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Audit Packages-Local Governments\County\2025\County SPR Report Package-2025\County SPR Canned Financial Statements\"/>
    </mc:Choice>
  </mc:AlternateContent>
  <xr:revisionPtr revIDLastSave="0" documentId="13_ncr:1_{DF8D3CF8-12DE-4016-9F55-5258DF83BE53}" xr6:coauthVersionLast="47" xr6:coauthVersionMax="47" xr10:uidLastSave="{00000000-0000-0000-0000-000000000000}"/>
  <workbookProtection workbookAlgorithmName="SHA-512" workbookHashValue="Z3QqFrbriUNWxWzWzDAND9g/txcugyz/PWNWLuGfYmBNiArDfbwXD1dBp7a6E9xJUhJYWI+WnqmsvJgc1lbp4Q==" workbookSaltValue="Ky97ga7xTcrV56F/03W85w==" workbookSpinCount="100000" lockStructure="1"/>
  <bookViews>
    <workbookView xWindow="-23148" yWindow="-108" windowWidth="23256" windowHeight="12456" tabRatio="921" xr2:uid="{6A11126B-1447-4B48-ABF2-BD4C5A1BBF35}"/>
  </bookViews>
  <sheets>
    <sheet name="Start Here" sheetId="1" r:id="rId1"/>
    <sheet name="Major Fund Determination" sheetId="3" r:id="rId2"/>
    <sheet name="Combining-Exhibit 3" sheetId="4" r:id="rId3"/>
    <sheet name="Combining-Exhibit 4" sheetId="5" r:id="rId4"/>
    <sheet name="Exhibit 3" sheetId="6" r:id="rId5"/>
    <sheet name="Exhibit 4" sheetId="7" r:id="rId6"/>
    <sheet name="Exhibit 5" sheetId="12" r:id="rId7"/>
    <sheet name="Exhibit 6" sheetId="13" r:id="rId8"/>
    <sheet name="Exhibit 7" sheetId="14" r:id="rId9"/>
    <sheet name="Exhibit 8" sheetId="15" r:id="rId10"/>
    <sheet name="Exhibit 9" sheetId="16" r:id="rId11"/>
    <sheet name="Long-Term Debt" sheetId="17" r:id="rId12"/>
    <sheet name="Budgetary-GF" sheetId="19" r:id="rId13"/>
    <sheet name="Budgetary-Road &amp; Bridge" sheetId="24" r:id="rId14"/>
    <sheet name="Budgetary-Other Major SR1" sheetId="25" r:id="rId15"/>
    <sheet name="Budgetary-Other Major SR2" sheetId="27" r:id="rId16"/>
    <sheet name="Published AR" sheetId="20" r:id="rId17"/>
    <sheet name="Net Position Worksheet" sheetId="8" r:id="rId18"/>
    <sheet name="Activities Worksheet" sheetId="9" r:id="rId19"/>
    <sheet name="Exhibit 1" sheetId="10" r:id="rId20"/>
    <sheet name="Exhibit 2" sheetId="11" r:id="rId21"/>
    <sheet name="Federal Awards" sheetId="21" r:id="rId22"/>
    <sheet name="Net Pension Liability" sheetId="22" r:id="rId23"/>
    <sheet name="OPEB" sheetId="23" r:id="rId24"/>
    <sheet name="ToDatabase" sheetId="18" state="hidden" r:id="rId25"/>
    <sheet name="DLA Data" sheetId="26" state="hidden" r:id="rId26"/>
  </sheets>
  <definedNames>
    <definedName name="EntityNumber">'Start Here'!$I$1:$J$67</definedName>
    <definedName name="_xlnm.Print_Titles" localSheetId="18">'Activities Worksheet'!$1:$8</definedName>
    <definedName name="_xlnm.Print_Titles" localSheetId="12">'Budgetary-GF'!$1:$9</definedName>
    <definedName name="_xlnm.Print_Titles" localSheetId="14">'Budgetary-Other Major SR1'!$1:$9</definedName>
    <definedName name="_xlnm.Print_Titles" localSheetId="15">'Budgetary-Other Major SR2'!$1:$9</definedName>
    <definedName name="_xlnm.Print_Titles" localSheetId="13">'Budgetary-Road &amp; Bridge'!$1:$9</definedName>
    <definedName name="_xlnm.Print_Titles" localSheetId="3">'Combining-Exhibit 4'!$1:$8</definedName>
    <definedName name="_xlnm.Print_Titles" localSheetId="5">'Exhibit 4'!$1:$8</definedName>
    <definedName name="_xlnm.Print_Titles" localSheetId="21">'Federal Awards'!$1:$9</definedName>
    <definedName name="_xlnm.Print_Titles" localSheetId="16">'Published AR'!$1:$7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64" i="18" l="1"/>
  <c r="E669" i="18"/>
  <c r="G668" i="18"/>
  <c r="F668" i="18"/>
  <c r="E668" i="18"/>
  <c r="B668" i="18"/>
  <c r="A668" i="18"/>
  <c r="G662" i="18"/>
  <c r="F662" i="18"/>
  <c r="E662" i="18"/>
  <c r="E663" i="18"/>
  <c r="B662" i="18"/>
  <c r="A662" i="18"/>
  <c r="I11" i="22"/>
  <c r="G102" i="20" l="1"/>
  <c r="F12" i="17"/>
  <c r="F21" i="17"/>
  <c r="E3631" i="26"/>
  <c r="C3631" i="26"/>
  <c r="B3631" i="26"/>
  <c r="A3631" i="26"/>
  <c r="E3448" i="26"/>
  <c r="C3448" i="26"/>
  <c r="B3448" i="26"/>
  <c r="A3448" i="26"/>
  <c r="E3265" i="26"/>
  <c r="C3265" i="26"/>
  <c r="B3265" i="26"/>
  <c r="A3265" i="26"/>
  <c r="E3082" i="26"/>
  <c r="C3082" i="26"/>
  <c r="B3082" i="26"/>
  <c r="A3082" i="26"/>
  <c r="E2899" i="26"/>
  <c r="C2899" i="26"/>
  <c r="B2899" i="26"/>
  <c r="A2899" i="26"/>
  <c r="E2716" i="26"/>
  <c r="C2716" i="26"/>
  <c r="B2716" i="26"/>
  <c r="A2716" i="26"/>
  <c r="E2533" i="26"/>
  <c r="C2533" i="26"/>
  <c r="B2533" i="26"/>
  <c r="A2533" i="26"/>
  <c r="E2350" i="26"/>
  <c r="C2350" i="26"/>
  <c r="B2350" i="26"/>
  <c r="A2350" i="26"/>
  <c r="E2167" i="26"/>
  <c r="B2167" i="26"/>
  <c r="A2167" i="26"/>
  <c r="E1984" i="26"/>
  <c r="B1984" i="26"/>
  <c r="A1984" i="26"/>
  <c r="E1801" i="26"/>
  <c r="B1801" i="26"/>
  <c r="A1801" i="26"/>
  <c r="E1618" i="26"/>
  <c r="B1618" i="26"/>
  <c r="A1618" i="26"/>
  <c r="E1435" i="26"/>
  <c r="B1435" i="26"/>
  <c r="A1435" i="26"/>
  <c r="E1252" i="26"/>
  <c r="B1252" i="26"/>
  <c r="A1252" i="26"/>
  <c r="E1069" i="26"/>
  <c r="B1069" i="26"/>
  <c r="A1069" i="26"/>
  <c r="E886" i="26"/>
  <c r="C886" i="26"/>
  <c r="B886" i="26"/>
  <c r="A886" i="26"/>
  <c r="E703" i="26"/>
  <c r="C703" i="26"/>
  <c r="B703" i="26"/>
  <c r="A703" i="26"/>
  <c r="E520" i="26"/>
  <c r="B520" i="26"/>
  <c r="A520" i="26"/>
  <c r="E337" i="26"/>
  <c r="B337" i="26"/>
  <c r="A337" i="26"/>
  <c r="G543" i="18"/>
  <c r="F543" i="18"/>
  <c r="E543" i="18"/>
  <c r="B543" i="18"/>
  <c r="A543" i="18"/>
  <c r="G360" i="18"/>
  <c r="F360" i="18"/>
  <c r="E360" i="18"/>
  <c r="B360" i="18"/>
  <c r="A360" i="18"/>
  <c r="E177" i="18"/>
  <c r="G177" i="18"/>
  <c r="F177" i="18"/>
  <c r="B177" i="18"/>
  <c r="A177" i="18"/>
  <c r="E74" i="20"/>
  <c r="D74" i="20"/>
  <c r="C74" i="20"/>
  <c r="B74" i="20"/>
  <c r="E210" i="27"/>
  <c r="F210" i="27" s="1"/>
  <c r="E210" i="25"/>
  <c r="F210" i="25" s="1"/>
  <c r="E210" i="24"/>
  <c r="F210" i="24" s="1"/>
  <c r="E210" i="19"/>
  <c r="F210" i="19" s="1"/>
  <c r="R207" i="5"/>
  <c r="G207" i="7" s="1"/>
  <c r="H207" i="7" s="1"/>
  <c r="C298" i="9" s="1"/>
  <c r="H298" i="9" s="1"/>
  <c r="C269" i="27" l="1"/>
  <c r="D269" i="27"/>
  <c r="E209" i="21" l="1"/>
  <c r="D209" i="21"/>
  <c r="E199" i="21"/>
  <c r="D199" i="21"/>
  <c r="E193" i="21"/>
  <c r="D193" i="21"/>
  <c r="E182" i="21"/>
  <c r="D182" i="21"/>
  <c r="E176" i="21"/>
  <c r="D176" i="21"/>
  <c r="E170" i="21"/>
  <c r="D170" i="21"/>
  <c r="E164" i="21"/>
  <c r="D164" i="21"/>
  <c r="E158" i="21"/>
  <c r="D158" i="21"/>
  <c r="E136" i="21"/>
  <c r="D136" i="21"/>
  <c r="E127" i="21"/>
  <c r="D127" i="21"/>
  <c r="D149" i="21" s="1"/>
  <c r="E110" i="21"/>
  <c r="E119" i="21" s="1"/>
  <c r="D110" i="21"/>
  <c r="D119" i="21" s="1"/>
  <c r="E102" i="21"/>
  <c r="D102" i="21"/>
  <c r="E86" i="21"/>
  <c r="D86" i="21"/>
  <c r="E73" i="21"/>
  <c r="D73" i="21"/>
  <c r="E56" i="21"/>
  <c r="D56" i="21"/>
  <c r="E48" i="21"/>
  <c r="D48" i="21"/>
  <c r="E31" i="21"/>
  <c r="D31" i="21"/>
  <c r="E22" i="21"/>
  <c r="D22" i="21"/>
  <c r="E149" i="21" l="1"/>
  <c r="E212" i="21" s="1"/>
  <c r="D38" i="21"/>
  <c r="D212" i="21" s="1"/>
  <c r="E38" i="21"/>
  <c r="F25" i="17"/>
  <c r="F16" i="17"/>
  <c r="E3600" i="26" l="1"/>
  <c r="B3600" i="26"/>
  <c r="A3600" i="26"/>
  <c r="E3417" i="26"/>
  <c r="B3417" i="26"/>
  <c r="A3417" i="26"/>
  <c r="E3234" i="26"/>
  <c r="B3234" i="26"/>
  <c r="A3234" i="26"/>
  <c r="E3051" i="26"/>
  <c r="B3051" i="26"/>
  <c r="A3051" i="26"/>
  <c r="E2868" i="26"/>
  <c r="B2868" i="26"/>
  <c r="A2868" i="26"/>
  <c r="E2685" i="26"/>
  <c r="B2685" i="26"/>
  <c r="A2685" i="26"/>
  <c r="E2502" i="26"/>
  <c r="B2502" i="26"/>
  <c r="A2502" i="26"/>
  <c r="E2319" i="26"/>
  <c r="B2319" i="26"/>
  <c r="A2319" i="26"/>
  <c r="E2136" i="26"/>
  <c r="B2136" i="26"/>
  <c r="A2136" i="26"/>
  <c r="E1953" i="26"/>
  <c r="B1953" i="26"/>
  <c r="A1953" i="26"/>
  <c r="E1770" i="26"/>
  <c r="B1770" i="26"/>
  <c r="A1770" i="26"/>
  <c r="E1587" i="26"/>
  <c r="B1587" i="26"/>
  <c r="A1587" i="26"/>
  <c r="E1404" i="26"/>
  <c r="B1404" i="26"/>
  <c r="A1404" i="26"/>
  <c r="E1221" i="26"/>
  <c r="B1221" i="26"/>
  <c r="A1221" i="26"/>
  <c r="E1038" i="26"/>
  <c r="B1038" i="26"/>
  <c r="A1038" i="26"/>
  <c r="E855" i="26"/>
  <c r="B855" i="26"/>
  <c r="A855" i="26"/>
  <c r="E672" i="26"/>
  <c r="B672" i="26"/>
  <c r="A672" i="26"/>
  <c r="E489" i="26"/>
  <c r="B489" i="26"/>
  <c r="A489" i="26"/>
  <c r="E306" i="26"/>
  <c r="B306" i="26"/>
  <c r="A306" i="26"/>
  <c r="G512" i="18"/>
  <c r="F512" i="18"/>
  <c r="B512" i="18"/>
  <c r="A512" i="18"/>
  <c r="G329" i="18"/>
  <c r="F329" i="18"/>
  <c r="E329" i="18"/>
  <c r="B329" i="18"/>
  <c r="A329" i="18"/>
  <c r="E146" i="18"/>
  <c r="G146" i="18"/>
  <c r="F146" i="18"/>
  <c r="B146" i="18"/>
  <c r="A146" i="18"/>
  <c r="E67" i="20"/>
  <c r="D67" i="20"/>
  <c r="C67" i="20"/>
  <c r="B67" i="20"/>
  <c r="E168" i="27"/>
  <c r="F168" i="27" s="1"/>
  <c r="E168" i="25"/>
  <c r="F168" i="25" s="1"/>
  <c r="E168" i="24"/>
  <c r="F168" i="24" s="1"/>
  <c r="E168" i="19"/>
  <c r="F168" i="19" s="1"/>
  <c r="R165" i="5"/>
  <c r="G165" i="7" s="1"/>
  <c r="H165" i="7" s="1"/>
  <c r="C256" i="9" s="1"/>
  <c r="H256" i="9" s="1"/>
  <c r="E512" i="18" l="1"/>
  <c r="E272" i="27"/>
  <c r="E271" i="27"/>
  <c r="E269" i="27"/>
  <c r="E266" i="27"/>
  <c r="F266" i="27" s="1"/>
  <c r="E265" i="27"/>
  <c r="F265" i="27" s="1"/>
  <c r="E262" i="27"/>
  <c r="F262" i="27" s="1"/>
  <c r="E261" i="27"/>
  <c r="F261" i="27" s="1"/>
  <c r="E260" i="27"/>
  <c r="F260" i="27" s="1"/>
  <c r="E259" i="27"/>
  <c r="F259" i="27" s="1"/>
  <c r="E258" i="27"/>
  <c r="F258" i="27" s="1"/>
  <c r="E257" i="27"/>
  <c r="F257" i="27" s="1"/>
  <c r="E256" i="27"/>
  <c r="F256" i="27" s="1"/>
  <c r="E251" i="27"/>
  <c r="F251" i="27" s="1"/>
  <c r="E250" i="27"/>
  <c r="F250" i="27" s="1"/>
  <c r="E249" i="27"/>
  <c r="F249" i="27" s="1"/>
  <c r="E248" i="27"/>
  <c r="F248" i="27" s="1"/>
  <c r="E245" i="27"/>
  <c r="F245" i="27" s="1"/>
  <c r="E244" i="27"/>
  <c r="F244" i="27" s="1"/>
  <c r="E242" i="27"/>
  <c r="F242" i="27" s="1"/>
  <c r="E241" i="27"/>
  <c r="E240" i="27"/>
  <c r="F240" i="27" s="1"/>
  <c r="E235" i="27"/>
  <c r="F235" i="27" s="1"/>
  <c r="E234" i="27"/>
  <c r="F234" i="27" s="1"/>
  <c r="E233" i="27"/>
  <c r="F233" i="27" s="1"/>
  <c r="E232" i="27"/>
  <c r="F232" i="27" s="1"/>
  <c r="E231" i="27"/>
  <c r="F231" i="27" s="1"/>
  <c r="E229" i="27"/>
  <c r="F229" i="27" s="1"/>
  <c r="E228" i="27"/>
  <c r="F228" i="27" s="1"/>
  <c r="E227" i="27"/>
  <c r="F227" i="27" s="1"/>
  <c r="E226" i="27"/>
  <c r="F226" i="27" s="1"/>
  <c r="E225" i="27"/>
  <c r="F225" i="27" s="1"/>
  <c r="E224" i="27"/>
  <c r="F224" i="27" s="1"/>
  <c r="E223" i="27"/>
  <c r="F223" i="27" s="1"/>
  <c r="E218" i="27"/>
  <c r="F218" i="27" s="1"/>
  <c r="E217" i="27"/>
  <c r="F217" i="27" s="1"/>
  <c r="E216" i="27"/>
  <c r="F216" i="27" s="1"/>
  <c r="E215" i="27"/>
  <c r="F215" i="27" s="1"/>
  <c r="E214" i="27"/>
  <c r="F214" i="27" s="1"/>
  <c r="E213" i="27"/>
  <c r="F213" i="27" s="1"/>
  <c r="E211" i="27"/>
  <c r="F211" i="27" s="1"/>
  <c r="E209" i="27"/>
  <c r="F209" i="27" s="1"/>
  <c r="E208" i="27"/>
  <c r="F208" i="27" s="1"/>
  <c r="E207" i="27"/>
  <c r="F207" i="27" s="1"/>
  <c r="E206" i="27"/>
  <c r="F206" i="27" s="1"/>
  <c r="E205" i="27"/>
  <c r="F205" i="27" s="1"/>
  <c r="E200" i="27"/>
  <c r="F200" i="27" s="1"/>
  <c r="E199" i="27"/>
  <c r="F199" i="27" s="1"/>
  <c r="E198" i="27"/>
  <c r="F198" i="27" s="1"/>
  <c r="E197" i="27"/>
  <c r="F197" i="27" s="1"/>
  <c r="E196" i="27"/>
  <c r="F196" i="27" s="1"/>
  <c r="E195" i="27"/>
  <c r="F195" i="27" s="1"/>
  <c r="E193" i="27"/>
  <c r="F193" i="27" s="1"/>
  <c r="E192" i="27"/>
  <c r="F192" i="27" s="1"/>
  <c r="E191" i="27"/>
  <c r="F191" i="27" s="1"/>
  <c r="E190" i="27"/>
  <c r="F190" i="27" s="1"/>
  <c r="E189" i="27"/>
  <c r="E187" i="27"/>
  <c r="F187" i="27" s="1"/>
  <c r="E186" i="27"/>
  <c r="F186" i="27" s="1"/>
  <c r="E185" i="27"/>
  <c r="F185" i="27" s="1"/>
  <c r="E184" i="27"/>
  <c r="F184" i="27" s="1"/>
  <c r="E183" i="27"/>
  <c r="F183" i="27" s="1"/>
  <c r="E182" i="27"/>
  <c r="F182" i="27" s="1"/>
  <c r="E181" i="27"/>
  <c r="F181" i="27" s="1"/>
  <c r="E179" i="27"/>
  <c r="F179" i="27" s="1"/>
  <c r="E178" i="27"/>
  <c r="F178" i="27" s="1"/>
  <c r="E177" i="27"/>
  <c r="F177" i="27" s="1"/>
  <c r="E176" i="27"/>
  <c r="F176" i="27" s="1"/>
  <c r="E175" i="27"/>
  <c r="F175" i="27" s="1"/>
  <c r="E170" i="27"/>
  <c r="F170" i="27" s="1"/>
  <c r="E169" i="27"/>
  <c r="F169" i="27" s="1"/>
  <c r="E167" i="27"/>
  <c r="F167" i="27" s="1"/>
  <c r="E166" i="27"/>
  <c r="F166" i="27" s="1"/>
  <c r="E164" i="27"/>
  <c r="F164" i="27" s="1"/>
  <c r="E163" i="27"/>
  <c r="F163" i="27" s="1"/>
  <c r="E161" i="27"/>
  <c r="F161" i="27" s="1"/>
  <c r="E156" i="27"/>
  <c r="F156" i="27" s="1"/>
  <c r="E155" i="27"/>
  <c r="F155" i="27" s="1"/>
  <c r="E154" i="27"/>
  <c r="F154" i="27" s="1"/>
  <c r="E153" i="27"/>
  <c r="F153" i="27" s="1"/>
  <c r="E152" i="27"/>
  <c r="F152" i="27" s="1"/>
  <c r="E150" i="27"/>
  <c r="F150" i="27" s="1"/>
  <c r="E149" i="27"/>
  <c r="F149" i="27" s="1"/>
  <c r="E148" i="27"/>
  <c r="F148" i="27" s="1"/>
  <c r="E147" i="27"/>
  <c r="F147" i="27" s="1"/>
  <c r="E146" i="27"/>
  <c r="F146" i="27" s="1"/>
  <c r="E145" i="27"/>
  <c r="F145" i="27" s="1"/>
  <c r="E140" i="27"/>
  <c r="F140" i="27" s="1"/>
  <c r="E139" i="27"/>
  <c r="F139" i="27" s="1"/>
  <c r="E138" i="27"/>
  <c r="F138" i="27" s="1"/>
  <c r="E137" i="27"/>
  <c r="F137" i="27" s="1"/>
  <c r="E136" i="27"/>
  <c r="F136" i="27" s="1"/>
  <c r="E135" i="27"/>
  <c r="F135" i="27" s="1"/>
  <c r="E134" i="27"/>
  <c r="F134" i="27" s="1"/>
  <c r="E133" i="27"/>
  <c r="F133" i="27" s="1"/>
  <c r="E132" i="27"/>
  <c r="F132" i="27" s="1"/>
  <c r="E131" i="27"/>
  <c r="F131" i="27" s="1"/>
  <c r="E130" i="27"/>
  <c r="F130" i="27" s="1"/>
  <c r="E129" i="27"/>
  <c r="F129" i="27" s="1"/>
  <c r="E127" i="27"/>
  <c r="F127" i="27" s="1"/>
  <c r="E126" i="27"/>
  <c r="F126" i="27" s="1"/>
  <c r="E125" i="27"/>
  <c r="F125" i="27" s="1"/>
  <c r="E124" i="27"/>
  <c r="F124" i="27" s="1"/>
  <c r="E123" i="27"/>
  <c r="F123" i="27" s="1"/>
  <c r="E121" i="27"/>
  <c r="F121" i="27" s="1"/>
  <c r="E120" i="27"/>
  <c r="F120" i="27" s="1"/>
  <c r="E119" i="27"/>
  <c r="F119" i="27" s="1"/>
  <c r="E118" i="27"/>
  <c r="F118" i="27" s="1"/>
  <c r="E116" i="27"/>
  <c r="F116" i="27" s="1"/>
  <c r="E115" i="27"/>
  <c r="F115" i="27" s="1"/>
  <c r="E112" i="27"/>
  <c r="E105" i="27"/>
  <c r="F105" i="27" s="1"/>
  <c r="E104" i="27"/>
  <c r="F104" i="27" s="1"/>
  <c r="E103" i="27"/>
  <c r="F103" i="27" s="1"/>
  <c r="E102" i="27"/>
  <c r="F102" i="27" s="1"/>
  <c r="E101" i="27"/>
  <c r="F101" i="27" s="1"/>
  <c r="E100" i="27"/>
  <c r="F100" i="27" s="1"/>
  <c r="E96" i="27"/>
  <c r="F96" i="27" s="1"/>
  <c r="E95" i="27"/>
  <c r="F95" i="27" s="1"/>
  <c r="E94" i="27"/>
  <c r="F94" i="27" s="1"/>
  <c r="E93" i="27"/>
  <c r="E89" i="27"/>
  <c r="F89" i="27" s="1"/>
  <c r="E88" i="27"/>
  <c r="F88" i="27" s="1"/>
  <c r="E87" i="27"/>
  <c r="F87" i="27" s="1"/>
  <c r="E86" i="27"/>
  <c r="F86" i="27" s="1"/>
  <c r="E85" i="27"/>
  <c r="F85" i="27" s="1"/>
  <c r="E84" i="27"/>
  <c r="F84" i="27" s="1"/>
  <c r="E83" i="27"/>
  <c r="F83" i="27" s="1"/>
  <c r="E82" i="27"/>
  <c r="F82" i="27" s="1"/>
  <c r="E81" i="27"/>
  <c r="F81" i="27" s="1"/>
  <c r="E80" i="27"/>
  <c r="F80" i="27" s="1"/>
  <c r="E79" i="27"/>
  <c r="F79" i="27" s="1"/>
  <c r="E77" i="27"/>
  <c r="F77" i="27" s="1"/>
  <c r="E76" i="27"/>
  <c r="F76" i="27" s="1"/>
  <c r="E75" i="27"/>
  <c r="F75" i="27" s="1"/>
  <c r="E74" i="27"/>
  <c r="F74" i="27" s="1"/>
  <c r="E73" i="27"/>
  <c r="F73" i="27" s="1"/>
  <c r="E70" i="27"/>
  <c r="F70" i="27" s="1"/>
  <c r="E69" i="27"/>
  <c r="F69" i="27" s="1"/>
  <c r="E68" i="27"/>
  <c r="F68" i="27" s="1"/>
  <c r="E67" i="27"/>
  <c r="F67" i="27" s="1"/>
  <c r="E65" i="27"/>
  <c r="F65" i="27" s="1"/>
  <c r="E64" i="27"/>
  <c r="F64" i="27" s="1"/>
  <c r="E63" i="27"/>
  <c r="F63" i="27" s="1"/>
  <c r="E62" i="27"/>
  <c r="F62" i="27" s="1"/>
  <c r="E60" i="27"/>
  <c r="F60" i="27" s="1"/>
  <c r="E59" i="27"/>
  <c r="F59" i="27" s="1"/>
  <c r="E58" i="27"/>
  <c r="F58" i="27" s="1"/>
  <c r="E57" i="27"/>
  <c r="F57" i="27" s="1"/>
  <c r="E56" i="27"/>
  <c r="F56" i="27" s="1"/>
  <c r="E55" i="27"/>
  <c r="E50" i="27"/>
  <c r="F50" i="27" s="1"/>
  <c r="E49" i="27"/>
  <c r="F49" i="27" s="1"/>
  <c r="E48" i="27"/>
  <c r="F48" i="27" s="1"/>
  <c r="E47" i="27"/>
  <c r="F47" i="27" s="1"/>
  <c r="E46" i="27"/>
  <c r="F46" i="27" s="1"/>
  <c r="E45" i="27"/>
  <c r="F45" i="27" s="1"/>
  <c r="E44" i="27"/>
  <c r="F44" i="27" s="1"/>
  <c r="E43" i="27"/>
  <c r="F43" i="27" s="1"/>
  <c r="E42" i="27"/>
  <c r="F42" i="27" s="1"/>
  <c r="E41" i="27"/>
  <c r="F41" i="27" s="1"/>
  <c r="E40" i="27"/>
  <c r="F40" i="27" s="1"/>
  <c r="E39" i="27"/>
  <c r="F39" i="27" s="1"/>
  <c r="E38" i="27"/>
  <c r="F38" i="27" s="1"/>
  <c r="E37" i="27"/>
  <c r="F37" i="27" s="1"/>
  <c r="E36" i="27"/>
  <c r="F36" i="27" s="1"/>
  <c r="E35" i="27"/>
  <c r="F35" i="27" s="1"/>
  <c r="E34" i="27"/>
  <c r="F34" i="27" s="1"/>
  <c r="E33" i="27"/>
  <c r="F33" i="27" s="1"/>
  <c r="E32" i="27"/>
  <c r="F32" i="27" s="1"/>
  <c r="E31" i="27"/>
  <c r="F31" i="27" s="1"/>
  <c r="E30" i="27"/>
  <c r="F30" i="27" s="1"/>
  <c r="E28" i="27"/>
  <c r="F28" i="27" s="1"/>
  <c r="E27" i="27"/>
  <c r="F27" i="27" s="1"/>
  <c r="E26" i="27"/>
  <c r="F26" i="27" s="1"/>
  <c r="E25" i="27"/>
  <c r="F25" i="27" s="1"/>
  <c r="E22" i="27"/>
  <c r="F22" i="27" s="1"/>
  <c r="E19" i="27"/>
  <c r="F19" i="27" s="1"/>
  <c r="E18" i="27"/>
  <c r="F18" i="27" s="1"/>
  <c r="E17" i="27"/>
  <c r="F17" i="27" s="1"/>
  <c r="E16" i="27"/>
  <c r="F16" i="27" s="1"/>
  <c r="E15" i="27"/>
  <c r="F15" i="27" s="1"/>
  <c r="E14" i="27"/>
  <c r="F14" i="27" s="1"/>
  <c r="E13" i="27"/>
  <c r="F13" i="27" s="1"/>
  <c r="E12" i="27"/>
  <c r="F12" i="27" s="1"/>
  <c r="B4" i="27"/>
  <c r="D272" i="27"/>
  <c r="C272" i="27"/>
  <c r="B272" i="27"/>
  <c r="D271" i="27"/>
  <c r="C271" i="27"/>
  <c r="B271" i="27"/>
  <c r="D263" i="27"/>
  <c r="C263" i="27"/>
  <c r="D246" i="27"/>
  <c r="C246" i="27"/>
  <c r="F241" i="27"/>
  <c r="D236" i="27"/>
  <c r="C236" i="27"/>
  <c r="D219" i="27"/>
  <c r="C219" i="27"/>
  <c r="D201" i="27"/>
  <c r="C201" i="27"/>
  <c r="D171" i="27"/>
  <c r="C171" i="27"/>
  <c r="D157" i="27"/>
  <c r="C157" i="27"/>
  <c r="D141" i="27"/>
  <c r="C141" i="27"/>
  <c r="D106" i="27"/>
  <c r="C106" i="27"/>
  <c r="D97" i="27"/>
  <c r="C97" i="27"/>
  <c r="D90" i="27"/>
  <c r="C90" i="27"/>
  <c r="D51" i="27"/>
  <c r="C51" i="27"/>
  <c r="D20" i="27"/>
  <c r="C20" i="27"/>
  <c r="B5" i="27"/>
  <c r="B2" i="27"/>
  <c r="F272" i="27" l="1"/>
  <c r="F269" i="27"/>
  <c r="C273" i="27"/>
  <c r="D107" i="27"/>
  <c r="C252" i="27"/>
  <c r="C107" i="27"/>
  <c r="D252" i="27"/>
  <c r="E97" i="27"/>
  <c r="D273" i="27"/>
  <c r="F271" i="27"/>
  <c r="F273" i="27" s="1"/>
  <c r="E263" i="27"/>
  <c r="E219" i="27"/>
  <c r="E201" i="27"/>
  <c r="E157" i="27"/>
  <c r="E141" i="27"/>
  <c r="F106" i="27"/>
  <c r="E90" i="27"/>
  <c r="F20" i="27"/>
  <c r="F263" i="27"/>
  <c r="F171" i="27"/>
  <c r="F246" i="27"/>
  <c r="F51" i="27"/>
  <c r="F219" i="27"/>
  <c r="F236" i="27"/>
  <c r="F157" i="27"/>
  <c r="E236" i="27"/>
  <c r="F55" i="27"/>
  <c r="F90" i="27" s="1"/>
  <c r="F93" i="27"/>
  <c r="F97" i="27" s="1"/>
  <c r="F112" i="27"/>
  <c r="F141" i="27" s="1"/>
  <c r="F189" i="27"/>
  <c r="F201" i="27" s="1"/>
  <c r="E106" i="27"/>
  <c r="E273" i="27"/>
  <c r="E171" i="27"/>
  <c r="E246" i="27"/>
  <c r="E20" i="27"/>
  <c r="E51" i="27"/>
  <c r="E61" i="20"/>
  <c r="D61" i="20"/>
  <c r="C61" i="20"/>
  <c r="B61" i="20"/>
  <c r="E33" i="20"/>
  <c r="D33" i="20"/>
  <c r="C33" i="20"/>
  <c r="B33" i="20"/>
  <c r="C253" i="27" l="1"/>
  <c r="C267" i="27" s="1"/>
  <c r="C274" i="27" s="1"/>
  <c r="D253" i="27"/>
  <c r="D267" i="27" s="1"/>
  <c r="D274" i="27" s="1"/>
  <c r="E252" i="27"/>
  <c r="F252" i="27"/>
  <c r="F107" i="27"/>
  <c r="E107" i="27"/>
  <c r="Q7" i="5"/>
  <c r="C3600" i="26" s="1"/>
  <c r="P7" i="5"/>
  <c r="C3417" i="26" s="1"/>
  <c r="O7" i="5"/>
  <c r="C3234" i="26" s="1"/>
  <c r="N7" i="5"/>
  <c r="M7" i="5"/>
  <c r="L7" i="5"/>
  <c r="E253" i="27" l="1"/>
  <c r="E267" i="27" s="1"/>
  <c r="E274" i="27" s="1"/>
  <c r="F253" i="27"/>
  <c r="F267" i="27" s="1"/>
  <c r="F274" i="27" s="1"/>
  <c r="B3850" i="26"/>
  <c r="A3850" i="26"/>
  <c r="B3849" i="26"/>
  <c r="A3849" i="26"/>
  <c r="E3851" i="26"/>
  <c r="E3850" i="26"/>
  <c r="E3849" i="26"/>
  <c r="E3847" i="26"/>
  <c r="E3846" i="26"/>
  <c r="E3845" i="26"/>
  <c r="G660" i="18"/>
  <c r="F660" i="18"/>
  <c r="G659" i="18"/>
  <c r="F659" i="18"/>
  <c r="B660" i="18"/>
  <c r="A660" i="18"/>
  <c r="B659" i="18"/>
  <c r="A659" i="18"/>
  <c r="E661" i="18"/>
  <c r="E660" i="18"/>
  <c r="E659" i="18"/>
  <c r="E657" i="18"/>
  <c r="E656" i="18"/>
  <c r="E655" i="18"/>
  <c r="E3848" i="26" l="1"/>
  <c r="E658" i="18" l="1"/>
  <c r="G656" i="18"/>
  <c r="F656" i="18"/>
  <c r="B656" i="18"/>
  <c r="A656" i="18"/>
  <c r="G655" i="18"/>
  <c r="F655" i="18"/>
  <c r="B655" i="18"/>
  <c r="A655" i="18"/>
  <c r="E3571" i="26" l="1"/>
  <c r="B3571" i="26"/>
  <c r="A3571" i="26"/>
  <c r="E3531" i="26"/>
  <c r="B3531" i="26"/>
  <c r="A3531" i="26"/>
  <c r="E3388" i="26"/>
  <c r="B3388" i="26"/>
  <c r="A3388" i="26"/>
  <c r="E3348" i="26"/>
  <c r="B3348" i="26"/>
  <c r="A3348" i="26"/>
  <c r="E3205" i="26"/>
  <c r="B3205" i="26"/>
  <c r="A3205" i="26"/>
  <c r="E3165" i="26"/>
  <c r="B3165" i="26"/>
  <c r="A3165" i="26"/>
  <c r="E3022" i="26"/>
  <c r="B3022" i="26"/>
  <c r="A3022" i="26"/>
  <c r="E2982" i="26"/>
  <c r="B2982" i="26"/>
  <c r="A2982" i="26"/>
  <c r="E2839" i="26"/>
  <c r="B2839" i="26"/>
  <c r="A2839" i="26"/>
  <c r="E2799" i="26"/>
  <c r="B2799" i="26"/>
  <c r="A2799" i="26"/>
  <c r="E2656" i="26"/>
  <c r="B2656" i="26"/>
  <c r="A2656" i="26"/>
  <c r="E2616" i="26"/>
  <c r="B2616" i="26"/>
  <c r="A2616" i="26"/>
  <c r="E2473" i="26"/>
  <c r="B2473" i="26"/>
  <c r="A2473" i="26"/>
  <c r="E2433" i="26"/>
  <c r="B2433" i="26"/>
  <c r="A2433" i="26"/>
  <c r="E2290" i="26"/>
  <c r="B2290" i="26"/>
  <c r="A2290" i="26"/>
  <c r="E2250" i="26"/>
  <c r="B2250" i="26"/>
  <c r="A2250" i="26"/>
  <c r="E2107" i="26"/>
  <c r="B2107" i="26"/>
  <c r="A2107" i="26"/>
  <c r="E2067" i="26"/>
  <c r="B2067" i="26"/>
  <c r="A2067" i="26"/>
  <c r="E1924" i="26"/>
  <c r="B1924" i="26"/>
  <c r="A1924" i="26"/>
  <c r="E1884" i="26"/>
  <c r="B1884" i="26"/>
  <c r="A1884" i="26"/>
  <c r="E1741" i="26"/>
  <c r="B1741" i="26"/>
  <c r="A1741" i="26"/>
  <c r="E1701" i="26"/>
  <c r="B1701" i="26"/>
  <c r="A1701" i="26"/>
  <c r="E1558" i="26"/>
  <c r="B1558" i="26"/>
  <c r="A1558" i="26"/>
  <c r="E1518" i="26"/>
  <c r="B1518" i="26"/>
  <c r="A1518" i="26"/>
  <c r="E1375" i="26"/>
  <c r="B1375" i="26"/>
  <c r="A1375" i="26"/>
  <c r="E1335" i="26"/>
  <c r="B1335" i="26"/>
  <c r="A1335" i="26"/>
  <c r="E1192" i="26"/>
  <c r="B1192" i="26"/>
  <c r="A1192" i="26"/>
  <c r="E1152" i="26"/>
  <c r="B1152" i="26"/>
  <c r="A1152" i="26"/>
  <c r="E1009" i="26"/>
  <c r="B1009" i="26"/>
  <c r="A1009" i="26"/>
  <c r="E969" i="26"/>
  <c r="B969" i="26"/>
  <c r="A969" i="26"/>
  <c r="E826" i="26"/>
  <c r="B826" i="26"/>
  <c r="A826" i="26"/>
  <c r="E786" i="26"/>
  <c r="B786" i="26"/>
  <c r="A786" i="26"/>
  <c r="E643" i="26"/>
  <c r="B643" i="26"/>
  <c r="A643" i="26"/>
  <c r="E603" i="26"/>
  <c r="B603" i="26"/>
  <c r="A603" i="26"/>
  <c r="E460" i="26"/>
  <c r="B460" i="26"/>
  <c r="A460" i="26"/>
  <c r="E420" i="26"/>
  <c r="B420" i="26"/>
  <c r="A420" i="26"/>
  <c r="E277" i="26"/>
  <c r="B277" i="26"/>
  <c r="A277" i="26"/>
  <c r="B237" i="26"/>
  <c r="A237" i="26"/>
  <c r="E237" i="26"/>
  <c r="E3119" i="26"/>
  <c r="E3118" i="26"/>
  <c r="E3117" i="26"/>
  <c r="E3116" i="26"/>
  <c r="E3115" i="26"/>
  <c r="E3114" i="26"/>
  <c r="E3113" i="26"/>
  <c r="E3112" i="26"/>
  <c r="E3111" i="26"/>
  <c r="E3110" i="26"/>
  <c r="E3109" i="26"/>
  <c r="E3108" i="26"/>
  <c r="E3107" i="26"/>
  <c r="E3106" i="26"/>
  <c r="E3105" i="26"/>
  <c r="E3104" i="26"/>
  <c r="E3103" i="26"/>
  <c r="E3102" i="26"/>
  <c r="E3101" i="26"/>
  <c r="E3100" i="26"/>
  <c r="E3099" i="26"/>
  <c r="E3098" i="26"/>
  <c r="E3097" i="26"/>
  <c r="E3096" i="26"/>
  <c r="E3095" i="26"/>
  <c r="E3094" i="26"/>
  <c r="E3093" i="26"/>
  <c r="E3092" i="26"/>
  <c r="E3091" i="26"/>
  <c r="E3090" i="26"/>
  <c r="E3089" i="26"/>
  <c r="E3088" i="26"/>
  <c r="E3087" i="26"/>
  <c r="E3086" i="26"/>
  <c r="E3085" i="26"/>
  <c r="E3084" i="26"/>
  <c r="E3083" i="26"/>
  <c r="E3081" i="26"/>
  <c r="E3080" i="26"/>
  <c r="E3079" i="26"/>
  <c r="E3078" i="26"/>
  <c r="E3077" i="26"/>
  <c r="E3076" i="26"/>
  <c r="E3075" i="26"/>
  <c r="E3074" i="26"/>
  <c r="E3073" i="26"/>
  <c r="E3072" i="26"/>
  <c r="E3071" i="26"/>
  <c r="E3070" i="26"/>
  <c r="E3069" i="26"/>
  <c r="E3068" i="26"/>
  <c r="E3067" i="26"/>
  <c r="E3066" i="26"/>
  <c r="E3065" i="26"/>
  <c r="E3064" i="26"/>
  <c r="E3063" i="26"/>
  <c r="E3062" i="26"/>
  <c r="E3061" i="26"/>
  <c r="E3060" i="26"/>
  <c r="E3059" i="26"/>
  <c r="E3058" i="26"/>
  <c r="E3057" i="26"/>
  <c r="E3056" i="26"/>
  <c r="E3055" i="26"/>
  <c r="E3054" i="26"/>
  <c r="E3053" i="26"/>
  <c r="E3052" i="26"/>
  <c r="E3050" i="26"/>
  <c r="E3049" i="26"/>
  <c r="E3048" i="26"/>
  <c r="E3047" i="26"/>
  <c r="E3046" i="26"/>
  <c r="E3045" i="26"/>
  <c r="E3044" i="26"/>
  <c r="E3043" i="26"/>
  <c r="E3042" i="26"/>
  <c r="E3041" i="26"/>
  <c r="E3040" i="26"/>
  <c r="E3039" i="26"/>
  <c r="E3038" i="26"/>
  <c r="E3037" i="26"/>
  <c r="E3036" i="26"/>
  <c r="E3035" i="26"/>
  <c r="E3034" i="26"/>
  <c r="E3033" i="26"/>
  <c r="E3032" i="26"/>
  <c r="E3031" i="26"/>
  <c r="E3030" i="26"/>
  <c r="E3029" i="26"/>
  <c r="E3028" i="26"/>
  <c r="E3027" i="26"/>
  <c r="E3026" i="26"/>
  <c r="E3025" i="26"/>
  <c r="E3024" i="26"/>
  <c r="E3023" i="26"/>
  <c r="E3021" i="26"/>
  <c r="E3020" i="26"/>
  <c r="E3019" i="26"/>
  <c r="E3018" i="26"/>
  <c r="E3017" i="26"/>
  <c r="E3016" i="26"/>
  <c r="E3015" i="26"/>
  <c r="E3014" i="26"/>
  <c r="E3013" i="26"/>
  <c r="E3012" i="26"/>
  <c r="E3011" i="26"/>
  <c r="E3010" i="26"/>
  <c r="E3009" i="26"/>
  <c r="E3008" i="26"/>
  <c r="E3007" i="26"/>
  <c r="E3006" i="26"/>
  <c r="E3005" i="26"/>
  <c r="E3004" i="26"/>
  <c r="E3003" i="26"/>
  <c r="E3002" i="26"/>
  <c r="E3001" i="26"/>
  <c r="E3000" i="26"/>
  <c r="E2999" i="26"/>
  <c r="E2998" i="26"/>
  <c r="E2997" i="26"/>
  <c r="E2996" i="26"/>
  <c r="E2995" i="26"/>
  <c r="E2994" i="26"/>
  <c r="E2993" i="26"/>
  <c r="E2992" i="26"/>
  <c r="E2991" i="26"/>
  <c r="E2990" i="26"/>
  <c r="E2989" i="26"/>
  <c r="E2988" i="26"/>
  <c r="E2987" i="26"/>
  <c r="E2986" i="26"/>
  <c r="E2985" i="26"/>
  <c r="E2984" i="26"/>
  <c r="E2983" i="26"/>
  <c r="E2981" i="26"/>
  <c r="E2980" i="26"/>
  <c r="E2979" i="26"/>
  <c r="E2978" i="26"/>
  <c r="E2977" i="26"/>
  <c r="E2976" i="26"/>
  <c r="E2975" i="26"/>
  <c r="E2974" i="26"/>
  <c r="E2973" i="26"/>
  <c r="E2972" i="26"/>
  <c r="E2971" i="26"/>
  <c r="E2970" i="26"/>
  <c r="E2969" i="26"/>
  <c r="E2968" i="26"/>
  <c r="E2967" i="26"/>
  <c r="E2966" i="26"/>
  <c r="E2965" i="26"/>
  <c r="E2964" i="26"/>
  <c r="E2963" i="26"/>
  <c r="E2962" i="26"/>
  <c r="E2961" i="26"/>
  <c r="E2960" i="26"/>
  <c r="E2959" i="26"/>
  <c r="E2958" i="26"/>
  <c r="E2957" i="26"/>
  <c r="E2956" i="26"/>
  <c r="E2955" i="26"/>
  <c r="E2954" i="26"/>
  <c r="E2953" i="26"/>
  <c r="E2952" i="26"/>
  <c r="E2951" i="26"/>
  <c r="E2950" i="26"/>
  <c r="E2949" i="26"/>
  <c r="E2948" i="26"/>
  <c r="E2947" i="26"/>
  <c r="E2946" i="26"/>
  <c r="E2945" i="26"/>
  <c r="E2944" i="26"/>
  <c r="E2943" i="26"/>
  <c r="E2942" i="26"/>
  <c r="E2941" i="26"/>
  <c r="E2940" i="26"/>
  <c r="E2939" i="26"/>
  <c r="E2938" i="26"/>
  <c r="E2937" i="26"/>
  <c r="D3119" i="26"/>
  <c r="B3119" i="26"/>
  <c r="A3119" i="26"/>
  <c r="D3118" i="26"/>
  <c r="B3118" i="26"/>
  <c r="A3118" i="26"/>
  <c r="B3117" i="26"/>
  <c r="A3117" i="26"/>
  <c r="B3116" i="26"/>
  <c r="A3116" i="26"/>
  <c r="B3115" i="26"/>
  <c r="A3115" i="26"/>
  <c r="B3114" i="26"/>
  <c r="A3114" i="26"/>
  <c r="B3113" i="26"/>
  <c r="A3113" i="26"/>
  <c r="B3112" i="26"/>
  <c r="A3112" i="26"/>
  <c r="B3111" i="26"/>
  <c r="A3111" i="26"/>
  <c r="B3110" i="26"/>
  <c r="A3110" i="26"/>
  <c r="B3109" i="26"/>
  <c r="A3109" i="26"/>
  <c r="B3108" i="26"/>
  <c r="A3108" i="26"/>
  <c r="B3107" i="26"/>
  <c r="A3107" i="26"/>
  <c r="B3106" i="26"/>
  <c r="A3106" i="26"/>
  <c r="B3105" i="26"/>
  <c r="A3105" i="26"/>
  <c r="B3104" i="26"/>
  <c r="A3104" i="26"/>
  <c r="B3103" i="26"/>
  <c r="A3103" i="26"/>
  <c r="B3102" i="26"/>
  <c r="A3102" i="26"/>
  <c r="B3101" i="26"/>
  <c r="A3101" i="26"/>
  <c r="B3100" i="26"/>
  <c r="A3100" i="26"/>
  <c r="B3099" i="26"/>
  <c r="A3099" i="26"/>
  <c r="B3098" i="26"/>
  <c r="A3098" i="26"/>
  <c r="B3097" i="26"/>
  <c r="A3097" i="26"/>
  <c r="B3096" i="26"/>
  <c r="A3096" i="26"/>
  <c r="B3095" i="26"/>
  <c r="A3095" i="26"/>
  <c r="B3094" i="26"/>
  <c r="A3094" i="26"/>
  <c r="B3093" i="26"/>
  <c r="A3093" i="26"/>
  <c r="B3092" i="26"/>
  <c r="A3092" i="26"/>
  <c r="B3091" i="26"/>
  <c r="A3091" i="26"/>
  <c r="B3090" i="26"/>
  <c r="A3090" i="26"/>
  <c r="B3089" i="26"/>
  <c r="A3089" i="26"/>
  <c r="B3088" i="26"/>
  <c r="A3088" i="26"/>
  <c r="B3087" i="26"/>
  <c r="A3087" i="26"/>
  <c r="B3086" i="26"/>
  <c r="A3086" i="26"/>
  <c r="B3085" i="26"/>
  <c r="A3085" i="26"/>
  <c r="B3084" i="26"/>
  <c r="A3084" i="26"/>
  <c r="B3083" i="26"/>
  <c r="A3083" i="26"/>
  <c r="B3081" i="26"/>
  <c r="A3081" i="26"/>
  <c r="B3080" i="26"/>
  <c r="A3080" i="26"/>
  <c r="B3079" i="26"/>
  <c r="A3079" i="26"/>
  <c r="B3078" i="26"/>
  <c r="A3078" i="26"/>
  <c r="B3077" i="26"/>
  <c r="A3077" i="26"/>
  <c r="B3076" i="26"/>
  <c r="A3076" i="26"/>
  <c r="B3075" i="26"/>
  <c r="A3075" i="26"/>
  <c r="B3074" i="26"/>
  <c r="A3074" i="26"/>
  <c r="B3073" i="26"/>
  <c r="A3073" i="26"/>
  <c r="B3072" i="26"/>
  <c r="A3072" i="26"/>
  <c r="B3071" i="26"/>
  <c r="A3071" i="26"/>
  <c r="B3070" i="26"/>
  <c r="A3070" i="26"/>
  <c r="B3069" i="26"/>
  <c r="A3069" i="26"/>
  <c r="B3068" i="26"/>
  <c r="A3068" i="26"/>
  <c r="B3067" i="26"/>
  <c r="A3067" i="26"/>
  <c r="B3066" i="26"/>
  <c r="A3066" i="26"/>
  <c r="B3065" i="26"/>
  <c r="A3065" i="26"/>
  <c r="B3064" i="26"/>
  <c r="A3064" i="26"/>
  <c r="B3063" i="26"/>
  <c r="A3063" i="26"/>
  <c r="B3062" i="26"/>
  <c r="A3062" i="26"/>
  <c r="B3061" i="26"/>
  <c r="A3061" i="26"/>
  <c r="B3060" i="26"/>
  <c r="A3060" i="26"/>
  <c r="B3059" i="26"/>
  <c r="A3059" i="26"/>
  <c r="B3058" i="26"/>
  <c r="A3058" i="26"/>
  <c r="B3057" i="26"/>
  <c r="A3057" i="26"/>
  <c r="B3056" i="26"/>
  <c r="A3056" i="26"/>
  <c r="B3055" i="26"/>
  <c r="A3055" i="26"/>
  <c r="B3054" i="26"/>
  <c r="A3054" i="26"/>
  <c r="B3053" i="26"/>
  <c r="A3053" i="26"/>
  <c r="B3052" i="26"/>
  <c r="A3052" i="26"/>
  <c r="B3050" i="26"/>
  <c r="A3050" i="26"/>
  <c r="B3049" i="26"/>
  <c r="A3049" i="26"/>
  <c r="B3048" i="26"/>
  <c r="A3048" i="26"/>
  <c r="B3047" i="26"/>
  <c r="A3047" i="26"/>
  <c r="B3046" i="26"/>
  <c r="A3046" i="26"/>
  <c r="B3045" i="26"/>
  <c r="A3045" i="26"/>
  <c r="B3044" i="26"/>
  <c r="A3044" i="26"/>
  <c r="B3043" i="26"/>
  <c r="A3043" i="26"/>
  <c r="B3042" i="26"/>
  <c r="A3042" i="26"/>
  <c r="B3041" i="26"/>
  <c r="A3041" i="26"/>
  <c r="B3040" i="26"/>
  <c r="A3040" i="26"/>
  <c r="B3039" i="26"/>
  <c r="A3039" i="26"/>
  <c r="B3038" i="26"/>
  <c r="A3038" i="26"/>
  <c r="B3037" i="26"/>
  <c r="A3037" i="26"/>
  <c r="B3036" i="26"/>
  <c r="A3036" i="26"/>
  <c r="B3035" i="26"/>
  <c r="A3035" i="26"/>
  <c r="B3034" i="26"/>
  <c r="A3034" i="26"/>
  <c r="B3033" i="26"/>
  <c r="A3033" i="26"/>
  <c r="B3032" i="26"/>
  <c r="A3032" i="26"/>
  <c r="B3031" i="26"/>
  <c r="A3031" i="26"/>
  <c r="B3030" i="26"/>
  <c r="A3030" i="26"/>
  <c r="B3029" i="26"/>
  <c r="A3029" i="26"/>
  <c r="B3028" i="26"/>
  <c r="A3028" i="26"/>
  <c r="B3027" i="26"/>
  <c r="A3027" i="26"/>
  <c r="B3026" i="26"/>
  <c r="A3026" i="26"/>
  <c r="B3025" i="26"/>
  <c r="A3025" i="26"/>
  <c r="B3024" i="26"/>
  <c r="A3024" i="26"/>
  <c r="B3023" i="26"/>
  <c r="A3023" i="26"/>
  <c r="B3021" i="26"/>
  <c r="A3021" i="26"/>
  <c r="B3020" i="26"/>
  <c r="A3020" i="26"/>
  <c r="B3019" i="26"/>
  <c r="A3019" i="26"/>
  <c r="B3018" i="26"/>
  <c r="A3018" i="26"/>
  <c r="B3017" i="26"/>
  <c r="A3017" i="26"/>
  <c r="B3016" i="26"/>
  <c r="A3016" i="26"/>
  <c r="B3015" i="26"/>
  <c r="A3015" i="26"/>
  <c r="B3014" i="26"/>
  <c r="A3014" i="26"/>
  <c r="B3013" i="26"/>
  <c r="A3013" i="26"/>
  <c r="B3012" i="26"/>
  <c r="A3012" i="26"/>
  <c r="B3011" i="26"/>
  <c r="A3011" i="26"/>
  <c r="B3010" i="26"/>
  <c r="A3010" i="26"/>
  <c r="B3009" i="26"/>
  <c r="A3009" i="26"/>
  <c r="B3008" i="26"/>
  <c r="A3008" i="26"/>
  <c r="B3007" i="26"/>
  <c r="A3007" i="26"/>
  <c r="B3006" i="26"/>
  <c r="A3006" i="26"/>
  <c r="B3005" i="26"/>
  <c r="A3005" i="26"/>
  <c r="B3004" i="26"/>
  <c r="A3004" i="26"/>
  <c r="B3003" i="26"/>
  <c r="A3003" i="26"/>
  <c r="B3002" i="26"/>
  <c r="A3002" i="26"/>
  <c r="B3001" i="26"/>
  <c r="A3001" i="26"/>
  <c r="B3000" i="26"/>
  <c r="A3000" i="26"/>
  <c r="B2999" i="26"/>
  <c r="A2999" i="26"/>
  <c r="B2998" i="26"/>
  <c r="A2998" i="26"/>
  <c r="B2997" i="26"/>
  <c r="A2997" i="26"/>
  <c r="B2996" i="26"/>
  <c r="A2996" i="26"/>
  <c r="B2995" i="26"/>
  <c r="A2995" i="26"/>
  <c r="B2994" i="26"/>
  <c r="A2994" i="26"/>
  <c r="B2993" i="26"/>
  <c r="A2993" i="26"/>
  <c r="B2992" i="26"/>
  <c r="A2992" i="26"/>
  <c r="B2991" i="26"/>
  <c r="A2991" i="26"/>
  <c r="B2990" i="26"/>
  <c r="A2990" i="26"/>
  <c r="B2989" i="26"/>
  <c r="A2989" i="26"/>
  <c r="B2988" i="26"/>
  <c r="A2988" i="26"/>
  <c r="B2987" i="26"/>
  <c r="A2987" i="26"/>
  <c r="B2986" i="26"/>
  <c r="A2986" i="26"/>
  <c r="B2985" i="26"/>
  <c r="A2985" i="26"/>
  <c r="B2984" i="26"/>
  <c r="A2984" i="26"/>
  <c r="B2983" i="26"/>
  <c r="A2983" i="26"/>
  <c r="B2981" i="26"/>
  <c r="A2981" i="26"/>
  <c r="B2980" i="26"/>
  <c r="A2980" i="26"/>
  <c r="B2979" i="26"/>
  <c r="A2979" i="26"/>
  <c r="B2978" i="26"/>
  <c r="A2978" i="26"/>
  <c r="B2977" i="26"/>
  <c r="A2977" i="26"/>
  <c r="B2976" i="26"/>
  <c r="A2976" i="26"/>
  <c r="B2975" i="26"/>
  <c r="A2975" i="26"/>
  <c r="B2974" i="26"/>
  <c r="A2974" i="26"/>
  <c r="B2973" i="26"/>
  <c r="A2973" i="26"/>
  <c r="B2972" i="26"/>
  <c r="A2972" i="26"/>
  <c r="B2971" i="26"/>
  <c r="A2971" i="26"/>
  <c r="B2970" i="26"/>
  <c r="A2970" i="26"/>
  <c r="B2969" i="26"/>
  <c r="A2969" i="26"/>
  <c r="B2968" i="26"/>
  <c r="A2968" i="26"/>
  <c r="B2967" i="26"/>
  <c r="A2967" i="26"/>
  <c r="B2966" i="26"/>
  <c r="A2966" i="26"/>
  <c r="B2965" i="26"/>
  <c r="A2965" i="26"/>
  <c r="B2964" i="26"/>
  <c r="A2964" i="26"/>
  <c r="B2963" i="26"/>
  <c r="A2963" i="26"/>
  <c r="B2962" i="26"/>
  <c r="A2962" i="26"/>
  <c r="B2961" i="26"/>
  <c r="A2961" i="26"/>
  <c r="B2960" i="26"/>
  <c r="A2960" i="26"/>
  <c r="B2959" i="26"/>
  <c r="A2959" i="26"/>
  <c r="B2958" i="26"/>
  <c r="A2958" i="26"/>
  <c r="B2957" i="26"/>
  <c r="A2957" i="26"/>
  <c r="B2956" i="26"/>
  <c r="A2956" i="26"/>
  <c r="B2955" i="26"/>
  <c r="A2955" i="26"/>
  <c r="B2954" i="26"/>
  <c r="A2954" i="26"/>
  <c r="B2953" i="26"/>
  <c r="A2953" i="26"/>
  <c r="B2952" i="26"/>
  <c r="A2952" i="26"/>
  <c r="B2951" i="26"/>
  <c r="A2951" i="26"/>
  <c r="B2950" i="26"/>
  <c r="A2950" i="26"/>
  <c r="B2949" i="26"/>
  <c r="A2949" i="26"/>
  <c r="B2948" i="26"/>
  <c r="A2948" i="26"/>
  <c r="B2947" i="26"/>
  <c r="A2947" i="26"/>
  <c r="B2946" i="26"/>
  <c r="A2946" i="26"/>
  <c r="B2945" i="26"/>
  <c r="A2945" i="26"/>
  <c r="B2944" i="26"/>
  <c r="A2944" i="26"/>
  <c r="B2943" i="26"/>
  <c r="A2943" i="26"/>
  <c r="B2942" i="26"/>
  <c r="A2942" i="26"/>
  <c r="B2941" i="26"/>
  <c r="A2941" i="26"/>
  <c r="B2940" i="26"/>
  <c r="A2940" i="26"/>
  <c r="B2939" i="26"/>
  <c r="A2939" i="26"/>
  <c r="B2938" i="26"/>
  <c r="A2938" i="26"/>
  <c r="B2937" i="26"/>
  <c r="A2937" i="26"/>
  <c r="E2936" i="26"/>
  <c r="E2935" i="26"/>
  <c r="E2934" i="26"/>
  <c r="E2933" i="26"/>
  <c r="E2932" i="26"/>
  <c r="E2931" i="26"/>
  <c r="E2930" i="26"/>
  <c r="E2929" i="26"/>
  <c r="E2928" i="26"/>
  <c r="E2927" i="26"/>
  <c r="E2926" i="26"/>
  <c r="E2925" i="26"/>
  <c r="E2924" i="26"/>
  <c r="E2923" i="26"/>
  <c r="E2922" i="26"/>
  <c r="E2921" i="26"/>
  <c r="E2920" i="26"/>
  <c r="E2919" i="26"/>
  <c r="E2918" i="26"/>
  <c r="E2917" i="26"/>
  <c r="E2916" i="26"/>
  <c r="E2915" i="26"/>
  <c r="E2914" i="26"/>
  <c r="E2913" i="26"/>
  <c r="E2912" i="26"/>
  <c r="E2911" i="26"/>
  <c r="E2910" i="26"/>
  <c r="E2909" i="26"/>
  <c r="E2908" i="26"/>
  <c r="E2907" i="26"/>
  <c r="E2906" i="26"/>
  <c r="E2905" i="26"/>
  <c r="E2904" i="26"/>
  <c r="E2903" i="26"/>
  <c r="E2902" i="26"/>
  <c r="E2901" i="26"/>
  <c r="E2900" i="26"/>
  <c r="E2898" i="26"/>
  <c r="E2897" i="26"/>
  <c r="E2896" i="26"/>
  <c r="E2895" i="26"/>
  <c r="E2894" i="26"/>
  <c r="E2893" i="26"/>
  <c r="E2892" i="26"/>
  <c r="E2891" i="26"/>
  <c r="E2890" i="26"/>
  <c r="E2889" i="26"/>
  <c r="E2888" i="26"/>
  <c r="E2887" i="26"/>
  <c r="E2886" i="26"/>
  <c r="E2885" i="26"/>
  <c r="E2884" i="26"/>
  <c r="E2883" i="26"/>
  <c r="E2882" i="26"/>
  <c r="E2881" i="26"/>
  <c r="E2880" i="26"/>
  <c r="E2879" i="26"/>
  <c r="E2878" i="26"/>
  <c r="E2877" i="26"/>
  <c r="E2876" i="26"/>
  <c r="E2875" i="26"/>
  <c r="E2874" i="26"/>
  <c r="E2873" i="26"/>
  <c r="E2872" i="26"/>
  <c r="E2871" i="26"/>
  <c r="E2870" i="26"/>
  <c r="E2869" i="26"/>
  <c r="E2867" i="26"/>
  <c r="E2866" i="26"/>
  <c r="E2865" i="26"/>
  <c r="E2864" i="26"/>
  <c r="E2863" i="26"/>
  <c r="E2862" i="26"/>
  <c r="E2861" i="26"/>
  <c r="E2860" i="26"/>
  <c r="E2859" i="26"/>
  <c r="E2858" i="26"/>
  <c r="E2857" i="26"/>
  <c r="E2856" i="26"/>
  <c r="E2855" i="26"/>
  <c r="E2854" i="26"/>
  <c r="E2853" i="26"/>
  <c r="E2852" i="26"/>
  <c r="E2851" i="26"/>
  <c r="E2850" i="26"/>
  <c r="E2849" i="26"/>
  <c r="E2848" i="26"/>
  <c r="E2847" i="26"/>
  <c r="E2846" i="26"/>
  <c r="E2845" i="26"/>
  <c r="E2844" i="26"/>
  <c r="E2843" i="26"/>
  <c r="E2842" i="26"/>
  <c r="E2841" i="26"/>
  <c r="E2840" i="26"/>
  <c r="E2838" i="26"/>
  <c r="E2837" i="26"/>
  <c r="E2836" i="26"/>
  <c r="E2835" i="26"/>
  <c r="E2834" i="26"/>
  <c r="E2833" i="26"/>
  <c r="E2832" i="26"/>
  <c r="E2831" i="26"/>
  <c r="E2830" i="26"/>
  <c r="E2829" i="26"/>
  <c r="E2828" i="26"/>
  <c r="E2827" i="26"/>
  <c r="E2826" i="26"/>
  <c r="E2825" i="26"/>
  <c r="E2824" i="26"/>
  <c r="E2823" i="26"/>
  <c r="E2822" i="26"/>
  <c r="E2821" i="26"/>
  <c r="E2820" i="26"/>
  <c r="E2819" i="26"/>
  <c r="E2818" i="26"/>
  <c r="E2817" i="26"/>
  <c r="E2816" i="26"/>
  <c r="E2815" i="26"/>
  <c r="E2814" i="26"/>
  <c r="E2813" i="26"/>
  <c r="E2812" i="26"/>
  <c r="E2811" i="26"/>
  <c r="E2810" i="26"/>
  <c r="E2809" i="26"/>
  <c r="E2808" i="26"/>
  <c r="E2807" i="26"/>
  <c r="E2806" i="26"/>
  <c r="E2805" i="26"/>
  <c r="E2804" i="26"/>
  <c r="E2803" i="26"/>
  <c r="E2802" i="26"/>
  <c r="E2801" i="26"/>
  <c r="E2800" i="26"/>
  <c r="E2798" i="26"/>
  <c r="E2797" i="26"/>
  <c r="E2796" i="26"/>
  <c r="E2795" i="26"/>
  <c r="E2794" i="26"/>
  <c r="E2793" i="26"/>
  <c r="E2792" i="26"/>
  <c r="E2791" i="26"/>
  <c r="E2790" i="26"/>
  <c r="E2789" i="26"/>
  <c r="E2788" i="26"/>
  <c r="E2787" i="26"/>
  <c r="E2786" i="26"/>
  <c r="E2785" i="26"/>
  <c r="E2784" i="26"/>
  <c r="E2783" i="26"/>
  <c r="E2782" i="26"/>
  <c r="E2781" i="26"/>
  <c r="E2780" i="26"/>
  <c r="E2779" i="26"/>
  <c r="E2778" i="26"/>
  <c r="E2777" i="26"/>
  <c r="E2776" i="26"/>
  <c r="E2775" i="26"/>
  <c r="E2774" i="26"/>
  <c r="E2773" i="26"/>
  <c r="E2772" i="26"/>
  <c r="E2771" i="26"/>
  <c r="E2770" i="26"/>
  <c r="E2769" i="26"/>
  <c r="E2768" i="26"/>
  <c r="E2767" i="26"/>
  <c r="E2766" i="26"/>
  <c r="E2765" i="26"/>
  <c r="E2764" i="26"/>
  <c r="E2763" i="26"/>
  <c r="E2762" i="26"/>
  <c r="E2761" i="26"/>
  <c r="E2760" i="26"/>
  <c r="E2759" i="26"/>
  <c r="E2758" i="26"/>
  <c r="E2757" i="26"/>
  <c r="E2756" i="26"/>
  <c r="E2755" i="26"/>
  <c r="E2754" i="26"/>
  <c r="A3120" i="26"/>
  <c r="B3120" i="26"/>
  <c r="E3120" i="26"/>
  <c r="D2936" i="26"/>
  <c r="B2936" i="26"/>
  <c r="A2936" i="26"/>
  <c r="D2935" i="26"/>
  <c r="B2935" i="26"/>
  <c r="A2935" i="26"/>
  <c r="B2934" i="26"/>
  <c r="A2934" i="26"/>
  <c r="B2933" i="26"/>
  <c r="A2933" i="26"/>
  <c r="B2932" i="26"/>
  <c r="A2932" i="26"/>
  <c r="B2931" i="26"/>
  <c r="A2931" i="26"/>
  <c r="B2930" i="26"/>
  <c r="A2930" i="26"/>
  <c r="B2929" i="26"/>
  <c r="A2929" i="26"/>
  <c r="B2928" i="26"/>
  <c r="A2928" i="26"/>
  <c r="B2927" i="26"/>
  <c r="A2927" i="26"/>
  <c r="B2926" i="26"/>
  <c r="A2926" i="26"/>
  <c r="B2925" i="26"/>
  <c r="A2925" i="26"/>
  <c r="B2924" i="26"/>
  <c r="A2924" i="26"/>
  <c r="B2923" i="26"/>
  <c r="A2923" i="26"/>
  <c r="B2922" i="26"/>
  <c r="A2922" i="26"/>
  <c r="B2921" i="26"/>
  <c r="A2921" i="26"/>
  <c r="B2920" i="26"/>
  <c r="A2920" i="26"/>
  <c r="B2919" i="26"/>
  <c r="A2919" i="26"/>
  <c r="B2918" i="26"/>
  <c r="A2918" i="26"/>
  <c r="B2917" i="26"/>
  <c r="A2917" i="26"/>
  <c r="B2916" i="26"/>
  <c r="A2916" i="26"/>
  <c r="B2915" i="26"/>
  <c r="A2915" i="26"/>
  <c r="B2914" i="26"/>
  <c r="A2914" i="26"/>
  <c r="B2913" i="26"/>
  <c r="A2913" i="26"/>
  <c r="B2912" i="26"/>
  <c r="A2912" i="26"/>
  <c r="B2911" i="26"/>
  <c r="A2911" i="26"/>
  <c r="B2910" i="26"/>
  <c r="A2910" i="26"/>
  <c r="B2909" i="26"/>
  <c r="A2909" i="26"/>
  <c r="B2908" i="26"/>
  <c r="A2908" i="26"/>
  <c r="B2907" i="26"/>
  <c r="A2907" i="26"/>
  <c r="B2906" i="26"/>
  <c r="A2906" i="26"/>
  <c r="B2905" i="26"/>
  <c r="A2905" i="26"/>
  <c r="B2904" i="26"/>
  <c r="A2904" i="26"/>
  <c r="B2903" i="26"/>
  <c r="A2903" i="26"/>
  <c r="B2902" i="26"/>
  <c r="A2902" i="26"/>
  <c r="B2901" i="26"/>
  <c r="A2901" i="26"/>
  <c r="B2900" i="26"/>
  <c r="A2900" i="26"/>
  <c r="B2898" i="26"/>
  <c r="A2898" i="26"/>
  <c r="B2897" i="26"/>
  <c r="A2897" i="26"/>
  <c r="B2896" i="26"/>
  <c r="A2896" i="26"/>
  <c r="B2895" i="26"/>
  <c r="A2895" i="26"/>
  <c r="B2894" i="26"/>
  <c r="A2894" i="26"/>
  <c r="B2893" i="26"/>
  <c r="A2893" i="26"/>
  <c r="B2892" i="26"/>
  <c r="A2892" i="26"/>
  <c r="B2891" i="26"/>
  <c r="A2891" i="26"/>
  <c r="B2890" i="26"/>
  <c r="A2890" i="26"/>
  <c r="B2889" i="26"/>
  <c r="A2889" i="26"/>
  <c r="B2888" i="26"/>
  <c r="A2888" i="26"/>
  <c r="B2887" i="26"/>
  <c r="A2887" i="26"/>
  <c r="B2886" i="26"/>
  <c r="A2886" i="26"/>
  <c r="B2885" i="26"/>
  <c r="A2885" i="26"/>
  <c r="B2884" i="26"/>
  <c r="A2884" i="26"/>
  <c r="B2883" i="26"/>
  <c r="A2883" i="26"/>
  <c r="B2882" i="26"/>
  <c r="A2882" i="26"/>
  <c r="B2881" i="26"/>
  <c r="A2881" i="26"/>
  <c r="B2880" i="26"/>
  <c r="A2880" i="26"/>
  <c r="B2879" i="26"/>
  <c r="A2879" i="26"/>
  <c r="B2878" i="26"/>
  <c r="A2878" i="26"/>
  <c r="B2877" i="26"/>
  <c r="A2877" i="26"/>
  <c r="B2876" i="26"/>
  <c r="A2876" i="26"/>
  <c r="B2875" i="26"/>
  <c r="A2875" i="26"/>
  <c r="B2874" i="26"/>
  <c r="A2874" i="26"/>
  <c r="B2873" i="26"/>
  <c r="A2873" i="26"/>
  <c r="B2872" i="26"/>
  <c r="A2872" i="26"/>
  <c r="B2871" i="26"/>
  <c r="A2871" i="26"/>
  <c r="B2870" i="26"/>
  <c r="A2870" i="26"/>
  <c r="B2869" i="26"/>
  <c r="A2869" i="26"/>
  <c r="B2867" i="26"/>
  <c r="A2867" i="26"/>
  <c r="B2866" i="26"/>
  <c r="A2866" i="26"/>
  <c r="B2865" i="26"/>
  <c r="A2865" i="26"/>
  <c r="B2864" i="26"/>
  <c r="A2864" i="26"/>
  <c r="B2863" i="26"/>
  <c r="A2863" i="26"/>
  <c r="B2862" i="26"/>
  <c r="A2862" i="26"/>
  <c r="B2861" i="26"/>
  <c r="A2861" i="26"/>
  <c r="B2860" i="26"/>
  <c r="A2860" i="26"/>
  <c r="B2859" i="26"/>
  <c r="A2859" i="26"/>
  <c r="B2858" i="26"/>
  <c r="A2858" i="26"/>
  <c r="B2857" i="26"/>
  <c r="A2857" i="26"/>
  <c r="B2856" i="26"/>
  <c r="A2856" i="26"/>
  <c r="B2855" i="26"/>
  <c r="A2855" i="26"/>
  <c r="B2854" i="26"/>
  <c r="A2854" i="26"/>
  <c r="B2853" i="26"/>
  <c r="A2853" i="26"/>
  <c r="B2852" i="26"/>
  <c r="A2852" i="26"/>
  <c r="B2851" i="26"/>
  <c r="A2851" i="26"/>
  <c r="B2850" i="26"/>
  <c r="A2850" i="26"/>
  <c r="B2849" i="26"/>
  <c r="A2849" i="26"/>
  <c r="B2848" i="26"/>
  <c r="A2848" i="26"/>
  <c r="B2847" i="26"/>
  <c r="A2847" i="26"/>
  <c r="B2846" i="26"/>
  <c r="A2846" i="26"/>
  <c r="B2845" i="26"/>
  <c r="A2845" i="26"/>
  <c r="B2844" i="26"/>
  <c r="A2844" i="26"/>
  <c r="B2843" i="26"/>
  <c r="A2843" i="26"/>
  <c r="B2842" i="26"/>
  <c r="A2842" i="26"/>
  <c r="B2841" i="26"/>
  <c r="A2841" i="26"/>
  <c r="B2840" i="26"/>
  <c r="A2840" i="26"/>
  <c r="B2838" i="26"/>
  <c r="A2838" i="26"/>
  <c r="B2837" i="26"/>
  <c r="A2837" i="26"/>
  <c r="B2836" i="26"/>
  <c r="A2836" i="26"/>
  <c r="B2835" i="26"/>
  <c r="A2835" i="26"/>
  <c r="B2834" i="26"/>
  <c r="A2834" i="26"/>
  <c r="B2833" i="26"/>
  <c r="A2833" i="26"/>
  <c r="B2832" i="26"/>
  <c r="A2832" i="26"/>
  <c r="B2831" i="26"/>
  <c r="A2831" i="26"/>
  <c r="B2830" i="26"/>
  <c r="A2830" i="26"/>
  <c r="B2829" i="26"/>
  <c r="A2829" i="26"/>
  <c r="B2828" i="26"/>
  <c r="A2828" i="26"/>
  <c r="B2827" i="26"/>
  <c r="A2827" i="26"/>
  <c r="B2826" i="26"/>
  <c r="A2826" i="26"/>
  <c r="B2825" i="26"/>
  <c r="A2825" i="26"/>
  <c r="B2824" i="26"/>
  <c r="A2824" i="26"/>
  <c r="B2823" i="26"/>
  <c r="A2823" i="26"/>
  <c r="B2822" i="26"/>
  <c r="A2822" i="26"/>
  <c r="B2821" i="26"/>
  <c r="A2821" i="26"/>
  <c r="B2820" i="26"/>
  <c r="A2820" i="26"/>
  <c r="B2819" i="26"/>
  <c r="A2819" i="26"/>
  <c r="B2818" i="26"/>
  <c r="A2818" i="26"/>
  <c r="B2817" i="26"/>
  <c r="A2817" i="26"/>
  <c r="B2816" i="26"/>
  <c r="A2816" i="26"/>
  <c r="B2815" i="26"/>
  <c r="A2815" i="26"/>
  <c r="B2814" i="26"/>
  <c r="A2814" i="26"/>
  <c r="B2813" i="26"/>
  <c r="A2813" i="26"/>
  <c r="B2812" i="26"/>
  <c r="A2812" i="26"/>
  <c r="B2811" i="26"/>
  <c r="A2811" i="26"/>
  <c r="B2810" i="26"/>
  <c r="A2810" i="26"/>
  <c r="B2809" i="26"/>
  <c r="A2809" i="26"/>
  <c r="B2808" i="26"/>
  <c r="A2808" i="26"/>
  <c r="B2807" i="26"/>
  <c r="A2807" i="26"/>
  <c r="B2806" i="26"/>
  <c r="A2806" i="26"/>
  <c r="B2805" i="26"/>
  <c r="A2805" i="26"/>
  <c r="B2804" i="26"/>
  <c r="A2804" i="26"/>
  <c r="B2803" i="26"/>
  <c r="A2803" i="26"/>
  <c r="B2802" i="26"/>
  <c r="A2802" i="26"/>
  <c r="B2801" i="26"/>
  <c r="A2801" i="26"/>
  <c r="B2800" i="26"/>
  <c r="A2800" i="26"/>
  <c r="B2798" i="26"/>
  <c r="A2798" i="26"/>
  <c r="B2797" i="26"/>
  <c r="A2797" i="26"/>
  <c r="B2796" i="26"/>
  <c r="A2796" i="26"/>
  <c r="B2795" i="26"/>
  <c r="A2795" i="26"/>
  <c r="B2794" i="26"/>
  <c r="A2794" i="26"/>
  <c r="B2793" i="26"/>
  <c r="A2793" i="26"/>
  <c r="B2792" i="26"/>
  <c r="A2792" i="26"/>
  <c r="B2791" i="26"/>
  <c r="A2791" i="26"/>
  <c r="B2790" i="26"/>
  <c r="A2790" i="26"/>
  <c r="B2789" i="26"/>
  <c r="A2789" i="26"/>
  <c r="B2788" i="26"/>
  <c r="A2788" i="26"/>
  <c r="B2787" i="26"/>
  <c r="A2787" i="26"/>
  <c r="B2786" i="26"/>
  <c r="A2786" i="26"/>
  <c r="B2785" i="26"/>
  <c r="A2785" i="26"/>
  <c r="B2784" i="26"/>
  <c r="A2784" i="26"/>
  <c r="B2783" i="26"/>
  <c r="A2783" i="26"/>
  <c r="B2782" i="26"/>
  <c r="A2782" i="26"/>
  <c r="B2781" i="26"/>
  <c r="A2781" i="26"/>
  <c r="B2780" i="26"/>
  <c r="A2780" i="26"/>
  <c r="B2779" i="26"/>
  <c r="A2779" i="26"/>
  <c r="B2778" i="26"/>
  <c r="A2778" i="26"/>
  <c r="B2777" i="26"/>
  <c r="A2777" i="26"/>
  <c r="B2776" i="26"/>
  <c r="A2776" i="26"/>
  <c r="B2775" i="26"/>
  <c r="A2775" i="26"/>
  <c r="B2774" i="26"/>
  <c r="A2774" i="26"/>
  <c r="B2773" i="26"/>
  <c r="A2773" i="26"/>
  <c r="B2772" i="26"/>
  <c r="A2772" i="26"/>
  <c r="B2771" i="26"/>
  <c r="A2771" i="26"/>
  <c r="B2770" i="26"/>
  <c r="A2770" i="26"/>
  <c r="B2769" i="26"/>
  <c r="A2769" i="26"/>
  <c r="B2768" i="26"/>
  <c r="A2768" i="26"/>
  <c r="B2767" i="26"/>
  <c r="A2767" i="26"/>
  <c r="B2766" i="26"/>
  <c r="A2766" i="26"/>
  <c r="B2765" i="26"/>
  <c r="A2765" i="26"/>
  <c r="B2764" i="26"/>
  <c r="A2764" i="26"/>
  <c r="B2763" i="26"/>
  <c r="A2763" i="26"/>
  <c r="B2762" i="26"/>
  <c r="A2762" i="26"/>
  <c r="B2761" i="26"/>
  <c r="A2761" i="26"/>
  <c r="B2760" i="26"/>
  <c r="A2760" i="26"/>
  <c r="B2759" i="26"/>
  <c r="A2759" i="26"/>
  <c r="B2758" i="26"/>
  <c r="A2758" i="26"/>
  <c r="B2757" i="26"/>
  <c r="A2757" i="26"/>
  <c r="B2756" i="26"/>
  <c r="A2756" i="26"/>
  <c r="B2755" i="26"/>
  <c r="A2755" i="26"/>
  <c r="B2754" i="26"/>
  <c r="A2754" i="26"/>
  <c r="E2753" i="26"/>
  <c r="E2752" i="26"/>
  <c r="E2751" i="26"/>
  <c r="E2750" i="26"/>
  <c r="E2749" i="26"/>
  <c r="E2748" i="26"/>
  <c r="E2747" i="26"/>
  <c r="E2746" i="26"/>
  <c r="E2745" i="26"/>
  <c r="E2744" i="26"/>
  <c r="E2743" i="26"/>
  <c r="E2742" i="26"/>
  <c r="E2741" i="26"/>
  <c r="E2740" i="26"/>
  <c r="E2739" i="26"/>
  <c r="E2738" i="26"/>
  <c r="E2737" i="26"/>
  <c r="E2736" i="26"/>
  <c r="E2735" i="26"/>
  <c r="E2734" i="26"/>
  <c r="E2733" i="26"/>
  <c r="E2732" i="26"/>
  <c r="E2731" i="26"/>
  <c r="E2730" i="26"/>
  <c r="E2729" i="26"/>
  <c r="E2728" i="26"/>
  <c r="E2727" i="26"/>
  <c r="E2726" i="26"/>
  <c r="E2725" i="26"/>
  <c r="E2724" i="26"/>
  <c r="E2723" i="26"/>
  <c r="E2722" i="26"/>
  <c r="E2721" i="26"/>
  <c r="E2720" i="26"/>
  <c r="E2719" i="26"/>
  <c r="E2718" i="26"/>
  <c r="E2717" i="26"/>
  <c r="E2715" i="26"/>
  <c r="E2714" i="26"/>
  <c r="E2713" i="26"/>
  <c r="E2712" i="26"/>
  <c r="E2711" i="26"/>
  <c r="E2710" i="26"/>
  <c r="E2709" i="26"/>
  <c r="E2708" i="26"/>
  <c r="E2707" i="26"/>
  <c r="E2706" i="26"/>
  <c r="E2705" i="26"/>
  <c r="E2704" i="26"/>
  <c r="E2703" i="26"/>
  <c r="E2702" i="26"/>
  <c r="E2701" i="26"/>
  <c r="E2700" i="26"/>
  <c r="E2699" i="26"/>
  <c r="E2698" i="26"/>
  <c r="E2697" i="26"/>
  <c r="E2696" i="26"/>
  <c r="E2695" i="26"/>
  <c r="E2694" i="26"/>
  <c r="E2693" i="26"/>
  <c r="E2692" i="26"/>
  <c r="E2691" i="26"/>
  <c r="E2690" i="26"/>
  <c r="E2689" i="26"/>
  <c r="E2688" i="26"/>
  <c r="E2687" i="26"/>
  <c r="E2686" i="26"/>
  <c r="E2684" i="26"/>
  <c r="E2683" i="26"/>
  <c r="E2682" i="26"/>
  <c r="E2681" i="26"/>
  <c r="E2680" i="26"/>
  <c r="E2679" i="26"/>
  <c r="E2678" i="26"/>
  <c r="E2677" i="26"/>
  <c r="E2676" i="26"/>
  <c r="E2675" i="26"/>
  <c r="E2674" i="26"/>
  <c r="E2673" i="26"/>
  <c r="E2672" i="26"/>
  <c r="E2671" i="26"/>
  <c r="E2670" i="26"/>
  <c r="E2669" i="26"/>
  <c r="E2668" i="26"/>
  <c r="E2667" i="26"/>
  <c r="E2666" i="26"/>
  <c r="E2665" i="26"/>
  <c r="E2664" i="26"/>
  <c r="E2663" i="26"/>
  <c r="E2662" i="26"/>
  <c r="E2661" i="26"/>
  <c r="E2660" i="26"/>
  <c r="E2659" i="26"/>
  <c r="E2658" i="26"/>
  <c r="E2657" i="26"/>
  <c r="E2655" i="26"/>
  <c r="E2654" i="26"/>
  <c r="E2653" i="26"/>
  <c r="E2652" i="26"/>
  <c r="E2651" i="26"/>
  <c r="E2650" i="26"/>
  <c r="E2649" i="26"/>
  <c r="E2648" i="26"/>
  <c r="E2647" i="26"/>
  <c r="E2646" i="26"/>
  <c r="E2645" i="26"/>
  <c r="E2644" i="26"/>
  <c r="E2643" i="26"/>
  <c r="E2642" i="26"/>
  <c r="E2641" i="26"/>
  <c r="E2640" i="26"/>
  <c r="E2639" i="26"/>
  <c r="E2638" i="26"/>
  <c r="E2637" i="26"/>
  <c r="E2636" i="26"/>
  <c r="E2635" i="26"/>
  <c r="E2634" i="26"/>
  <c r="E2633" i="26"/>
  <c r="E2632" i="26"/>
  <c r="E2631" i="26"/>
  <c r="E2630" i="26"/>
  <c r="E2629" i="26"/>
  <c r="E2628" i="26"/>
  <c r="E2627" i="26"/>
  <c r="E2626" i="26"/>
  <c r="E2625" i="26"/>
  <c r="E2624" i="26"/>
  <c r="E2623" i="26"/>
  <c r="E2622" i="26"/>
  <c r="E2621" i="26"/>
  <c r="E2620" i="26"/>
  <c r="E2619" i="26"/>
  <c r="E2618" i="26"/>
  <c r="E2617" i="26"/>
  <c r="E2615" i="26"/>
  <c r="E2614" i="26"/>
  <c r="E2613" i="26"/>
  <c r="E2612" i="26"/>
  <c r="E2611" i="26"/>
  <c r="E2610" i="26"/>
  <c r="E2609" i="26"/>
  <c r="E2608" i="26"/>
  <c r="E2607" i="26"/>
  <c r="E2606" i="26"/>
  <c r="E2605" i="26"/>
  <c r="E2604" i="26"/>
  <c r="E2603" i="26"/>
  <c r="E2602" i="26"/>
  <c r="E2601" i="26"/>
  <c r="E2600" i="26"/>
  <c r="E2599" i="26"/>
  <c r="E2598" i="26"/>
  <c r="E2597" i="26"/>
  <c r="E2596" i="26"/>
  <c r="E2595" i="26"/>
  <c r="E2594" i="26"/>
  <c r="E2593" i="26"/>
  <c r="E2592" i="26"/>
  <c r="E2591" i="26"/>
  <c r="E2590" i="26"/>
  <c r="E2589" i="26"/>
  <c r="E2588" i="26"/>
  <c r="E2587" i="26"/>
  <c r="E2586" i="26"/>
  <c r="E2585" i="26"/>
  <c r="E2584" i="26"/>
  <c r="E2583" i="26"/>
  <c r="E2582" i="26"/>
  <c r="E2581" i="26"/>
  <c r="E2580" i="26"/>
  <c r="E2579" i="26"/>
  <c r="E2578" i="26"/>
  <c r="E2577" i="26"/>
  <c r="E2576" i="26"/>
  <c r="E2575" i="26"/>
  <c r="E2574" i="26"/>
  <c r="E2573" i="26"/>
  <c r="E2572" i="26"/>
  <c r="E2571" i="26"/>
  <c r="D2753" i="26"/>
  <c r="B2753" i="26"/>
  <c r="A2753" i="26"/>
  <c r="D2752" i="26"/>
  <c r="B2752" i="26"/>
  <c r="A2752" i="26"/>
  <c r="B2751" i="26"/>
  <c r="A2751" i="26"/>
  <c r="B2750" i="26"/>
  <c r="A2750" i="26"/>
  <c r="B2749" i="26"/>
  <c r="A2749" i="26"/>
  <c r="B2748" i="26"/>
  <c r="A2748" i="26"/>
  <c r="B2747" i="26"/>
  <c r="A2747" i="26"/>
  <c r="B2746" i="26"/>
  <c r="A2746" i="26"/>
  <c r="B2745" i="26"/>
  <c r="A2745" i="26"/>
  <c r="B2744" i="26"/>
  <c r="A2744" i="26"/>
  <c r="B2743" i="26"/>
  <c r="A2743" i="26"/>
  <c r="B2742" i="26"/>
  <c r="A2742" i="26"/>
  <c r="B2741" i="26"/>
  <c r="A2741" i="26"/>
  <c r="B2740" i="26"/>
  <c r="A2740" i="26"/>
  <c r="B2739" i="26"/>
  <c r="A2739" i="26"/>
  <c r="B2738" i="26"/>
  <c r="A2738" i="26"/>
  <c r="B2737" i="26"/>
  <c r="A2737" i="26"/>
  <c r="B2736" i="26"/>
  <c r="A2736" i="26"/>
  <c r="B2735" i="26"/>
  <c r="A2735" i="26"/>
  <c r="B2734" i="26"/>
  <c r="A2734" i="26"/>
  <c r="B2733" i="26"/>
  <c r="A2733" i="26"/>
  <c r="B2732" i="26"/>
  <c r="A2732" i="26"/>
  <c r="B2731" i="26"/>
  <c r="A2731" i="26"/>
  <c r="B2730" i="26"/>
  <c r="A2730" i="26"/>
  <c r="B2729" i="26"/>
  <c r="A2729" i="26"/>
  <c r="B2728" i="26"/>
  <c r="A2728" i="26"/>
  <c r="B2727" i="26"/>
  <c r="A2727" i="26"/>
  <c r="B2726" i="26"/>
  <c r="A2726" i="26"/>
  <c r="B2725" i="26"/>
  <c r="A2725" i="26"/>
  <c r="B2724" i="26"/>
  <c r="A2724" i="26"/>
  <c r="B2723" i="26"/>
  <c r="A2723" i="26"/>
  <c r="B2722" i="26"/>
  <c r="A2722" i="26"/>
  <c r="B2721" i="26"/>
  <c r="A2721" i="26"/>
  <c r="B2720" i="26"/>
  <c r="A2720" i="26"/>
  <c r="B2719" i="26"/>
  <c r="A2719" i="26"/>
  <c r="B2718" i="26"/>
  <c r="A2718" i="26"/>
  <c r="B2717" i="26"/>
  <c r="A2717" i="26"/>
  <c r="B2715" i="26"/>
  <c r="A2715" i="26"/>
  <c r="B2714" i="26"/>
  <c r="A2714" i="26"/>
  <c r="B2713" i="26"/>
  <c r="A2713" i="26"/>
  <c r="B2712" i="26"/>
  <c r="A2712" i="26"/>
  <c r="B2711" i="26"/>
  <c r="A2711" i="26"/>
  <c r="B2710" i="26"/>
  <c r="A2710" i="26"/>
  <c r="B2709" i="26"/>
  <c r="A2709" i="26"/>
  <c r="B2708" i="26"/>
  <c r="A2708" i="26"/>
  <c r="B2707" i="26"/>
  <c r="A2707" i="26"/>
  <c r="B2706" i="26"/>
  <c r="A2706" i="26"/>
  <c r="B2705" i="26"/>
  <c r="A2705" i="26"/>
  <c r="B2704" i="26"/>
  <c r="A2704" i="26"/>
  <c r="B2703" i="26"/>
  <c r="A2703" i="26"/>
  <c r="B2702" i="26"/>
  <c r="A2702" i="26"/>
  <c r="B2701" i="26"/>
  <c r="A2701" i="26"/>
  <c r="B2700" i="26"/>
  <c r="A2700" i="26"/>
  <c r="B2699" i="26"/>
  <c r="A2699" i="26"/>
  <c r="B2698" i="26"/>
  <c r="A2698" i="26"/>
  <c r="B2697" i="26"/>
  <c r="A2697" i="26"/>
  <c r="B2696" i="26"/>
  <c r="A2696" i="26"/>
  <c r="B2695" i="26"/>
  <c r="A2695" i="26"/>
  <c r="B2694" i="26"/>
  <c r="A2694" i="26"/>
  <c r="B2693" i="26"/>
  <c r="A2693" i="26"/>
  <c r="B2692" i="26"/>
  <c r="A2692" i="26"/>
  <c r="B2691" i="26"/>
  <c r="A2691" i="26"/>
  <c r="B2690" i="26"/>
  <c r="A2690" i="26"/>
  <c r="B2689" i="26"/>
  <c r="A2689" i="26"/>
  <c r="B2688" i="26"/>
  <c r="A2688" i="26"/>
  <c r="B2687" i="26"/>
  <c r="A2687" i="26"/>
  <c r="B2686" i="26"/>
  <c r="A2686" i="26"/>
  <c r="B2684" i="26"/>
  <c r="A2684" i="26"/>
  <c r="B2683" i="26"/>
  <c r="A2683" i="26"/>
  <c r="B2682" i="26"/>
  <c r="A2682" i="26"/>
  <c r="B2681" i="26"/>
  <c r="A2681" i="26"/>
  <c r="B2680" i="26"/>
  <c r="A2680" i="26"/>
  <c r="B2679" i="26"/>
  <c r="A2679" i="26"/>
  <c r="B2678" i="26"/>
  <c r="A2678" i="26"/>
  <c r="B2677" i="26"/>
  <c r="A2677" i="26"/>
  <c r="B2676" i="26"/>
  <c r="A2676" i="26"/>
  <c r="B2675" i="26"/>
  <c r="A2675" i="26"/>
  <c r="B2674" i="26"/>
  <c r="A2674" i="26"/>
  <c r="B2673" i="26"/>
  <c r="A2673" i="26"/>
  <c r="B2672" i="26"/>
  <c r="A2672" i="26"/>
  <c r="B2671" i="26"/>
  <c r="A2671" i="26"/>
  <c r="B2670" i="26"/>
  <c r="A2670" i="26"/>
  <c r="B2669" i="26"/>
  <c r="A2669" i="26"/>
  <c r="B2668" i="26"/>
  <c r="A2668" i="26"/>
  <c r="B2667" i="26"/>
  <c r="A2667" i="26"/>
  <c r="B2666" i="26"/>
  <c r="A2666" i="26"/>
  <c r="B2665" i="26"/>
  <c r="A2665" i="26"/>
  <c r="B2664" i="26"/>
  <c r="A2664" i="26"/>
  <c r="B2663" i="26"/>
  <c r="A2663" i="26"/>
  <c r="B2662" i="26"/>
  <c r="A2662" i="26"/>
  <c r="B2661" i="26"/>
  <c r="A2661" i="26"/>
  <c r="B2660" i="26"/>
  <c r="A2660" i="26"/>
  <c r="B2659" i="26"/>
  <c r="A2659" i="26"/>
  <c r="B2658" i="26"/>
  <c r="A2658" i="26"/>
  <c r="B2657" i="26"/>
  <c r="A2657" i="26"/>
  <c r="B2655" i="26"/>
  <c r="A2655" i="26"/>
  <c r="B2654" i="26"/>
  <c r="A2654" i="26"/>
  <c r="B2653" i="26"/>
  <c r="A2653" i="26"/>
  <c r="B2652" i="26"/>
  <c r="A2652" i="26"/>
  <c r="B2651" i="26"/>
  <c r="A2651" i="26"/>
  <c r="B2650" i="26"/>
  <c r="A2650" i="26"/>
  <c r="B2649" i="26"/>
  <c r="A2649" i="26"/>
  <c r="B2648" i="26"/>
  <c r="A2648" i="26"/>
  <c r="B2647" i="26"/>
  <c r="A2647" i="26"/>
  <c r="B2646" i="26"/>
  <c r="A2646" i="26"/>
  <c r="B2645" i="26"/>
  <c r="A2645" i="26"/>
  <c r="B2644" i="26"/>
  <c r="A2644" i="26"/>
  <c r="B2643" i="26"/>
  <c r="A2643" i="26"/>
  <c r="B2642" i="26"/>
  <c r="A2642" i="26"/>
  <c r="B2641" i="26"/>
  <c r="A2641" i="26"/>
  <c r="B2640" i="26"/>
  <c r="A2640" i="26"/>
  <c r="B2639" i="26"/>
  <c r="A2639" i="26"/>
  <c r="B2638" i="26"/>
  <c r="A2638" i="26"/>
  <c r="B2637" i="26"/>
  <c r="A2637" i="26"/>
  <c r="B2636" i="26"/>
  <c r="A2636" i="26"/>
  <c r="B2635" i="26"/>
  <c r="A2635" i="26"/>
  <c r="B2634" i="26"/>
  <c r="A2634" i="26"/>
  <c r="B2633" i="26"/>
  <c r="A2633" i="26"/>
  <c r="B2632" i="26"/>
  <c r="A2632" i="26"/>
  <c r="B2631" i="26"/>
  <c r="A2631" i="26"/>
  <c r="B2630" i="26"/>
  <c r="A2630" i="26"/>
  <c r="B2629" i="26"/>
  <c r="A2629" i="26"/>
  <c r="B2628" i="26"/>
  <c r="A2628" i="26"/>
  <c r="B2627" i="26"/>
  <c r="A2627" i="26"/>
  <c r="B2626" i="26"/>
  <c r="A2626" i="26"/>
  <c r="B2625" i="26"/>
  <c r="A2625" i="26"/>
  <c r="B2624" i="26"/>
  <c r="A2624" i="26"/>
  <c r="B2623" i="26"/>
  <c r="A2623" i="26"/>
  <c r="B2622" i="26"/>
  <c r="A2622" i="26"/>
  <c r="B2621" i="26"/>
  <c r="A2621" i="26"/>
  <c r="B2620" i="26"/>
  <c r="A2620" i="26"/>
  <c r="B2619" i="26"/>
  <c r="A2619" i="26"/>
  <c r="B2618" i="26"/>
  <c r="A2618" i="26"/>
  <c r="B2617" i="26"/>
  <c r="A2617" i="26"/>
  <c r="B2615" i="26"/>
  <c r="A2615" i="26"/>
  <c r="B2614" i="26"/>
  <c r="A2614" i="26"/>
  <c r="B2613" i="26"/>
  <c r="A2613" i="26"/>
  <c r="B2612" i="26"/>
  <c r="A2612" i="26"/>
  <c r="B2611" i="26"/>
  <c r="A2611" i="26"/>
  <c r="B2610" i="26"/>
  <c r="A2610" i="26"/>
  <c r="B2609" i="26"/>
  <c r="A2609" i="26"/>
  <c r="B2608" i="26"/>
  <c r="A2608" i="26"/>
  <c r="B2607" i="26"/>
  <c r="A2607" i="26"/>
  <c r="B2606" i="26"/>
  <c r="A2606" i="26"/>
  <c r="B2605" i="26"/>
  <c r="A2605" i="26"/>
  <c r="B2604" i="26"/>
  <c r="A2604" i="26"/>
  <c r="B2603" i="26"/>
  <c r="A2603" i="26"/>
  <c r="B2602" i="26"/>
  <c r="A2602" i="26"/>
  <c r="B2601" i="26"/>
  <c r="A2601" i="26"/>
  <c r="B2600" i="26"/>
  <c r="A2600" i="26"/>
  <c r="B2599" i="26"/>
  <c r="A2599" i="26"/>
  <c r="B2598" i="26"/>
  <c r="A2598" i="26"/>
  <c r="B2597" i="26"/>
  <c r="A2597" i="26"/>
  <c r="B2596" i="26"/>
  <c r="A2596" i="26"/>
  <c r="B2595" i="26"/>
  <c r="A2595" i="26"/>
  <c r="B2594" i="26"/>
  <c r="A2594" i="26"/>
  <c r="B2593" i="26"/>
  <c r="A2593" i="26"/>
  <c r="B2592" i="26"/>
  <c r="A2592" i="26"/>
  <c r="B2591" i="26"/>
  <c r="A2591" i="26"/>
  <c r="B2590" i="26"/>
  <c r="A2590" i="26"/>
  <c r="B2589" i="26"/>
  <c r="A2589" i="26"/>
  <c r="B2588" i="26"/>
  <c r="A2588" i="26"/>
  <c r="B2587" i="26"/>
  <c r="A2587" i="26"/>
  <c r="B2586" i="26"/>
  <c r="A2586" i="26"/>
  <c r="B2585" i="26"/>
  <c r="A2585" i="26"/>
  <c r="B2584" i="26"/>
  <c r="A2584" i="26"/>
  <c r="B2583" i="26"/>
  <c r="A2583" i="26"/>
  <c r="B2582" i="26"/>
  <c r="A2582" i="26"/>
  <c r="B2581" i="26"/>
  <c r="A2581" i="26"/>
  <c r="B2580" i="26"/>
  <c r="A2580" i="26"/>
  <c r="B2579" i="26"/>
  <c r="A2579" i="26"/>
  <c r="B2578" i="26"/>
  <c r="A2578" i="26"/>
  <c r="B2577" i="26"/>
  <c r="A2577" i="26"/>
  <c r="B2576" i="26"/>
  <c r="A2576" i="26"/>
  <c r="B2575" i="26"/>
  <c r="A2575" i="26"/>
  <c r="B2574" i="26"/>
  <c r="A2574" i="26"/>
  <c r="B2573" i="26"/>
  <c r="A2573" i="26"/>
  <c r="B2572" i="26"/>
  <c r="A2572" i="26"/>
  <c r="B2571" i="26"/>
  <c r="A2571" i="26"/>
  <c r="E171" i="26"/>
  <c r="E170" i="26"/>
  <c r="E169" i="26"/>
  <c r="E168" i="26"/>
  <c r="E167" i="26"/>
  <c r="E166" i="26"/>
  <c r="E165" i="26"/>
  <c r="E164" i="26"/>
  <c r="E163" i="26"/>
  <c r="E162" i="26"/>
  <c r="E161" i="26"/>
  <c r="E160" i="26"/>
  <c r="E159" i="26"/>
  <c r="E158" i="26"/>
  <c r="E157" i="26"/>
  <c r="E156" i="26"/>
  <c r="E155" i="26"/>
  <c r="E154" i="26"/>
  <c r="E153" i="26"/>
  <c r="E152" i="26"/>
  <c r="E151" i="26"/>
  <c r="E150" i="26"/>
  <c r="E149" i="26"/>
  <c r="E148" i="26"/>
  <c r="E147" i="26"/>
  <c r="E146" i="26"/>
  <c r="E145" i="26"/>
  <c r="E144" i="26"/>
  <c r="E143" i="26"/>
  <c r="E142" i="26"/>
  <c r="C171" i="26"/>
  <c r="B171" i="26"/>
  <c r="A171" i="26"/>
  <c r="C170" i="26"/>
  <c r="B170" i="26"/>
  <c r="A170" i="26"/>
  <c r="C169" i="26"/>
  <c r="B169" i="26"/>
  <c r="A169" i="26"/>
  <c r="C168" i="26"/>
  <c r="B168" i="26"/>
  <c r="A168" i="26"/>
  <c r="C167" i="26"/>
  <c r="B167" i="26"/>
  <c r="A167" i="26"/>
  <c r="C166" i="26"/>
  <c r="B166" i="26"/>
  <c r="A166" i="26"/>
  <c r="C165" i="26"/>
  <c r="B165" i="26"/>
  <c r="A165" i="26"/>
  <c r="C164" i="26"/>
  <c r="B164" i="26"/>
  <c r="A164" i="26"/>
  <c r="C163" i="26"/>
  <c r="B163" i="26"/>
  <c r="A163" i="26"/>
  <c r="C162" i="26"/>
  <c r="B162" i="26"/>
  <c r="A162" i="26"/>
  <c r="C161" i="26"/>
  <c r="B161" i="26"/>
  <c r="A161" i="26"/>
  <c r="C160" i="26"/>
  <c r="B160" i="26"/>
  <c r="A160" i="26"/>
  <c r="C159" i="26"/>
  <c r="B159" i="26"/>
  <c r="A159" i="26"/>
  <c r="C158" i="26"/>
  <c r="B158" i="26"/>
  <c r="A158" i="26"/>
  <c r="C157" i="26"/>
  <c r="B157" i="26"/>
  <c r="A157" i="26"/>
  <c r="C156" i="26"/>
  <c r="B156" i="26"/>
  <c r="A156" i="26"/>
  <c r="C155" i="26"/>
  <c r="B155" i="26"/>
  <c r="A155" i="26"/>
  <c r="C154" i="26"/>
  <c r="B154" i="26"/>
  <c r="A154" i="26"/>
  <c r="C153" i="26"/>
  <c r="B153" i="26"/>
  <c r="A153" i="26"/>
  <c r="C152" i="26"/>
  <c r="B152" i="26"/>
  <c r="A152" i="26"/>
  <c r="C151" i="26"/>
  <c r="B151" i="26"/>
  <c r="A151" i="26"/>
  <c r="C150" i="26"/>
  <c r="B150" i="26"/>
  <c r="A150" i="26"/>
  <c r="C149" i="26"/>
  <c r="B149" i="26"/>
  <c r="A149" i="26"/>
  <c r="C148" i="26"/>
  <c r="B148" i="26"/>
  <c r="A148" i="26"/>
  <c r="C147" i="26"/>
  <c r="B147" i="26"/>
  <c r="A147" i="26"/>
  <c r="C146" i="26"/>
  <c r="B146" i="26"/>
  <c r="A146" i="26"/>
  <c r="C145" i="26"/>
  <c r="B145" i="26"/>
  <c r="A145" i="26"/>
  <c r="C144" i="26"/>
  <c r="B144" i="26"/>
  <c r="A144" i="26"/>
  <c r="C143" i="26"/>
  <c r="B143" i="26"/>
  <c r="A143" i="26"/>
  <c r="C142" i="26"/>
  <c r="B142" i="26"/>
  <c r="A142" i="26"/>
  <c r="E3843" i="26"/>
  <c r="E653" i="18"/>
  <c r="E3842" i="26"/>
  <c r="E3841" i="26"/>
  <c r="E651" i="18"/>
  <c r="B3851" i="26"/>
  <c r="A3851" i="26"/>
  <c r="B3848" i="26"/>
  <c r="A3848" i="26"/>
  <c r="B3847" i="26"/>
  <c r="A3847" i="26"/>
  <c r="B3846" i="26"/>
  <c r="A3846" i="26"/>
  <c r="B3845" i="26"/>
  <c r="A3845" i="26"/>
  <c r="B3844" i="26"/>
  <c r="A3844" i="26"/>
  <c r="B3843" i="26"/>
  <c r="A3843" i="26"/>
  <c r="H383" i="9"/>
  <c r="H382" i="9"/>
  <c r="H381" i="9"/>
  <c r="H380" i="9"/>
  <c r="H379" i="9"/>
  <c r="H378" i="9"/>
  <c r="H377" i="9"/>
  <c r="H376" i="9"/>
  <c r="H375" i="9"/>
  <c r="G661" i="18"/>
  <c r="F661" i="18"/>
  <c r="B661" i="18"/>
  <c r="A661" i="18"/>
  <c r="G658" i="18"/>
  <c r="F658" i="18"/>
  <c r="B658" i="18"/>
  <c r="A658" i="18"/>
  <c r="G657" i="18"/>
  <c r="F657" i="18"/>
  <c r="B657" i="18"/>
  <c r="A657" i="18"/>
  <c r="C29" i="16"/>
  <c r="C14" i="16"/>
  <c r="C18" i="16" s="1"/>
  <c r="C22" i="16" s="1"/>
  <c r="B14" i="16"/>
  <c r="E652" i="18"/>
  <c r="E650" i="18"/>
  <c r="B18" i="16" l="1"/>
  <c r="C31" i="16"/>
  <c r="C35" i="16" s="1"/>
  <c r="B22" i="16" l="1"/>
  <c r="E654" i="18"/>
  <c r="E3844" i="26"/>
  <c r="N270" i="5"/>
  <c r="M270" i="5"/>
  <c r="L270" i="5"/>
  <c r="N260" i="5"/>
  <c r="M260" i="5"/>
  <c r="L260" i="5"/>
  <c r="N243" i="5"/>
  <c r="M243" i="5"/>
  <c r="L243" i="5"/>
  <c r="N233" i="5"/>
  <c r="M233" i="5"/>
  <c r="L233" i="5"/>
  <c r="N216" i="5"/>
  <c r="M216" i="5"/>
  <c r="L216" i="5"/>
  <c r="N198" i="5"/>
  <c r="M198" i="5"/>
  <c r="L198" i="5"/>
  <c r="N168" i="5"/>
  <c r="M168" i="5"/>
  <c r="L168" i="5"/>
  <c r="N154" i="5"/>
  <c r="M154" i="5"/>
  <c r="L154" i="5"/>
  <c r="N138" i="5"/>
  <c r="M138" i="5"/>
  <c r="L138" i="5"/>
  <c r="N105" i="5"/>
  <c r="M105" i="5"/>
  <c r="L105" i="5"/>
  <c r="N96" i="5"/>
  <c r="M96" i="5"/>
  <c r="L96" i="5"/>
  <c r="N89" i="5"/>
  <c r="M89" i="5"/>
  <c r="L89" i="5"/>
  <c r="N50" i="5"/>
  <c r="M50" i="5"/>
  <c r="L50" i="5"/>
  <c r="N19" i="5"/>
  <c r="M19" i="5"/>
  <c r="L19" i="5"/>
  <c r="O23" i="4"/>
  <c r="N23" i="4"/>
  <c r="M23" i="4"/>
  <c r="O15" i="4"/>
  <c r="N15" i="4"/>
  <c r="M15" i="4"/>
  <c r="G483" i="18"/>
  <c r="F483" i="18"/>
  <c r="B483" i="18"/>
  <c r="A483" i="18"/>
  <c r="G300" i="18"/>
  <c r="F300" i="18"/>
  <c r="E300" i="18"/>
  <c r="B300" i="18"/>
  <c r="A300" i="18"/>
  <c r="E117" i="18"/>
  <c r="G117" i="18"/>
  <c r="F117" i="18"/>
  <c r="B117" i="18"/>
  <c r="A117" i="18"/>
  <c r="E127" i="25"/>
  <c r="F127" i="25" s="1"/>
  <c r="E127" i="24"/>
  <c r="F127" i="24" s="1"/>
  <c r="E127" i="19"/>
  <c r="F127" i="19" s="1"/>
  <c r="R124" i="5"/>
  <c r="G124" i="7" s="1"/>
  <c r="H124" i="7" s="1"/>
  <c r="G443" i="18"/>
  <c r="F443" i="18"/>
  <c r="B443" i="18"/>
  <c r="A443" i="18"/>
  <c r="G260" i="18"/>
  <c r="F260" i="18"/>
  <c r="E260" i="18"/>
  <c r="B260" i="18"/>
  <c r="A260" i="18"/>
  <c r="E76" i="18"/>
  <c r="B77" i="18"/>
  <c r="A77" i="18"/>
  <c r="G77" i="18"/>
  <c r="F77" i="18"/>
  <c r="E77" i="18"/>
  <c r="E68" i="25"/>
  <c r="F68" i="25" s="1"/>
  <c r="E68" i="24"/>
  <c r="F68" i="24" s="1"/>
  <c r="E68" i="19"/>
  <c r="F68" i="19" s="1"/>
  <c r="R67" i="5"/>
  <c r="G67" i="7" s="1"/>
  <c r="H67" i="7" s="1"/>
  <c r="L249" i="5" l="1"/>
  <c r="M249" i="5"/>
  <c r="N249" i="5"/>
  <c r="L106" i="5"/>
  <c r="N106" i="5"/>
  <c r="M106" i="5"/>
  <c r="C215" i="9"/>
  <c r="H215" i="9" s="1"/>
  <c r="E483" i="18"/>
  <c r="E443" i="18"/>
  <c r="C127" i="9"/>
  <c r="H127" i="9" s="1"/>
  <c r="B3862" i="26"/>
  <c r="A3862" i="26"/>
  <c r="B3861" i="26"/>
  <c r="A3861" i="26"/>
  <c r="B3860" i="26"/>
  <c r="A3860" i="26"/>
  <c r="B3859" i="26"/>
  <c r="A3859" i="26"/>
  <c r="B3858" i="26"/>
  <c r="A3858" i="26"/>
  <c r="B3857" i="26"/>
  <c r="A3857" i="26"/>
  <c r="B3856" i="26"/>
  <c r="A3856" i="26"/>
  <c r="B3855" i="26"/>
  <c r="A3855" i="26"/>
  <c r="B3854" i="26"/>
  <c r="A3854" i="26"/>
  <c r="B3853" i="26"/>
  <c r="A3853" i="26"/>
  <c r="B3852" i="26"/>
  <c r="A3852" i="26"/>
  <c r="B3842" i="26"/>
  <c r="A3842" i="26"/>
  <c r="B3841" i="26"/>
  <c r="A3841" i="26"/>
  <c r="E3840" i="26"/>
  <c r="B3840" i="26"/>
  <c r="A3840" i="26"/>
  <c r="E3839" i="26"/>
  <c r="B3839" i="26"/>
  <c r="A3839" i="26"/>
  <c r="E649" i="18"/>
  <c r="D3668" i="26"/>
  <c r="D3667" i="26"/>
  <c r="D3485" i="26"/>
  <c r="D3484" i="26"/>
  <c r="D3302" i="26"/>
  <c r="D3301" i="26"/>
  <c r="D2570" i="26"/>
  <c r="D2569" i="26"/>
  <c r="D2387" i="26"/>
  <c r="D2386" i="26"/>
  <c r="D2204" i="26"/>
  <c r="D2203" i="26"/>
  <c r="D2021" i="26"/>
  <c r="D2020" i="26"/>
  <c r="D1838" i="26"/>
  <c r="D1837" i="26"/>
  <c r="D1655" i="26"/>
  <c r="D1654" i="26"/>
  <c r="D1472" i="26"/>
  <c r="D1471" i="26"/>
  <c r="D1289" i="26"/>
  <c r="D1288" i="26"/>
  <c r="D1105" i="26"/>
  <c r="D1106" i="26"/>
  <c r="E1106" i="26"/>
  <c r="D923" i="26"/>
  <c r="D922" i="26"/>
  <c r="D740" i="26"/>
  <c r="D739" i="26"/>
  <c r="D557" i="26"/>
  <c r="D556" i="26"/>
  <c r="D374" i="26"/>
  <c r="D373" i="26"/>
  <c r="D3838" i="26"/>
  <c r="D3837" i="26"/>
  <c r="D3833" i="26"/>
  <c r="D3819" i="26"/>
  <c r="D3818" i="26"/>
  <c r="D3814" i="26"/>
  <c r="D3800" i="26"/>
  <c r="D3799" i="26"/>
  <c r="D3795" i="26"/>
  <c r="D3781" i="26"/>
  <c r="D3780" i="26"/>
  <c r="D3776" i="26"/>
  <c r="D3762" i="26"/>
  <c r="D3761" i="26"/>
  <c r="D3757" i="26"/>
  <c r="E3820" i="26"/>
  <c r="E3838" i="26"/>
  <c r="E3837" i="26"/>
  <c r="E3836" i="26"/>
  <c r="E3835" i="26"/>
  <c r="E3834" i="26"/>
  <c r="E3833" i="26"/>
  <c r="E3832" i="26"/>
  <c r="E3831" i="26"/>
  <c r="E3830" i="26"/>
  <c r="E3829" i="26"/>
  <c r="E3828" i="26"/>
  <c r="E3827" i="26"/>
  <c r="E3826" i="26"/>
  <c r="E3825" i="26"/>
  <c r="E3824" i="26"/>
  <c r="E3823" i="26"/>
  <c r="E3822" i="26"/>
  <c r="E3821" i="26"/>
  <c r="E3801" i="26"/>
  <c r="E3819" i="26"/>
  <c r="E3818" i="26"/>
  <c r="E3817" i="26"/>
  <c r="E3816" i="26"/>
  <c r="E3815" i="26"/>
  <c r="E3814" i="26"/>
  <c r="E3813" i="26"/>
  <c r="E3812" i="26"/>
  <c r="E3811" i="26"/>
  <c r="E3810" i="26"/>
  <c r="E3809" i="26"/>
  <c r="E3808" i="26"/>
  <c r="E3807" i="26"/>
  <c r="E3806" i="26"/>
  <c r="E3805" i="26"/>
  <c r="E3804" i="26"/>
  <c r="E3803" i="26"/>
  <c r="E3802" i="26"/>
  <c r="E3782" i="26"/>
  <c r="E3800" i="26"/>
  <c r="E3799" i="26"/>
  <c r="E3798" i="26"/>
  <c r="E3797" i="26"/>
  <c r="E3796" i="26"/>
  <c r="E3795" i="26"/>
  <c r="E3794" i="26"/>
  <c r="E3793" i="26"/>
  <c r="E3792" i="26"/>
  <c r="E3791" i="26"/>
  <c r="E3790" i="26"/>
  <c r="E3789" i="26"/>
  <c r="E3788" i="26"/>
  <c r="E3787" i="26"/>
  <c r="E3786" i="26"/>
  <c r="E3785" i="26"/>
  <c r="E3784" i="26"/>
  <c r="E3783" i="26"/>
  <c r="E3763" i="26"/>
  <c r="E3781" i="26"/>
  <c r="E3780" i="26"/>
  <c r="E3779" i="26"/>
  <c r="E3778" i="26"/>
  <c r="E3777" i="26"/>
  <c r="E3776" i="26"/>
  <c r="E3775" i="26"/>
  <c r="E3774" i="26"/>
  <c r="E3773" i="26"/>
  <c r="E3772" i="26"/>
  <c r="E3771" i="26"/>
  <c r="E3770" i="26"/>
  <c r="E3769" i="26"/>
  <c r="E3768" i="26"/>
  <c r="E3767" i="26"/>
  <c r="E3766" i="26"/>
  <c r="E3765" i="26"/>
  <c r="E3764" i="26"/>
  <c r="C3801" i="26"/>
  <c r="C3819" i="26"/>
  <c r="C3818" i="26"/>
  <c r="C3817" i="26"/>
  <c r="C3816" i="26"/>
  <c r="C3815" i="26"/>
  <c r="C3814" i="26"/>
  <c r="C3813" i="26"/>
  <c r="C3812" i="26"/>
  <c r="C3811" i="26"/>
  <c r="C3810" i="26"/>
  <c r="C3809" i="26"/>
  <c r="C3808" i="26"/>
  <c r="C3807" i="26"/>
  <c r="C3806" i="26"/>
  <c r="C3805" i="26"/>
  <c r="C3804" i="26"/>
  <c r="C3803" i="26"/>
  <c r="C3802" i="26"/>
  <c r="C3782" i="26"/>
  <c r="C3800" i="26"/>
  <c r="C3799" i="26"/>
  <c r="C3798" i="26"/>
  <c r="C3797" i="26"/>
  <c r="C3796" i="26"/>
  <c r="C3795" i="26"/>
  <c r="C3794" i="26"/>
  <c r="C3793" i="26"/>
  <c r="C3792" i="26"/>
  <c r="C3791" i="26"/>
  <c r="C3790" i="26"/>
  <c r="C3789" i="26"/>
  <c r="C3788" i="26"/>
  <c r="C3787" i="26"/>
  <c r="C3786" i="26"/>
  <c r="C3785" i="26"/>
  <c r="C3784" i="26"/>
  <c r="C3783" i="26"/>
  <c r="C3763" i="26"/>
  <c r="C3781" i="26"/>
  <c r="C3780" i="26"/>
  <c r="C3779" i="26"/>
  <c r="C3778" i="26"/>
  <c r="C3777" i="26"/>
  <c r="C3776" i="26"/>
  <c r="C3775" i="26"/>
  <c r="C3774" i="26"/>
  <c r="C3773" i="26"/>
  <c r="C3772" i="26"/>
  <c r="C3771" i="26"/>
  <c r="C3770" i="26"/>
  <c r="C3769" i="26"/>
  <c r="C3768" i="26"/>
  <c r="C3767" i="26"/>
  <c r="C3766" i="26"/>
  <c r="C3765" i="26"/>
  <c r="C3764" i="26"/>
  <c r="E3744" i="26"/>
  <c r="E3762" i="26"/>
  <c r="E3761" i="26"/>
  <c r="E3760" i="26"/>
  <c r="E3759" i="26"/>
  <c r="E3758" i="26"/>
  <c r="E3757" i="26"/>
  <c r="E3756" i="26"/>
  <c r="E3755" i="26"/>
  <c r="E3754" i="26"/>
  <c r="E3753" i="26"/>
  <c r="E3752" i="26"/>
  <c r="E3751" i="26"/>
  <c r="E3750" i="26"/>
  <c r="E3749" i="26"/>
  <c r="E3748" i="26"/>
  <c r="E3747" i="26"/>
  <c r="E3746" i="26"/>
  <c r="E3745" i="26"/>
  <c r="C3762" i="26"/>
  <c r="C3761" i="26"/>
  <c r="C3760" i="26"/>
  <c r="C3759" i="26"/>
  <c r="C3758" i="26"/>
  <c r="C3757" i="26"/>
  <c r="C3756" i="26"/>
  <c r="C3755" i="26"/>
  <c r="C3754" i="26"/>
  <c r="C3753" i="26"/>
  <c r="C3752" i="26"/>
  <c r="C3751" i="26"/>
  <c r="C3750" i="26"/>
  <c r="C3749" i="26"/>
  <c r="C3748" i="26"/>
  <c r="C3747" i="26"/>
  <c r="C3746" i="26"/>
  <c r="C3745" i="26"/>
  <c r="C3744" i="26"/>
  <c r="B3838" i="26"/>
  <c r="A3838" i="26"/>
  <c r="B3837" i="26"/>
  <c r="A3837" i="26"/>
  <c r="B3836" i="26"/>
  <c r="A3836" i="26"/>
  <c r="B3835" i="26"/>
  <c r="A3835" i="26"/>
  <c r="B3834" i="26"/>
  <c r="A3834" i="26"/>
  <c r="B3833" i="26"/>
  <c r="A3833" i="26"/>
  <c r="B3832" i="26"/>
  <c r="A3832" i="26"/>
  <c r="B3831" i="26"/>
  <c r="A3831" i="26"/>
  <c r="B3830" i="26"/>
  <c r="A3830" i="26"/>
  <c r="B3829" i="26"/>
  <c r="A3829" i="26"/>
  <c r="B3828" i="26"/>
  <c r="A3828" i="26"/>
  <c r="B3827" i="26"/>
  <c r="A3827" i="26"/>
  <c r="B3826" i="26"/>
  <c r="A3826" i="26"/>
  <c r="B3825" i="26"/>
  <c r="A3825" i="26"/>
  <c r="B3824" i="26"/>
  <c r="A3824" i="26"/>
  <c r="B3823" i="26"/>
  <c r="A3823" i="26"/>
  <c r="B3822" i="26"/>
  <c r="A3822" i="26"/>
  <c r="B3821" i="26"/>
  <c r="A3821" i="26"/>
  <c r="B3820" i="26"/>
  <c r="A3820" i="26"/>
  <c r="B3819" i="26"/>
  <c r="A3819" i="26"/>
  <c r="B3818" i="26"/>
  <c r="A3818" i="26"/>
  <c r="B3817" i="26"/>
  <c r="A3817" i="26"/>
  <c r="B3816" i="26"/>
  <c r="A3816" i="26"/>
  <c r="B3815" i="26"/>
  <c r="A3815" i="26"/>
  <c r="B3814" i="26"/>
  <c r="A3814" i="26"/>
  <c r="B3813" i="26"/>
  <c r="A3813" i="26"/>
  <c r="B3812" i="26"/>
  <c r="A3812" i="26"/>
  <c r="B3811" i="26"/>
  <c r="A3811" i="26"/>
  <c r="B3810" i="26"/>
  <c r="A3810" i="26"/>
  <c r="B3809" i="26"/>
  <c r="A3809" i="26"/>
  <c r="B3808" i="26"/>
  <c r="A3808" i="26"/>
  <c r="B3807" i="26"/>
  <c r="A3807" i="26"/>
  <c r="B3806" i="26"/>
  <c r="A3806" i="26"/>
  <c r="B3805" i="26"/>
  <c r="A3805" i="26"/>
  <c r="B3804" i="26"/>
  <c r="A3804" i="26"/>
  <c r="B3803" i="26"/>
  <c r="A3803" i="26"/>
  <c r="B3802" i="26"/>
  <c r="A3802" i="26"/>
  <c r="B3801" i="26"/>
  <c r="A3801" i="26"/>
  <c r="B3800" i="26"/>
  <c r="A3800" i="26"/>
  <c r="B3799" i="26"/>
  <c r="A3799" i="26"/>
  <c r="B3798" i="26"/>
  <c r="A3798" i="26"/>
  <c r="B3797" i="26"/>
  <c r="A3797" i="26"/>
  <c r="B3796" i="26"/>
  <c r="A3796" i="26"/>
  <c r="B3795" i="26"/>
  <c r="A3795" i="26"/>
  <c r="B3794" i="26"/>
  <c r="A3794" i="26"/>
  <c r="B3793" i="26"/>
  <c r="A3793" i="26"/>
  <c r="B3792" i="26"/>
  <c r="A3792" i="26"/>
  <c r="B3791" i="26"/>
  <c r="A3791" i="26"/>
  <c r="B3790" i="26"/>
  <c r="A3790" i="26"/>
  <c r="B3789" i="26"/>
  <c r="A3789" i="26"/>
  <c r="B3788" i="26"/>
  <c r="A3788" i="26"/>
  <c r="B3787" i="26"/>
  <c r="A3787" i="26"/>
  <c r="B3786" i="26"/>
  <c r="A3786" i="26"/>
  <c r="B3785" i="26"/>
  <c r="A3785" i="26"/>
  <c r="B3784" i="26"/>
  <c r="A3784" i="26"/>
  <c r="B3783" i="26"/>
  <c r="A3783" i="26"/>
  <c r="B3782" i="26"/>
  <c r="A3782" i="26"/>
  <c r="B3781" i="26"/>
  <c r="A3781" i="26"/>
  <c r="B3780" i="26"/>
  <c r="A3780" i="26"/>
  <c r="B3779" i="26"/>
  <c r="A3779" i="26"/>
  <c r="B3778" i="26"/>
  <c r="A3778" i="26"/>
  <c r="B3777" i="26"/>
  <c r="A3777" i="26"/>
  <c r="B3776" i="26"/>
  <c r="A3776" i="26"/>
  <c r="B3775" i="26"/>
  <c r="A3775" i="26"/>
  <c r="B3774" i="26"/>
  <c r="A3774" i="26"/>
  <c r="B3773" i="26"/>
  <c r="A3773" i="26"/>
  <c r="B3772" i="26"/>
  <c r="A3772" i="26"/>
  <c r="B3771" i="26"/>
  <c r="A3771" i="26"/>
  <c r="B3770" i="26"/>
  <c r="A3770" i="26"/>
  <c r="B3769" i="26"/>
  <c r="A3769" i="26"/>
  <c r="B3768" i="26"/>
  <c r="A3768" i="26"/>
  <c r="B3767" i="26"/>
  <c r="A3767" i="26"/>
  <c r="B3766" i="26"/>
  <c r="A3766" i="26"/>
  <c r="B3765" i="26"/>
  <c r="A3765" i="26"/>
  <c r="B3764" i="26"/>
  <c r="A3764" i="26"/>
  <c r="B3763" i="26"/>
  <c r="A3763" i="26"/>
  <c r="B3762" i="26"/>
  <c r="A3762" i="26"/>
  <c r="B3761" i="26"/>
  <c r="A3761" i="26"/>
  <c r="B3760" i="26"/>
  <c r="A3760" i="26"/>
  <c r="B3759" i="26"/>
  <c r="A3759" i="26"/>
  <c r="B3758" i="26"/>
  <c r="A3758" i="26"/>
  <c r="B3757" i="26"/>
  <c r="A3757" i="26"/>
  <c r="B3756" i="26"/>
  <c r="A3756" i="26"/>
  <c r="B3755" i="26"/>
  <c r="A3755" i="26"/>
  <c r="B3754" i="26"/>
  <c r="A3754" i="26"/>
  <c r="B3753" i="26"/>
  <c r="A3753" i="26"/>
  <c r="B3752" i="26"/>
  <c r="A3752" i="26"/>
  <c r="B3751" i="26"/>
  <c r="A3751" i="26"/>
  <c r="B3750" i="26"/>
  <c r="A3750" i="26"/>
  <c r="B3749" i="26"/>
  <c r="A3749" i="26"/>
  <c r="B3748" i="26"/>
  <c r="A3748" i="26"/>
  <c r="B3747" i="26"/>
  <c r="A3747" i="26"/>
  <c r="B3746" i="26"/>
  <c r="A3746" i="26"/>
  <c r="B3745" i="26"/>
  <c r="A3745" i="26"/>
  <c r="B3744" i="26"/>
  <c r="A3744" i="26"/>
  <c r="E3729" i="26"/>
  <c r="E3743" i="26"/>
  <c r="E3742" i="26"/>
  <c r="E3741" i="26"/>
  <c r="E3740" i="26"/>
  <c r="E3739" i="26"/>
  <c r="E3738" i="26"/>
  <c r="E3737" i="26"/>
  <c r="E3736" i="26"/>
  <c r="E3735" i="26"/>
  <c r="E3734" i="26"/>
  <c r="E3733" i="26"/>
  <c r="E3732" i="26"/>
  <c r="E3731" i="26"/>
  <c r="E3730" i="26"/>
  <c r="E3714" i="26"/>
  <c r="E3728" i="26"/>
  <c r="E3727" i="26"/>
  <c r="E3726" i="26"/>
  <c r="E3725" i="26"/>
  <c r="E3724" i="26"/>
  <c r="E3723" i="26"/>
  <c r="E3722" i="26"/>
  <c r="E3721" i="26"/>
  <c r="E3720" i="26"/>
  <c r="E3719" i="26"/>
  <c r="E3718" i="26"/>
  <c r="E3717" i="26"/>
  <c r="E3716" i="26"/>
  <c r="E3715" i="26"/>
  <c r="C3714" i="26"/>
  <c r="C3728" i="26"/>
  <c r="C3727" i="26"/>
  <c r="C3726" i="26"/>
  <c r="C3725" i="26"/>
  <c r="C3724" i="26"/>
  <c r="C3723" i="26"/>
  <c r="C3722" i="26"/>
  <c r="C3721" i="26"/>
  <c r="C3720" i="26"/>
  <c r="C3719" i="26"/>
  <c r="C3718" i="26"/>
  <c r="C3717" i="26"/>
  <c r="C3716" i="26"/>
  <c r="C3715" i="26"/>
  <c r="E3699" i="26"/>
  <c r="E3713" i="26"/>
  <c r="E3712" i="26"/>
  <c r="E3711" i="26"/>
  <c r="E3710" i="26"/>
  <c r="E3709" i="26"/>
  <c r="E3708" i="26"/>
  <c r="E3707" i="26"/>
  <c r="E3706" i="26"/>
  <c r="E3705" i="26"/>
  <c r="E3704" i="26"/>
  <c r="E3703" i="26"/>
  <c r="E3702" i="26"/>
  <c r="E3701" i="26"/>
  <c r="E3700" i="26"/>
  <c r="C3699" i="26"/>
  <c r="C3713" i="26"/>
  <c r="C3712" i="26"/>
  <c r="C3711" i="26"/>
  <c r="C3710" i="26"/>
  <c r="C3709" i="26"/>
  <c r="C3708" i="26"/>
  <c r="C3707" i="26"/>
  <c r="C3706" i="26"/>
  <c r="C3705" i="26"/>
  <c r="C3704" i="26"/>
  <c r="C3703" i="26"/>
  <c r="C3702" i="26"/>
  <c r="C3701" i="26"/>
  <c r="C3700" i="26"/>
  <c r="E3684" i="26"/>
  <c r="E3698" i="26"/>
  <c r="E3697" i="26"/>
  <c r="E3696" i="26"/>
  <c r="E3695" i="26"/>
  <c r="E3694" i="26"/>
  <c r="E3693" i="26"/>
  <c r="E3692" i="26"/>
  <c r="E3691" i="26"/>
  <c r="E3690" i="26"/>
  <c r="E3689" i="26"/>
  <c r="E3688" i="26"/>
  <c r="E3687" i="26"/>
  <c r="E3686" i="26"/>
  <c r="E3685" i="26"/>
  <c r="C3684" i="26"/>
  <c r="C3698" i="26"/>
  <c r="C3697" i="26"/>
  <c r="C3696" i="26"/>
  <c r="C3695" i="26"/>
  <c r="C3694" i="26"/>
  <c r="C3693" i="26"/>
  <c r="C3692" i="26"/>
  <c r="C3691" i="26"/>
  <c r="C3690" i="26"/>
  <c r="C3689" i="26"/>
  <c r="C3688" i="26"/>
  <c r="C3687" i="26"/>
  <c r="C3686" i="26"/>
  <c r="C3685" i="26"/>
  <c r="B3743" i="26"/>
  <c r="A3743" i="26"/>
  <c r="B3742" i="26"/>
  <c r="A3742" i="26"/>
  <c r="B3741" i="26"/>
  <c r="A3741" i="26"/>
  <c r="B3740" i="26"/>
  <c r="A3740" i="26"/>
  <c r="B3739" i="26"/>
  <c r="A3739" i="26"/>
  <c r="B3738" i="26"/>
  <c r="A3738" i="26"/>
  <c r="B3737" i="26"/>
  <c r="A3737" i="26"/>
  <c r="B3736" i="26"/>
  <c r="A3736" i="26"/>
  <c r="B3735" i="26"/>
  <c r="A3735" i="26"/>
  <c r="B3734" i="26"/>
  <c r="A3734" i="26"/>
  <c r="B3733" i="26"/>
  <c r="A3733" i="26"/>
  <c r="B3732" i="26"/>
  <c r="A3732" i="26"/>
  <c r="B3731" i="26"/>
  <c r="A3731" i="26"/>
  <c r="B3730" i="26"/>
  <c r="A3730" i="26"/>
  <c r="B3729" i="26"/>
  <c r="A3729" i="26"/>
  <c r="B3728" i="26"/>
  <c r="A3728" i="26"/>
  <c r="B3727" i="26"/>
  <c r="A3727" i="26"/>
  <c r="B3726" i="26"/>
  <c r="A3726" i="26"/>
  <c r="B3725" i="26"/>
  <c r="A3725" i="26"/>
  <c r="B3724" i="26"/>
  <c r="A3724" i="26"/>
  <c r="B3723" i="26"/>
  <c r="A3723" i="26"/>
  <c r="B3722" i="26"/>
  <c r="A3722" i="26"/>
  <c r="B3721" i="26"/>
  <c r="A3721" i="26"/>
  <c r="B3720" i="26"/>
  <c r="A3720" i="26"/>
  <c r="B3719" i="26"/>
  <c r="A3719" i="26"/>
  <c r="B3718" i="26"/>
  <c r="A3718" i="26"/>
  <c r="B3717" i="26"/>
  <c r="A3717" i="26"/>
  <c r="B3716" i="26"/>
  <c r="A3716" i="26"/>
  <c r="B3715" i="26"/>
  <c r="A3715" i="26"/>
  <c r="B3714" i="26"/>
  <c r="A3714" i="26"/>
  <c r="B3713" i="26"/>
  <c r="A3713" i="26"/>
  <c r="B3712" i="26"/>
  <c r="A3712" i="26"/>
  <c r="B3711" i="26"/>
  <c r="A3711" i="26"/>
  <c r="B3710" i="26"/>
  <c r="A3710" i="26"/>
  <c r="B3709" i="26"/>
  <c r="A3709" i="26"/>
  <c r="B3708" i="26"/>
  <c r="A3708" i="26"/>
  <c r="B3707" i="26"/>
  <c r="A3707" i="26"/>
  <c r="B3706" i="26"/>
  <c r="A3706" i="26"/>
  <c r="B3705" i="26"/>
  <c r="A3705" i="26"/>
  <c r="B3704" i="26"/>
  <c r="A3704" i="26"/>
  <c r="B3703" i="26"/>
  <c r="A3703" i="26"/>
  <c r="B3702" i="26"/>
  <c r="A3702" i="26"/>
  <c r="B3701" i="26"/>
  <c r="A3701" i="26"/>
  <c r="B3700" i="26"/>
  <c r="A3700" i="26"/>
  <c r="B3699" i="26"/>
  <c r="A3699" i="26"/>
  <c r="B3698" i="26"/>
  <c r="A3698" i="26"/>
  <c r="B3697" i="26"/>
  <c r="A3697" i="26"/>
  <c r="B3696" i="26"/>
  <c r="A3696" i="26"/>
  <c r="B3695" i="26"/>
  <c r="A3695" i="26"/>
  <c r="B3694" i="26"/>
  <c r="A3694" i="26"/>
  <c r="B3693" i="26"/>
  <c r="A3693" i="26"/>
  <c r="B3692" i="26"/>
  <c r="A3692" i="26"/>
  <c r="B3691" i="26"/>
  <c r="A3691" i="26"/>
  <c r="B3690" i="26"/>
  <c r="A3690" i="26"/>
  <c r="B3689" i="26"/>
  <c r="A3689" i="26"/>
  <c r="B3688" i="26"/>
  <c r="A3688" i="26"/>
  <c r="B3687" i="26"/>
  <c r="A3687" i="26"/>
  <c r="B3686" i="26"/>
  <c r="A3686" i="26"/>
  <c r="B3685" i="26"/>
  <c r="A3685" i="26"/>
  <c r="B3684" i="26"/>
  <c r="A3684" i="26"/>
  <c r="E3669" i="26"/>
  <c r="E3683" i="26"/>
  <c r="E3682" i="26"/>
  <c r="E3681" i="26"/>
  <c r="E3680" i="26"/>
  <c r="E3679" i="26"/>
  <c r="E3678" i="26"/>
  <c r="E3677" i="26"/>
  <c r="E3676" i="26"/>
  <c r="E3675" i="26"/>
  <c r="E3674" i="26"/>
  <c r="E3673" i="26"/>
  <c r="E3672" i="26"/>
  <c r="E3671" i="26"/>
  <c r="E3670" i="26"/>
  <c r="C3683" i="26"/>
  <c r="C3682" i="26"/>
  <c r="C3681" i="26"/>
  <c r="C3680" i="26"/>
  <c r="C3679" i="26"/>
  <c r="C3678" i="26"/>
  <c r="C3677" i="26"/>
  <c r="C3676" i="26"/>
  <c r="C3675" i="26"/>
  <c r="C3674" i="26"/>
  <c r="C3673" i="26"/>
  <c r="C3672" i="26"/>
  <c r="C3671" i="26"/>
  <c r="C3670" i="26"/>
  <c r="C3669" i="26"/>
  <c r="B3683" i="26"/>
  <c r="A3683" i="26"/>
  <c r="B3682" i="26"/>
  <c r="A3682" i="26"/>
  <c r="B3681" i="26"/>
  <c r="A3681" i="26"/>
  <c r="B3680" i="26"/>
  <c r="A3680" i="26"/>
  <c r="B3679" i="26"/>
  <c r="A3679" i="26"/>
  <c r="B3678" i="26"/>
  <c r="A3678" i="26"/>
  <c r="B3677" i="26"/>
  <c r="A3677" i="26"/>
  <c r="B3676" i="26"/>
  <c r="A3676" i="26"/>
  <c r="B3675" i="26"/>
  <c r="A3675" i="26"/>
  <c r="B3674" i="26"/>
  <c r="A3674" i="26"/>
  <c r="B3673" i="26"/>
  <c r="A3673" i="26"/>
  <c r="B3672" i="26"/>
  <c r="A3672" i="26"/>
  <c r="B3671" i="26"/>
  <c r="A3671" i="26"/>
  <c r="B3670" i="26"/>
  <c r="A3670" i="26"/>
  <c r="B3669" i="26"/>
  <c r="A3669" i="26"/>
  <c r="M250" i="5" l="1"/>
  <c r="M264" i="5"/>
  <c r="M271" i="5" s="1"/>
  <c r="M272" i="5" s="1"/>
  <c r="N264" i="5"/>
  <c r="N271" i="5" s="1"/>
  <c r="N272" i="5" s="1"/>
  <c r="N250" i="5"/>
  <c r="L264" i="5"/>
  <c r="L271" i="5" s="1"/>
  <c r="L250" i="5"/>
  <c r="E3668" i="26"/>
  <c r="E3667" i="26"/>
  <c r="E3666" i="26"/>
  <c r="E3665" i="26"/>
  <c r="E3664" i="26"/>
  <c r="E3663" i="26"/>
  <c r="E3662" i="26"/>
  <c r="E3661" i="26"/>
  <c r="E3660" i="26"/>
  <c r="E3659" i="26"/>
  <c r="E3658" i="26"/>
  <c r="E3657" i="26"/>
  <c r="E3656" i="26"/>
  <c r="E3655" i="26"/>
  <c r="E3654" i="26"/>
  <c r="E3653" i="26"/>
  <c r="E3652" i="26"/>
  <c r="E3651" i="26"/>
  <c r="E3650" i="26"/>
  <c r="E3649" i="26"/>
  <c r="E3648" i="26"/>
  <c r="E3647" i="26"/>
  <c r="E3646" i="26"/>
  <c r="E3645" i="26"/>
  <c r="E3644" i="26"/>
  <c r="E3643" i="26"/>
  <c r="E3642" i="26"/>
  <c r="E3641" i="26"/>
  <c r="E3640" i="26"/>
  <c r="E3639" i="26"/>
  <c r="E3638" i="26"/>
  <c r="E3637" i="26"/>
  <c r="E3636" i="26"/>
  <c r="E3635" i="26"/>
  <c r="E3634" i="26"/>
  <c r="E3633" i="26"/>
  <c r="E3632" i="26"/>
  <c r="E3630" i="26"/>
  <c r="E3629" i="26"/>
  <c r="E3628" i="26"/>
  <c r="E3627" i="26"/>
  <c r="E3626" i="26"/>
  <c r="E3625" i="26"/>
  <c r="E3624" i="26"/>
  <c r="E3623" i="26"/>
  <c r="E3622" i="26"/>
  <c r="E3621" i="26"/>
  <c r="E3620" i="26"/>
  <c r="E3619" i="26"/>
  <c r="E3618" i="26"/>
  <c r="E3617" i="26"/>
  <c r="E3616" i="26"/>
  <c r="E3615" i="26"/>
  <c r="E3614" i="26"/>
  <c r="E3613" i="26"/>
  <c r="E3612" i="26"/>
  <c r="E3611" i="26"/>
  <c r="E3610" i="26"/>
  <c r="E3609" i="26"/>
  <c r="E3608" i="26"/>
  <c r="E3607" i="26"/>
  <c r="E3606" i="26"/>
  <c r="E3605" i="26"/>
  <c r="E3604" i="26"/>
  <c r="E3603" i="26"/>
  <c r="E3602" i="26"/>
  <c r="E3601" i="26"/>
  <c r="E3599" i="26"/>
  <c r="E3598" i="26"/>
  <c r="E3597" i="26"/>
  <c r="E3596" i="26"/>
  <c r="E3595" i="26"/>
  <c r="E3594" i="26"/>
  <c r="E3593" i="26"/>
  <c r="E3592" i="26"/>
  <c r="E3591" i="26"/>
  <c r="E3590" i="26"/>
  <c r="E3589" i="26"/>
  <c r="E3588" i="26"/>
  <c r="E3587" i="26"/>
  <c r="E3586" i="26"/>
  <c r="E3585" i="26"/>
  <c r="E3584" i="26"/>
  <c r="E3583" i="26"/>
  <c r="E3582" i="26"/>
  <c r="E3581" i="26"/>
  <c r="E3580" i="26"/>
  <c r="E3579" i="26"/>
  <c r="E3578" i="26"/>
  <c r="E3577" i="26"/>
  <c r="E3576" i="26"/>
  <c r="E3575" i="26"/>
  <c r="E3574" i="26"/>
  <c r="E3573" i="26"/>
  <c r="E3572" i="26"/>
  <c r="E3570" i="26"/>
  <c r="E3569" i="26"/>
  <c r="E3568" i="26"/>
  <c r="E3567" i="26"/>
  <c r="E3566" i="26"/>
  <c r="E3565" i="26"/>
  <c r="E3564" i="26"/>
  <c r="E3563" i="26"/>
  <c r="E3562" i="26"/>
  <c r="E3561" i="26"/>
  <c r="E3560" i="26"/>
  <c r="E3559" i="26"/>
  <c r="E3558" i="26"/>
  <c r="E3557" i="26"/>
  <c r="E3556" i="26"/>
  <c r="E3555" i="26"/>
  <c r="E3554" i="26"/>
  <c r="E3553" i="26"/>
  <c r="E3552" i="26"/>
  <c r="E3551" i="26"/>
  <c r="E3550" i="26"/>
  <c r="E3549" i="26"/>
  <c r="E3548" i="26"/>
  <c r="E3547" i="26"/>
  <c r="E3546" i="26"/>
  <c r="E3545" i="26"/>
  <c r="E3544" i="26"/>
  <c r="E3543" i="26"/>
  <c r="E3542" i="26"/>
  <c r="E3541" i="26"/>
  <c r="E3540" i="26"/>
  <c r="E3539" i="26"/>
  <c r="E3538" i="26"/>
  <c r="E3537" i="26"/>
  <c r="E3536" i="26"/>
  <c r="E3535" i="26"/>
  <c r="E3534" i="26"/>
  <c r="E3533" i="26"/>
  <c r="E3532" i="26"/>
  <c r="E3530" i="26"/>
  <c r="E3529" i="26"/>
  <c r="E3528" i="26"/>
  <c r="E3527" i="26"/>
  <c r="E3526" i="26"/>
  <c r="E3525" i="26"/>
  <c r="E3524" i="26"/>
  <c r="E3523" i="26"/>
  <c r="E3522" i="26"/>
  <c r="E3521" i="26"/>
  <c r="E3520" i="26"/>
  <c r="E3519" i="26"/>
  <c r="E3518" i="26"/>
  <c r="E3517" i="26"/>
  <c r="E3516" i="26"/>
  <c r="E3515" i="26"/>
  <c r="E3514" i="26"/>
  <c r="E3513" i="26"/>
  <c r="E3512" i="26"/>
  <c r="E3511" i="26"/>
  <c r="E3510" i="26"/>
  <c r="E3509" i="26"/>
  <c r="E3508" i="26"/>
  <c r="E3507" i="26"/>
  <c r="E3506" i="26"/>
  <c r="E3505" i="26"/>
  <c r="E3504" i="26"/>
  <c r="E3503" i="26"/>
  <c r="E3502" i="26"/>
  <c r="E3501" i="26"/>
  <c r="E3500" i="26"/>
  <c r="E3499" i="26"/>
  <c r="E3498" i="26"/>
  <c r="E3497" i="26"/>
  <c r="E3496" i="26"/>
  <c r="E3495" i="26"/>
  <c r="E3494" i="26"/>
  <c r="E3493" i="26"/>
  <c r="E3492" i="26"/>
  <c r="E3491" i="26"/>
  <c r="E3490" i="26"/>
  <c r="E3489" i="26"/>
  <c r="E3488" i="26"/>
  <c r="E3487" i="26"/>
  <c r="E3486" i="26"/>
  <c r="E3485" i="26"/>
  <c r="E3484" i="26"/>
  <c r="E3483" i="26"/>
  <c r="E3482" i="26"/>
  <c r="E3481" i="26"/>
  <c r="E3480" i="26"/>
  <c r="E3479" i="26"/>
  <c r="E3478" i="26"/>
  <c r="E3477" i="26"/>
  <c r="E3476" i="26"/>
  <c r="E3475" i="26"/>
  <c r="E3474" i="26"/>
  <c r="E3473" i="26"/>
  <c r="E3472" i="26"/>
  <c r="E3471" i="26"/>
  <c r="E3470" i="26"/>
  <c r="E3469" i="26"/>
  <c r="E3468" i="26"/>
  <c r="E3467" i="26"/>
  <c r="E3466" i="26"/>
  <c r="E3465" i="26"/>
  <c r="E3464" i="26"/>
  <c r="E3463" i="26"/>
  <c r="E3462" i="26"/>
  <c r="E3461" i="26"/>
  <c r="E3460" i="26"/>
  <c r="E3459" i="26"/>
  <c r="E3458" i="26"/>
  <c r="E3457" i="26"/>
  <c r="E3456" i="26"/>
  <c r="E3455" i="26"/>
  <c r="E3454" i="26"/>
  <c r="E3453" i="26"/>
  <c r="E3452" i="26"/>
  <c r="E3451" i="26"/>
  <c r="E3450" i="26"/>
  <c r="E3449" i="26"/>
  <c r="E3447" i="26"/>
  <c r="E3446" i="26"/>
  <c r="E3445" i="26"/>
  <c r="E3444" i="26"/>
  <c r="E3443" i="26"/>
  <c r="E3442" i="26"/>
  <c r="E3441" i="26"/>
  <c r="E3440" i="26"/>
  <c r="E3439" i="26"/>
  <c r="E3438" i="26"/>
  <c r="E3437" i="26"/>
  <c r="E3436" i="26"/>
  <c r="E3435" i="26"/>
  <c r="E3434" i="26"/>
  <c r="E3433" i="26"/>
  <c r="E3432" i="26"/>
  <c r="E3431" i="26"/>
  <c r="E3430" i="26"/>
  <c r="E3429" i="26"/>
  <c r="E3428" i="26"/>
  <c r="E3427" i="26"/>
  <c r="E3426" i="26"/>
  <c r="E3425" i="26"/>
  <c r="E3424" i="26"/>
  <c r="E3423" i="26"/>
  <c r="E3422" i="26"/>
  <c r="E3421" i="26"/>
  <c r="E3420" i="26"/>
  <c r="E3419" i="26"/>
  <c r="E3418" i="26"/>
  <c r="E3416" i="26"/>
  <c r="E3415" i="26"/>
  <c r="E3414" i="26"/>
  <c r="E3413" i="26"/>
  <c r="E3412" i="26"/>
  <c r="E3411" i="26"/>
  <c r="E3410" i="26"/>
  <c r="E3409" i="26"/>
  <c r="E3408" i="26"/>
  <c r="E3407" i="26"/>
  <c r="E3406" i="26"/>
  <c r="E3405" i="26"/>
  <c r="E3404" i="26"/>
  <c r="E3403" i="26"/>
  <c r="E3402" i="26"/>
  <c r="E3401" i="26"/>
  <c r="E3400" i="26"/>
  <c r="E3399" i="26"/>
  <c r="E3398" i="26"/>
  <c r="E3397" i="26"/>
  <c r="E3396" i="26"/>
  <c r="E3395" i="26"/>
  <c r="E3394" i="26"/>
  <c r="E3393" i="26"/>
  <c r="E3392" i="26"/>
  <c r="E3391" i="26"/>
  <c r="E3390" i="26"/>
  <c r="E3389" i="26"/>
  <c r="E3387" i="26"/>
  <c r="E3386" i="26"/>
  <c r="E3385" i="26"/>
  <c r="E3384" i="26"/>
  <c r="E3383" i="26"/>
  <c r="E3382" i="26"/>
  <c r="E3381" i="26"/>
  <c r="E3380" i="26"/>
  <c r="E3379" i="26"/>
  <c r="E3378" i="26"/>
  <c r="E3377" i="26"/>
  <c r="E3376" i="26"/>
  <c r="E3375" i="26"/>
  <c r="E3374" i="26"/>
  <c r="E3373" i="26"/>
  <c r="E3372" i="26"/>
  <c r="E3371" i="26"/>
  <c r="E3370" i="26"/>
  <c r="E3369" i="26"/>
  <c r="E3368" i="26"/>
  <c r="E3367" i="26"/>
  <c r="E3366" i="26"/>
  <c r="E3365" i="26"/>
  <c r="E3364" i="26"/>
  <c r="E3363" i="26"/>
  <c r="E3362" i="26"/>
  <c r="E3361" i="26"/>
  <c r="E3360" i="26"/>
  <c r="E3359" i="26"/>
  <c r="E3358" i="26"/>
  <c r="E3357" i="26"/>
  <c r="E3356" i="26"/>
  <c r="E3355" i="26"/>
  <c r="E3354" i="26"/>
  <c r="E3353" i="26"/>
  <c r="E3352" i="26"/>
  <c r="E3351" i="26"/>
  <c r="E3350" i="26"/>
  <c r="E3349" i="26"/>
  <c r="E3347" i="26"/>
  <c r="E3346" i="26"/>
  <c r="E3345" i="26"/>
  <c r="E3344" i="26"/>
  <c r="E3343" i="26"/>
  <c r="E3342" i="26"/>
  <c r="E3341" i="26"/>
  <c r="E3340" i="26"/>
  <c r="E3339" i="26"/>
  <c r="E3338" i="26"/>
  <c r="E3337" i="26"/>
  <c r="E3336" i="26"/>
  <c r="E3335" i="26"/>
  <c r="E3334" i="26"/>
  <c r="E3333" i="26"/>
  <c r="E3332" i="26"/>
  <c r="E3331" i="26"/>
  <c r="E3330" i="26"/>
  <c r="E3329" i="26"/>
  <c r="E3328" i="26"/>
  <c r="E3327" i="26"/>
  <c r="E3326" i="26"/>
  <c r="E3325" i="26"/>
  <c r="E3324" i="26"/>
  <c r="E3323" i="26"/>
  <c r="E3322" i="26"/>
  <c r="E3321" i="26"/>
  <c r="E3320" i="26"/>
  <c r="E3319" i="26"/>
  <c r="E3318" i="26"/>
  <c r="E3317" i="26"/>
  <c r="E3316" i="26"/>
  <c r="E3315" i="26"/>
  <c r="E3314" i="26"/>
  <c r="E3313" i="26"/>
  <c r="E3312" i="26"/>
  <c r="E3311" i="26"/>
  <c r="E3310" i="26"/>
  <c r="E3309" i="26"/>
  <c r="E3308" i="26"/>
  <c r="E3307" i="26"/>
  <c r="E3306" i="26"/>
  <c r="E3305" i="26"/>
  <c r="E3304" i="26"/>
  <c r="E3303" i="26"/>
  <c r="E3302" i="26"/>
  <c r="E3301" i="26"/>
  <c r="E3300" i="26"/>
  <c r="E3299" i="26"/>
  <c r="E3298" i="26"/>
  <c r="E3297" i="26"/>
  <c r="E3296" i="26"/>
  <c r="E3295" i="26"/>
  <c r="E3294" i="26"/>
  <c r="E3293" i="26"/>
  <c r="E3292" i="26"/>
  <c r="E3291" i="26"/>
  <c r="E3290" i="26"/>
  <c r="E3289" i="26"/>
  <c r="E3288" i="26"/>
  <c r="E3287" i="26"/>
  <c r="E3286" i="26"/>
  <c r="E3285" i="26"/>
  <c r="E3284" i="26"/>
  <c r="E3283" i="26"/>
  <c r="E3282" i="26"/>
  <c r="E3281" i="26"/>
  <c r="E3280" i="26"/>
  <c r="E3279" i="26"/>
  <c r="E3278" i="26"/>
  <c r="E3277" i="26"/>
  <c r="E3276" i="26"/>
  <c r="E3275" i="26"/>
  <c r="E3274" i="26"/>
  <c r="E3273" i="26"/>
  <c r="E3272" i="26"/>
  <c r="E3271" i="26"/>
  <c r="E3270" i="26"/>
  <c r="E3269" i="26"/>
  <c r="E3268" i="26"/>
  <c r="E3267" i="26"/>
  <c r="E3266" i="26"/>
  <c r="E3264" i="26"/>
  <c r="E3263" i="26"/>
  <c r="E3262" i="26"/>
  <c r="E3261" i="26"/>
  <c r="E3260" i="26"/>
  <c r="E3259" i="26"/>
  <c r="E3258" i="26"/>
  <c r="E3257" i="26"/>
  <c r="E3256" i="26"/>
  <c r="E3255" i="26"/>
  <c r="E3254" i="26"/>
  <c r="E3253" i="26"/>
  <c r="E3252" i="26"/>
  <c r="E3251" i="26"/>
  <c r="E3250" i="26"/>
  <c r="E3249" i="26"/>
  <c r="E3248" i="26"/>
  <c r="E3247" i="26"/>
  <c r="E3246" i="26"/>
  <c r="E3245" i="26"/>
  <c r="E3244" i="26"/>
  <c r="E3243" i="26"/>
  <c r="E3242" i="26"/>
  <c r="E3241" i="26"/>
  <c r="E3240" i="26"/>
  <c r="E3239" i="26"/>
  <c r="E3238" i="26"/>
  <c r="E3237" i="26"/>
  <c r="E3236" i="26"/>
  <c r="E3235" i="26"/>
  <c r="E3233" i="26"/>
  <c r="E3232" i="26"/>
  <c r="E3231" i="26"/>
  <c r="E3230" i="26"/>
  <c r="E3229" i="26"/>
  <c r="E3228" i="26"/>
  <c r="E3227" i="26"/>
  <c r="E3226" i="26"/>
  <c r="E3225" i="26"/>
  <c r="E3224" i="26"/>
  <c r="E3223" i="26"/>
  <c r="E3222" i="26"/>
  <c r="E3221" i="26"/>
  <c r="E3220" i="26"/>
  <c r="E3219" i="26"/>
  <c r="E3218" i="26"/>
  <c r="E3217" i="26"/>
  <c r="E3216" i="26"/>
  <c r="E3215" i="26"/>
  <c r="E3214" i="26"/>
  <c r="E3213" i="26"/>
  <c r="E3212" i="26"/>
  <c r="E3211" i="26"/>
  <c r="E3210" i="26"/>
  <c r="E3209" i="26"/>
  <c r="E3208" i="26"/>
  <c r="E3207" i="26"/>
  <c r="E3206" i="26"/>
  <c r="E3204" i="26"/>
  <c r="E3203" i="26"/>
  <c r="E3202" i="26"/>
  <c r="E3201" i="26"/>
  <c r="E3200" i="26"/>
  <c r="E3199" i="26"/>
  <c r="E3198" i="26"/>
  <c r="E3197" i="26"/>
  <c r="E3196" i="26"/>
  <c r="E3195" i="26"/>
  <c r="E3194" i="26"/>
  <c r="E3193" i="26"/>
  <c r="E3192" i="26"/>
  <c r="E3191" i="26"/>
  <c r="E3190" i="26"/>
  <c r="E3189" i="26"/>
  <c r="E3188" i="26"/>
  <c r="E3187" i="26"/>
  <c r="E3186" i="26"/>
  <c r="E3185" i="26"/>
  <c r="E3184" i="26"/>
  <c r="E3183" i="26"/>
  <c r="E3182" i="26"/>
  <c r="E3181" i="26"/>
  <c r="E3180" i="26"/>
  <c r="E3179" i="26"/>
  <c r="E3178" i="26"/>
  <c r="E3177" i="26"/>
  <c r="E3176" i="26"/>
  <c r="E3175" i="26"/>
  <c r="E3174" i="26"/>
  <c r="E3173" i="26"/>
  <c r="E3172" i="26"/>
  <c r="E3171" i="26"/>
  <c r="E3170" i="26"/>
  <c r="E3169" i="26"/>
  <c r="E3168" i="26"/>
  <c r="E3167" i="26"/>
  <c r="E3166" i="26"/>
  <c r="E3164" i="26"/>
  <c r="E3163" i="26"/>
  <c r="E3162" i="26"/>
  <c r="E3161" i="26"/>
  <c r="E3160" i="26"/>
  <c r="E3159" i="26"/>
  <c r="E3158" i="26"/>
  <c r="E3157" i="26"/>
  <c r="E3156" i="26"/>
  <c r="E3155" i="26"/>
  <c r="E3154" i="26"/>
  <c r="E3153" i="26"/>
  <c r="E3152" i="26"/>
  <c r="E3151" i="26"/>
  <c r="E3150" i="26"/>
  <c r="E3149" i="26"/>
  <c r="E3148" i="26"/>
  <c r="E3147" i="26"/>
  <c r="E3146" i="26"/>
  <c r="E3145" i="26"/>
  <c r="E3144" i="26"/>
  <c r="E3143" i="26"/>
  <c r="E3142" i="26"/>
  <c r="E3141" i="26"/>
  <c r="E3140" i="26"/>
  <c r="E3139" i="26"/>
  <c r="E3138" i="26"/>
  <c r="E3137" i="26"/>
  <c r="E3136" i="26"/>
  <c r="E3135" i="26"/>
  <c r="E3134" i="26"/>
  <c r="E3133" i="26"/>
  <c r="E3132" i="26"/>
  <c r="E3131" i="26"/>
  <c r="E3130" i="26"/>
  <c r="E3129" i="26"/>
  <c r="E3128" i="26"/>
  <c r="E3127" i="26"/>
  <c r="E3126" i="26"/>
  <c r="E3125" i="26"/>
  <c r="E3124" i="26"/>
  <c r="E3123" i="26"/>
  <c r="E3122" i="26"/>
  <c r="E3121" i="26"/>
  <c r="E2570" i="26"/>
  <c r="E2569" i="26"/>
  <c r="E2568" i="26"/>
  <c r="E2567" i="26"/>
  <c r="E2566" i="26"/>
  <c r="E2565" i="26"/>
  <c r="E2564" i="26"/>
  <c r="E2563" i="26"/>
  <c r="E2562" i="26"/>
  <c r="E2561" i="26"/>
  <c r="E2560" i="26"/>
  <c r="E2559" i="26"/>
  <c r="E2558" i="26"/>
  <c r="E2557" i="26"/>
  <c r="E2556" i="26"/>
  <c r="E2555" i="26"/>
  <c r="E2554" i="26"/>
  <c r="E2553" i="26"/>
  <c r="E2552" i="26"/>
  <c r="E2551" i="26"/>
  <c r="E2550" i="26"/>
  <c r="E2549" i="26"/>
  <c r="E2548" i="26"/>
  <c r="E2547" i="26"/>
  <c r="E2546" i="26"/>
  <c r="E2545" i="26"/>
  <c r="E2544" i="26"/>
  <c r="E2543" i="26"/>
  <c r="E2542" i="26"/>
  <c r="E2541" i="26"/>
  <c r="E2540" i="26"/>
  <c r="E2539" i="26"/>
  <c r="E2538" i="26"/>
  <c r="E2537" i="26"/>
  <c r="E2536" i="26"/>
  <c r="E2535" i="26"/>
  <c r="E2534" i="26"/>
  <c r="E2532" i="26"/>
  <c r="E2531" i="26"/>
  <c r="E2530" i="26"/>
  <c r="E2529" i="26"/>
  <c r="E2528" i="26"/>
  <c r="E2527" i="26"/>
  <c r="E2526" i="26"/>
  <c r="E2525" i="26"/>
  <c r="E2524" i="26"/>
  <c r="E2523" i="26"/>
  <c r="E2522" i="26"/>
  <c r="E2521" i="26"/>
  <c r="E2520" i="26"/>
  <c r="E2519" i="26"/>
  <c r="E2518" i="26"/>
  <c r="E2517" i="26"/>
  <c r="E2516" i="26"/>
  <c r="E2515" i="26"/>
  <c r="E2514" i="26"/>
  <c r="E2513" i="26"/>
  <c r="E2512" i="26"/>
  <c r="E2511" i="26"/>
  <c r="E2510" i="26"/>
  <c r="E2509" i="26"/>
  <c r="E2508" i="26"/>
  <c r="E2507" i="26"/>
  <c r="E2506" i="26"/>
  <c r="E2505" i="26"/>
  <c r="E2504" i="26"/>
  <c r="E2503" i="26"/>
  <c r="E2501" i="26"/>
  <c r="E2500" i="26"/>
  <c r="E2499" i="26"/>
  <c r="E2498" i="26"/>
  <c r="E2497" i="26"/>
  <c r="E2496" i="26"/>
  <c r="E2495" i="26"/>
  <c r="E2494" i="26"/>
  <c r="E2493" i="26"/>
  <c r="E2492" i="26"/>
  <c r="E2491" i="26"/>
  <c r="E2490" i="26"/>
  <c r="E2489" i="26"/>
  <c r="E2488" i="26"/>
  <c r="E2487" i="26"/>
  <c r="E2486" i="26"/>
  <c r="E2485" i="26"/>
  <c r="E2484" i="26"/>
  <c r="E2483" i="26"/>
  <c r="E2482" i="26"/>
  <c r="E2481" i="26"/>
  <c r="E2480" i="26"/>
  <c r="E2479" i="26"/>
  <c r="E2478" i="26"/>
  <c r="E2477" i="26"/>
  <c r="E2476" i="26"/>
  <c r="E2475" i="26"/>
  <c r="E2474" i="26"/>
  <c r="E2472" i="26"/>
  <c r="E2471" i="26"/>
  <c r="E2470" i="26"/>
  <c r="E2469" i="26"/>
  <c r="E2468" i="26"/>
  <c r="E2467" i="26"/>
  <c r="E2466" i="26"/>
  <c r="E2465" i="26"/>
  <c r="E2464" i="26"/>
  <c r="E2463" i="26"/>
  <c r="E2462" i="26"/>
  <c r="E2461" i="26"/>
  <c r="E2460" i="26"/>
  <c r="E2459" i="26"/>
  <c r="E2458" i="26"/>
  <c r="E2457" i="26"/>
  <c r="E2456" i="26"/>
  <c r="E2455" i="26"/>
  <c r="E2454" i="26"/>
  <c r="E2453" i="26"/>
  <c r="E2452" i="26"/>
  <c r="E2451" i="26"/>
  <c r="E2450" i="26"/>
  <c r="E2449" i="26"/>
  <c r="E2448" i="26"/>
  <c r="E2447" i="26"/>
  <c r="E2446" i="26"/>
  <c r="E2445" i="26"/>
  <c r="E2444" i="26"/>
  <c r="E2443" i="26"/>
  <c r="E2442" i="26"/>
  <c r="E2441" i="26"/>
  <c r="E2440" i="26"/>
  <c r="E2439" i="26"/>
  <c r="E2438" i="26"/>
  <c r="E2437" i="26"/>
  <c r="E2436" i="26"/>
  <c r="E2435" i="26"/>
  <c r="E2434" i="26"/>
  <c r="E2432" i="26"/>
  <c r="E2431" i="26"/>
  <c r="E2430" i="26"/>
  <c r="E2429" i="26"/>
  <c r="E2428" i="26"/>
  <c r="E2427" i="26"/>
  <c r="E2426" i="26"/>
  <c r="E2425" i="26"/>
  <c r="E2424" i="26"/>
  <c r="E2423" i="26"/>
  <c r="E2422" i="26"/>
  <c r="E2421" i="26"/>
  <c r="E2420" i="26"/>
  <c r="E2419" i="26"/>
  <c r="E2418" i="26"/>
  <c r="E2417" i="26"/>
  <c r="E2416" i="26"/>
  <c r="E2415" i="26"/>
  <c r="E2414" i="26"/>
  <c r="E2413" i="26"/>
  <c r="E2412" i="26"/>
  <c r="E2411" i="26"/>
  <c r="E2410" i="26"/>
  <c r="E2409" i="26"/>
  <c r="E2408" i="26"/>
  <c r="E2407" i="26"/>
  <c r="E2406" i="26"/>
  <c r="E2405" i="26"/>
  <c r="E2404" i="26"/>
  <c r="E2403" i="26"/>
  <c r="E2402" i="26"/>
  <c r="E2401" i="26"/>
  <c r="E2400" i="26"/>
  <c r="E2399" i="26"/>
  <c r="E2398" i="26"/>
  <c r="E2397" i="26"/>
  <c r="E2396" i="26"/>
  <c r="E2395" i="26"/>
  <c r="E2394" i="26"/>
  <c r="E2393" i="26"/>
  <c r="E2392" i="26"/>
  <c r="E2391" i="26"/>
  <c r="E2390" i="26"/>
  <c r="E2389" i="26"/>
  <c r="E2388" i="26"/>
  <c r="E2387" i="26"/>
  <c r="E2386" i="26"/>
  <c r="E2385" i="26"/>
  <c r="E2384" i="26"/>
  <c r="E2383" i="26"/>
  <c r="E2382" i="26"/>
  <c r="E2381" i="26"/>
  <c r="E2380" i="26"/>
  <c r="E2379" i="26"/>
  <c r="E2378" i="26"/>
  <c r="E2377" i="26"/>
  <c r="E2376" i="26"/>
  <c r="E2375" i="26"/>
  <c r="E2374" i="26"/>
  <c r="E2373" i="26"/>
  <c r="E2372" i="26"/>
  <c r="E2371" i="26"/>
  <c r="E2370" i="26"/>
  <c r="E2369" i="26"/>
  <c r="E2368" i="26"/>
  <c r="E2367" i="26"/>
  <c r="E2366" i="26"/>
  <c r="E2365" i="26"/>
  <c r="E2364" i="26"/>
  <c r="E2363" i="26"/>
  <c r="E2362" i="26"/>
  <c r="E2361" i="26"/>
  <c r="E2360" i="26"/>
  <c r="E2359" i="26"/>
  <c r="E2358" i="26"/>
  <c r="E2357" i="26"/>
  <c r="E2356" i="26"/>
  <c r="E2355" i="26"/>
  <c r="E2354" i="26"/>
  <c r="E2353" i="26"/>
  <c r="E2352" i="26"/>
  <c r="E2351" i="26"/>
  <c r="E2349" i="26"/>
  <c r="E2348" i="26"/>
  <c r="E2347" i="26"/>
  <c r="E2346" i="26"/>
  <c r="E2345" i="26"/>
  <c r="E2344" i="26"/>
  <c r="E2343" i="26"/>
  <c r="E2342" i="26"/>
  <c r="E2341" i="26"/>
  <c r="E2340" i="26"/>
  <c r="E2339" i="26"/>
  <c r="E2338" i="26"/>
  <c r="E2337" i="26"/>
  <c r="E2336" i="26"/>
  <c r="E2335" i="26"/>
  <c r="E2334" i="26"/>
  <c r="E2333" i="26"/>
  <c r="E2332" i="26"/>
  <c r="E2331" i="26"/>
  <c r="E2330" i="26"/>
  <c r="E2329" i="26"/>
  <c r="E2328" i="26"/>
  <c r="E2327" i="26"/>
  <c r="E2326" i="26"/>
  <c r="E2325" i="26"/>
  <c r="E2324" i="26"/>
  <c r="E2323" i="26"/>
  <c r="E2322" i="26"/>
  <c r="E2321" i="26"/>
  <c r="E2320" i="26"/>
  <c r="E2318" i="26"/>
  <c r="E2317" i="26"/>
  <c r="E2316" i="26"/>
  <c r="E2315" i="26"/>
  <c r="E2314" i="26"/>
  <c r="E2313" i="26"/>
  <c r="E2312" i="26"/>
  <c r="E2311" i="26"/>
  <c r="E2310" i="26"/>
  <c r="E2309" i="26"/>
  <c r="E2308" i="26"/>
  <c r="E2307" i="26"/>
  <c r="E2306" i="26"/>
  <c r="E2305" i="26"/>
  <c r="E2304" i="26"/>
  <c r="E2303" i="26"/>
  <c r="E2302" i="26"/>
  <c r="E2301" i="26"/>
  <c r="E2300" i="26"/>
  <c r="E2299" i="26"/>
  <c r="E2298" i="26"/>
  <c r="E2297" i="26"/>
  <c r="E2296" i="26"/>
  <c r="E2295" i="26"/>
  <c r="E2294" i="26"/>
  <c r="E2293" i="26"/>
  <c r="E2292" i="26"/>
  <c r="E2291" i="26"/>
  <c r="E2289" i="26"/>
  <c r="E2288" i="26"/>
  <c r="E2287" i="26"/>
  <c r="E2286" i="26"/>
  <c r="E2285" i="26"/>
  <c r="E2284" i="26"/>
  <c r="E2283" i="26"/>
  <c r="E2282" i="26"/>
  <c r="E2281" i="26"/>
  <c r="E2280" i="26"/>
  <c r="E2279" i="26"/>
  <c r="E2278" i="26"/>
  <c r="E2277" i="26"/>
  <c r="E2276" i="26"/>
  <c r="E2275" i="26"/>
  <c r="E2274" i="26"/>
  <c r="E2273" i="26"/>
  <c r="E2272" i="26"/>
  <c r="E2271" i="26"/>
  <c r="E2270" i="26"/>
  <c r="E2269" i="26"/>
  <c r="E2268" i="26"/>
  <c r="E2267" i="26"/>
  <c r="E2266" i="26"/>
  <c r="E2265" i="26"/>
  <c r="E2264" i="26"/>
  <c r="E2263" i="26"/>
  <c r="E2262" i="26"/>
  <c r="E2261" i="26"/>
  <c r="E2260" i="26"/>
  <c r="E2259" i="26"/>
  <c r="E2258" i="26"/>
  <c r="E2257" i="26"/>
  <c r="E2256" i="26"/>
  <c r="E2255" i="26"/>
  <c r="E2254" i="26"/>
  <c r="E2253" i="26"/>
  <c r="E2252" i="26"/>
  <c r="E2251" i="26"/>
  <c r="E2249" i="26"/>
  <c r="E2248" i="26"/>
  <c r="E2247" i="26"/>
  <c r="E2246" i="26"/>
  <c r="E2245" i="26"/>
  <c r="E2244" i="26"/>
  <c r="E2243" i="26"/>
  <c r="E2242" i="26"/>
  <c r="E2241" i="26"/>
  <c r="E2240" i="26"/>
  <c r="E2239" i="26"/>
  <c r="E2238" i="26"/>
  <c r="E2237" i="26"/>
  <c r="E2236" i="26"/>
  <c r="E2235" i="26"/>
  <c r="E2234" i="26"/>
  <c r="E2233" i="26"/>
  <c r="E2232" i="26"/>
  <c r="E2231" i="26"/>
  <c r="E2230" i="26"/>
  <c r="E2229" i="26"/>
  <c r="E2228" i="26"/>
  <c r="E2227" i="26"/>
  <c r="E2226" i="26"/>
  <c r="E2225" i="26"/>
  <c r="E2224" i="26"/>
  <c r="E2223" i="26"/>
  <c r="E2222" i="26"/>
  <c r="E2221" i="26"/>
  <c r="E2220" i="26"/>
  <c r="E2219" i="26"/>
  <c r="E2218" i="26"/>
  <c r="E2217" i="26"/>
  <c r="E2216" i="26"/>
  <c r="E2215" i="26"/>
  <c r="E2214" i="26"/>
  <c r="E2213" i="26"/>
  <c r="E2212" i="26"/>
  <c r="E2211" i="26"/>
  <c r="E2210" i="26"/>
  <c r="E2209" i="26"/>
  <c r="E2208" i="26"/>
  <c r="E2207" i="26"/>
  <c r="E2206" i="26"/>
  <c r="E2205" i="26"/>
  <c r="E2204" i="26"/>
  <c r="E2203" i="26"/>
  <c r="E2202" i="26"/>
  <c r="E2201" i="26"/>
  <c r="E2200" i="26"/>
  <c r="E2199" i="26"/>
  <c r="E2198" i="26"/>
  <c r="E2197" i="26"/>
  <c r="E2196" i="26"/>
  <c r="E2195" i="26"/>
  <c r="E2194" i="26"/>
  <c r="E2193" i="26"/>
  <c r="E2192" i="26"/>
  <c r="E2191" i="26"/>
  <c r="E2190" i="26"/>
  <c r="E2189" i="26"/>
  <c r="E2188" i="26"/>
  <c r="E2187" i="26"/>
  <c r="E2186" i="26"/>
  <c r="E2185" i="26"/>
  <c r="E2184" i="26"/>
  <c r="E2183" i="26"/>
  <c r="E2182" i="26"/>
  <c r="E2181" i="26"/>
  <c r="E2180" i="26"/>
  <c r="E2179" i="26"/>
  <c r="E2178" i="26"/>
  <c r="E2177" i="26"/>
  <c r="E2176" i="26"/>
  <c r="E2175" i="26"/>
  <c r="E2174" i="26"/>
  <c r="E2173" i="26"/>
  <c r="E2172" i="26"/>
  <c r="E2171" i="26"/>
  <c r="E2170" i="26"/>
  <c r="E2169" i="26"/>
  <c r="E2168" i="26"/>
  <c r="E2166" i="26"/>
  <c r="E2165" i="26"/>
  <c r="E2164" i="26"/>
  <c r="E2163" i="26"/>
  <c r="E2162" i="26"/>
  <c r="E2161" i="26"/>
  <c r="E2160" i="26"/>
  <c r="E2159" i="26"/>
  <c r="E2158" i="26"/>
  <c r="E2157" i="26"/>
  <c r="E2156" i="26"/>
  <c r="E2155" i="26"/>
  <c r="E2154" i="26"/>
  <c r="E2153" i="26"/>
  <c r="E2152" i="26"/>
  <c r="E2151" i="26"/>
  <c r="E2150" i="26"/>
  <c r="E2149" i="26"/>
  <c r="E2148" i="26"/>
  <c r="E2147" i="26"/>
  <c r="E2146" i="26"/>
  <c r="E2145" i="26"/>
  <c r="E2144" i="26"/>
  <c r="E2143" i="26"/>
  <c r="E2142" i="26"/>
  <c r="E2141" i="26"/>
  <c r="E2140" i="26"/>
  <c r="E2139" i="26"/>
  <c r="E2138" i="26"/>
  <c r="E2137" i="26"/>
  <c r="E2135" i="26"/>
  <c r="E2134" i="26"/>
  <c r="E2133" i="26"/>
  <c r="E2132" i="26"/>
  <c r="E2131" i="26"/>
  <c r="E2130" i="26"/>
  <c r="E2129" i="26"/>
  <c r="E2128" i="26"/>
  <c r="E2127" i="26"/>
  <c r="E2126" i="26"/>
  <c r="E2125" i="26"/>
  <c r="E2124" i="26"/>
  <c r="E2123" i="26"/>
  <c r="E2122" i="26"/>
  <c r="E2121" i="26"/>
  <c r="E2120" i="26"/>
  <c r="E2119" i="26"/>
  <c r="E2118" i="26"/>
  <c r="E2117" i="26"/>
  <c r="E2116" i="26"/>
  <c r="E2115" i="26"/>
  <c r="E2114" i="26"/>
  <c r="E2113" i="26"/>
  <c r="E2112" i="26"/>
  <c r="E2111" i="26"/>
  <c r="E2110" i="26"/>
  <c r="E2109" i="26"/>
  <c r="E2108" i="26"/>
  <c r="E2106" i="26"/>
  <c r="E2105" i="26"/>
  <c r="E2104" i="26"/>
  <c r="E2103" i="26"/>
  <c r="E2102" i="26"/>
  <c r="E2101" i="26"/>
  <c r="E2100" i="26"/>
  <c r="E2099" i="26"/>
  <c r="E2098" i="26"/>
  <c r="E2097" i="26"/>
  <c r="E2096" i="26"/>
  <c r="E2095" i="26"/>
  <c r="E2094" i="26"/>
  <c r="E2093" i="26"/>
  <c r="E2092" i="26"/>
  <c r="E2091" i="26"/>
  <c r="E2090" i="26"/>
  <c r="E2089" i="26"/>
  <c r="E2088" i="26"/>
  <c r="E2087" i="26"/>
  <c r="E2086" i="26"/>
  <c r="E2085" i="26"/>
  <c r="E2084" i="26"/>
  <c r="E2083" i="26"/>
  <c r="E2082" i="26"/>
  <c r="E2081" i="26"/>
  <c r="E2080" i="26"/>
  <c r="E2079" i="26"/>
  <c r="E2078" i="26"/>
  <c r="E2077" i="26"/>
  <c r="E2076" i="26"/>
  <c r="E2075" i="26"/>
  <c r="E2074" i="26"/>
  <c r="E2073" i="26"/>
  <c r="E2072" i="26"/>
  <c r="E2071" i="26"/>
  <c r="E2070" i="26"/>
  <c r="E2069" i="26"/>
  <c r="E2068" i="26"/>
  <c r="E2066" i="26"/>
  <c r="E2065" i="26"/>
  <c r="E2064" i="26"/>
  <c r="E2063" i="26"/>
  <c r="E2062" i="26"/>
  <c r="E2061" i="26"/>
  <c r="E2060" i="26"/>
  <c r="E2059" i="26"/>
  <c r="E2058" i="26"/>
  <c r="E2057" i="26"/>
  <c r="E2056" i="26"/>
  <c r="E2055" i="26"/>
  <c r="E2054" i="26"/>
  <c r="E2053" i="26"/>
  <c r="E2052" i="26"/>
  <c r="E2051" i="26"/>
  <c r="E2050" i="26"/>
  <c r="E2049" i="26"/>
  <c r="E2048" i="26"/>
  <c r="E2047" i="26"/>
  <c r="E2046" i="26"/>
  <c r="E2045" i="26"/>
  <c r="E2044" i="26"/>
  <c r="E2043" i="26"/>
  <c r="E2042" i="26"/>
  <c r="E2041" i="26"/>
  <c r="E2040" i="26"/>
  <c r="E2039" i="26"/>
  <c r="E2038" i="26"/>
  <c r="E2037" i="26"/>
  <c r="E2036" i="26"/>
  <c r="E2035" i="26"/>
  <c r="E2034" i="26"/>
  <c r="E2033" i="26"/>
  <c r="E2032" i="26"/>
  <c r="E2031" i="26"/>
  <c r="E2030" i="26"/>
  <c r="E2029" i="26"/>
  <c r="E2028" i="26"/>
  <c r="E2027" i="26"/>
  <c r="E2026" i="26"/>
  <c r="E2025" i="26"/>
  <c r="E2024" i="26"/>
  <c r="E2023" i="26"/>
  <c r="E2022" i="26"/>
  <c r="E2021" i="26"/>
  <c r="E2020" i="26"/>
  <c r="E2019" i="26"/>
  <c r="E2018" i="26"/>
  <c r="E2017" i="26"/>
  <c r="E2016" i="26"/>
  <c r="E2015" i="26"/>
  <c r="E2014" i="26"/>
  <c r="E2013" i="26"/>
  <c r="E2012" i="26"/>
  <c r="E2011" i="26"/>
  <c r="E2010" i="26"/>
  <c r="E2009" i="26"/>
  <c r="E2008" i="26"/>
  <c r="E2007" i="26"/>
  <c r="E2006" i="26"/>
  <c r="E2005" i="26"/>
  <c r="E2004" i="26"/>
  <c r="E2003" i="26"/>
  <c r="E2002" i="26"/>
  <c r="E2001" i="26"/>
  <c r="E2000" i="26"/>
  <c r="E1999" i="26"/>
  <c r="E1998" i="26"/>
  <c r="E1997" i="26"/>
  <c r="E1996" i="26"/>
  <c r="E1995" i="26"/>
  <c r="E1994" i="26"/>
  <c r="E1993" i="26"/>
  <c r="E1992" i="26"/>
  <c r="E1991" i="26"/>
  <c r="E1990" i="26"/>
  <c r="E1989" i="26"/>
  <c r="E1988" i="26"/>
  <c r="E1987" i="26"/>
  <c r="E1986" i="26"/>
  <c r="E1985" i="26"/>
  <c r="E1983" i="26"/>
  <c r="E1982" i="26"/>
  <c r="E1981" i="26"/>
  <c r="E1980" i="26"/>
  <c r="E1979" i="26"/>
  <c r="E1978" i="26"/>
  <c r="E1977" i="26"/>
  <c r="E1976" i="26"/>
  <c r="E1975" i="26"/>
  <c r="E1974" i="26"/>
  <c r="E1973" i="26"/>
  <c r="E1972" i="26"/>
  <c r="E1971" i="26"/>
  <c r="E1970" i="26"/>
  <c r="E1969" i="26"/>
  <c r="E1968" i="26"/>
  <c r="E1967" i="26"/>
  <c r="E1966" i="26"/>
  <c r="E1965" i="26"/>
  <c r="E1964" i="26"/>
  <c r="E1963" i="26"/>
  <c r="E1962" i="26"/>
  <c r="E1961" i="26"/>
  <c r="E1960" i="26"/>
  <c r="E1959" i="26"/>
  <c r="E1958" i="26"/>
  <c r="E1957" i="26"/>
  <c r="E1956" i="26"/>
  <c r="E1955" i="26"/>
  <c r="E1954" i="26"/>
  <c r="E1952" i="26"/>
  <c r="E1951" i="26"/>
  <c r="E1950" i="26"/>
  <c r="E1949" i="26"/>
  <c r="E1948" i="26"/>
  <c r="E1947" i="26"/>
  <c r="E1946" i="26"/>
  <c r="E1945" i="26"/>
  <c r="E1944" i="26"/>
  <c r="E1943" i="26"/>
  <c r="E1942" i="26"/>
  <c r="E1941" i="26"/>
  <c r="E1940" i="26"/>
  <c r="E1939" i="26"/>
  <c r="E1938" i="26"/>
  <c r="E1937" i="26"/>
  <c r="E1936" i="26"/>
  <c r="E1935" i="26"/>
  <c r="E1934" i="26"/>
  <c r="E1933" i="26"/>
  <c r="E1932" i="26"/>
  <c r="E1931" i="26"/>
  <c r="E1930" i="26"/>
  <c r="E1929" i="26"/>
  <c r="E1928" i="26"/>
  <c r="E1927" i="26"/>
  <c r="E1926" i="26"/>
  <c r="E1925" i="26"/>
  <c r="E1923" i="26"/>
  <c r="E1922" i="26"/>
  <c r="E1921" i="26"/>
  <c r="E1920" i="26"/>
  <c r="E1919" i="26"/>
  <c r="E1918" i="26"/>
  <c r="E1917" i="26"/>
  <c r="E1916" i="26"/>
  <c r="E1915" i="26"/>
  <c r="E1914" i="26"/>
  <c r="E1913" i="26"/>
  <c r="E1912" i="26"/>
  <c r="E1911" i="26"/>
  <c r="E1910" i="26"/>
  <c r="E1909" i="26"/>
  <c r="E1908" i="26"/>
  <c r="E1907" i="26"/>
  <c r="E1906" i="26"/>
  <c r="E1905" i="26"/>
  <c r="E1904" i="26"/>
  <c r="E1903" i="26"/>
  <c r="E1902" i="26"/>
  <c r="E1901" i="26"/>
  <c r="E1900" i="26"/>
  <c r="E1899" i="26"/>
  <c r="E1898" i="26"/>
  <c r="E1897" i="26"/>
  <c r="E1896" i="26"/>
  <c r="E1895" i="26"/>
  <c r="E1894" i="26"/>
  <c r="E1893" i="26"/>
  <c r="E1892" i="26"/>
  <c r="E1891" i="26"/>
  <c r="E1890" i="26"/>
  <c r="E1889" i="26"/>
  <c r="E1888" i="26"/>
  <c r="E1887" i="26"/>
  <c r="E1886" i="26"/>
  <c r="E1885" i="26"/>
  <c r="E1883" i="26"/>
  <c r="E1882" i="26"/>
  <c r="E1881" i="26"/>
  <c r="E1880" i="26"/>
  <c r="E1879" i="26"/>
  <c r="E1878" i="26"/>
  <c r="E1877" i="26"/>
  <c r="E1876" i="26"/>
  <c r="E1875" i="26"/>
  <c r="E1874" i="26"/>
  <c r="E1873" i="26"/>
  <c r="E1872" i="26"/>
  <c r="E1871" i="26"/>
  <c r="E1870" i="26"/>
  <c r="E1869" i="26"/>
  <c r="E1868" i="26"/>
  <c r="E1867" i="26"/>
  <c r="E1866" i="26"/>
  <c r="E1865" i="26"/>
  <c r="E1864" i="26"/>
  <c r="E1863" i="26"/>
  <c r="E1862" i="26"/>
  <c r="E1861" i="26"/>
  <c r="E1860" i="26"/>
  <c r="E1859" i="26"/>
  <c r="E1858" i="26"/>
  <c r="E1857" i="26"/>
  <c r="E1856" i="26"/>
  <c r="E1855" i="26"/>
  <c r="E1854" i="26"/>
  <c r="E1853" i="26"/>
  <c r="E1852" i="26"/>
  <c r="E1851" i="26"/>
  <c r="E1850" i="26"/>
  <c r="E1849" i="26"/>
  <c r="E1848" i="26"/>
  <c r="E1847" i="26"/>
  <c r="E1846" i="26"/>
  <c r="E1845" i="26"/>
  <c r="E1844" i="26"/>
  <c r="E1843" i="26"/>
  <c r="E1842" i="26"/>
  <c r="E1841" i="26"/>
  <c r="E1840" i="26"/>
  <c r="E1839" i="26"/>
  <c r="E1838" i="26"/>
  <c r="E1837" i="26"/>
  <c r="E1836" i="26"/>
  <c r="E1835" i="26"/>
  <c r="E1834" i="26"/>
  <c r="E1833" i="26"/>
  <c r="E1832" i="26"/>
  <c r="E1831" i="26"/>
  <c r="E1830" i="26"/>
  <c r="E1829" i="26"/>
  <c r="E1828" i="26"/>
  <c r="E1827" i="26"/>
  <c r="E1826" i="26"/>
  <c r="E1825" i="26"/>
  <c r="E1824" i="26"/>
  <c r="E1823" i="26"/>
  <c r="E1822" i="26"/>
  <c r="E1821" i="26"/>
  <c r="E1820" i="26"/>
  <c r="E1819" i="26"/>
  <c r="E1818" i="26"/>
  <c r="E1817" i="26"/>
  <c r="E1816" i="26"/>
  <c r="E1815" i="26"/>
  <c r="E1814" i="26"/>
  <c r="E1813" i="26"/>
  <c r="E1812" i="26"/>
  <c r="E1811" i="26"/>
  <c r="E1810" i="26"/>
  <c r="E1809" i="26"/>
  <c r="E1808" i="26"/>
  <c r="E1807" i="26"/>
  <c r="E1806" i="26"/>
  <c r="E1805" i="26"/>
  <c r="E1804" i="26"/>
  <c r="E1803" i="26"/>
  <c r="E1802" i="26"/>
  <c r="E1800" i="26"/>
  <c r="E1799" i="26"/>
  <c r="E1798" i="26"/>
  <c r="E1797" i="26"/>
  <c r="E1796" i="26"/>
  <c r="E1795" i="26"/>
  <c r="E1794" i="26"/>
  <c r="E1793" i="26"/>
  <c r="E1792" i="26"/>
  <c r="E1791" i="26"/>
  <c r="E1790" i="26"/>
  <c r="E1789" i="26"/>
  <c r="E1788" i="26"/>
  <c r="E1787" i="26"/>
  <c r="E1786" i="26"/>
  <c r="E1785" i="26"/>
  <c r="E1784" i="26"/>
  <c r="E1783" i="26"/>
  <c r="E1782" i="26"/>
  <c r="E1781" i="26"/>
  <c r="E1780" i="26"/>
  <c r="E1779" i="26"/>
  <c r="E1778" i="26"/>
  <c r="E1777" i="26"/>
  <c r="E1776" i="26"/>
  <c r="E1775" i="26"/>
  <c r="E1774" i="26"/>
  <c r="E1773" i="26"/>
  <c r="E1772" i="26"/>
  <c r="E1771" i="26"/>
  <c r="E1769" i="26"/>
  <c r="E1768" i="26"/>
  <c r="E1767" i="26"/>
  <c r="E1766" i="26"/>
  <c r="E1765" i="26"/>
  <c r="E1764" i="26"/>
  <c r="E1763" i="26"/>
  <c r="E1762" i="26"/>
  <c r="E1761" i="26"/>
  <c r="E1760" i="26"/>
  <c r="E1759" i="26"/>
  <c r="E1758" i="26"/>
  <c r="E1757" i="26"/>
  <c r="E1756" i="26"/>
  <c r="E1755" i="26"/>
  <c r="E1754" i="26"/>
  <c r="E1753" i="26"/>
  <c r="E1752" i="26"/>
  <c r="E1751" i="26"/>
  <c r="E1750" i="26"/>
  <c r="E1749" i="26"/>
  <c r="E1748" i="26"/>
  <c r="E1747" i="26"/>
  <c r="E1746" i="26"/>
  <c r="E1745" i="26"/>
  <c r="E1744" i="26"/>
  <c r="E1743" i="26"/>
  <c r="E1742" i="26"/>
  <c r="E1740" i="26"/>
  <c r="E1739" i="26"/>
  <c r="E1738" i="26"/>
  <c r="E1737" i="26"/>
  <c r="E1736" i="26"/>
  <c r="E1735" i="26"/>
  <c r="E1734" i="26"/>
  <c r="E1733" i="26"/>
  <c r="E1732" i="26"/>
  <c r="E1731" i="26"/>
  <c r="E1730" i="26"/>
  <c r="E1729" i="26"/>
  <c r="E1728" i="26"/>
  <c r="E1727" i="26"/>
  <c r="E1726" i="26"/>
  <c r="E1725" i="26"/>
  <c r="E1724" i="26"/>
  <c r="E1723" i="26"/>
  <c r="E1722" i="26"/>
  <c r="E1721" i="26"/>
  <c r="E1720" i="26"/>
  <c r="E1719" i="26"/>
  <c r="E1718" i="26"/>
  <c r="E1717" i="26"/>
  <c r="E1716" i="26"/>
  <c r="E1715" i="26"/>
  <c r="E1714" i="26"/>
  <c r="E1713" i="26"/>
  <c r="E1712" i="26"/>
  <c r="E1711" i="26"/>
  <c r="E1710" i="26"/>
  <c r="E1709" i="26"/>
  <c r="E1708" i="26"/>
  <c r="E1707" i="26"/>
  <c r="E1706" i="26"/>
  <c r="E1705" i="26"/>
  <c r="E1704" i="26"/>
  <c r="E1703" i="26"/>
  <c r="E1702" i="26"/>
  <c r="E1700" i="26"/>
  <c r="E1699" i="26"/>
  <c r="E1698" i="26"/>
  <c r="E1697" i="26"/>
  <c r="E1696" i="26"/>
  <c r="E1695" i="26"/>
  <c r="E1694" i="26"/>
  <c r="E1693" i="26"/>
  <c r="E1692" i="26"/>
  <c r="E1691" i="26"/>
  <c r="E1690" i="26"/>
  <c r="E1689" i="26"/>
  <c r="E1688" i="26"/>
  <c r="E1687" i="26"/>
  <c r="E1686" i="26"/>
  <c r="E1685" i="26"/>
  <c r="E1684" i="26"/>
  <c r="E1683" i="26"/>
  <c r="E1682" i="26"/>
  <c r="E1681" i="26"/>
  <c r="E1680" i="26"/>
  <c r="E1679" i="26"/>
  <c r="E1678" i="26"/>
  <c r="E1677" i="26"/>
  <c r="E1676" i="26"/>
  <c r="E1675" i="26"/>
  <c r="E1674" i="26"/>
  <c r="E1673" i="26"/>
  <c r="E1672" i="26"/>
  <c r="E1671" i="26"/>
  <c r="E1670" i="26"/>
  <c r="E1669" i="26"/>
  <c r="E1668" i="26"/>
  <c r="E1667" i="26"/>
  <c r="E1666" i="26"/>
  <c r="E1665" i="26"/>
  <c r="E1664" i="26"/>
  <c r="E1663" i="26"/>
  <c r="E1662" i="26"/>
  <c r="E1661" i="26"/>
  <c r="E1660" i="26"/>
  <c r="E1659" i="26"/>
  <c r="E1658" i="26"/>
  <c r="E1657" i="26"/>
  <c r="E1656" i="26"/>
  <c r="E1655" i="26"/>
  <c r="E1654" i="26"/>
  <c r="E1653" i="26"/>
  <c r="E1652" i="26"/>
  <c r="E1651" i="26"/>
  <c r="E1650" i="26"/>
  <c r="E1649" i="26"/>
  <c r="E1648" i="26"/>
  <c r="E1647" i="26"/>
  <c r="E1646" i="26"/>
  <c r="E1645" i="26"/>
  <c r="E1644" i="26"/>
  <c r="E1643" i="26"/>
  <c r="E1642" i="26"/>
  <c r="E1641" i="26"/>
  <c r="E1640" i="26"/>
  <c r="E1639" i="26"/>
  <c r="E1638" i="26"/>
  <c r="E1637" i="26"/>
  <c r="E1636" i="26"/>
  <c r="E1635" i="26"/>
  <c r="E1634" i="26"/>
  <c r="E1633" i="26"/>
  <c r="E1632" i="26"/>
  <c r="E1631" i="26"/>
  <c r="E1630" i="26"/>
  <c r="E1629" i="26"/>
  <c r="E1628" i="26"/>
  <c r="E1627" i="26"/>
  <c r="E1626" i="26"/>
  <c r="E1625" i="26"/>
  <c r="E1624" i="26"/>
  <c r="E1623" i="26"/>
  <c r="E1622" i="26"/>
  <c r="E1621" i="26"/>
  <c r="E1620" i="26"/>
  <c r="E1619" i="26"/>
  <c r="E1617" i="26"/>
  <c r="E1616" i="26"/>
  <c r="E1615" i="26"/>
  <c r="E1614" i="26"/>
  <c r="E1613" i="26"/>
  <c r="E1612" i="26"/>
  <c r="E1611" i="26"/>
  <c r="E1610" i="26"/>
  <c r="E1609" i="26"/>
  <c r="E1608" i="26"/>
  <c r="E1607" i="26"/>
  <c r="E1606" i="26"/>
  <c r="E1605" i="26"/>
  <c r="E1604" i="26"/>
  <c r="E1603" i="26"/>
  <c r="E1602" i="26"/>
  <c r="E1601" i="26"/>
  <c r="E1600" i="26"/>
  <c r="E1599" i="26"/>
  <c r="E1598" i="26"/>
  <c r="E1597" i="26"/>
  <c r="E1596" i="26"/>
  <c r="E1595" i="26"/>
  <c r="E1594" i="26"/>
  <c r="E1593" i="26"/>
  <c r="E1592" i="26"/>
  <c r="E1591" i="26"/>
  <c r="E1590" i="26"/>
  <c r="E1589" i="26"/>
  <c r="E1588" i="26"/>
  <c r="E1586" i="26"/>
  <c r="E1585" i="26"/>
  <c r="E1584" i="26"/>
  <c r="E1583" i="26"/>
  <c r="E1582" i="26"/>
  <c r="E1581" i="26"/>
  <c r="E1580" i="26"/>
  <c r="E1579" i="26"/>
  <c r="E1578" i="26"/>
  <c r="E1577" i="26"/>
  <c r="E1576" i="26"/>
  <c r="E1575" i="26"/>
  <c r="E1574" i="26"/>
  <c r="E1573" i="26"/>
  <c r="E1572" i="26"/>
  <c r="E1571" i="26"/>
  <c r="E1570" i="26"/>
  <c r="E1569" i="26"/>
  <c r="E1568" i="26"/>
  <c r="E1567" i="26"/>
  <c r="E1566" i="26"/>
  <c r="E1565" i="26"/>
  <c r="E1564" i="26"/>
  <c r="E1563" i="26"/>
  <c r="E1562" i="26"/>
  <c r="E1561" i="26"/>
  <c r="E1560" i="26"/>
  <c r="E1559" i="26"/>
  <c r="E1557" i="26"/>
  <c r="E1556" i="26"/>
  <c r="E1555" i="26"/>
  <c r="E1554" i="26"/>
  <c r="E1553" i="26"/>
  <c r="E1552" i="26"/>
  <c r="E1551" i="26"/>
  <c r="E1550" i="26"/>
  <c r="E1549" i="26"/>
  <c r="E1548" i="26"/>
  <c r="E1547" i="26"/>
  <c r="E1546" i="26"/>
  <c r="E1545" i="26"/>
  <c r="E1544" i="26"/>
  <c r="E1543" i="26"/>
  <c r="E1542" i="26"/>
  <c r="E1541" i="26"/>
  <c r="E1540" i="26"/>
  <c r="E1539" i="26"/>
  <c r="E1538" i="26"/>
  <c r="E1537" i="26"/>
  <c r="E1536" i="26"/>
  <c r="E1535" i="26"/>
  <c r="E1534" i="26"/>
  <c r="E1533" i="26"/>
  <c r="E1532" i="26"/>
  <c r="E1531" i="26"/>
  <c r="E1530" i="26"/>
  <c r="E1529" i="26"/>
  <c r="E1528" i="26"/>
  <c r="E1527" i="26"/>
  <c r="E1526" i="26"/>
  <c r="E1525" i="26"/>
  <c r="E1524" i="26"/>
  <c r="E1523" i="26"/>
  <c r="E1522" i="26"/>
  <c r="E1521" i="26"/>
  <c r="E1520" i="26"/>
  <c r="E1519" i="26"/>
  <c r="E1517" i="26"/>
  <c r="E1516" i="26"/>
  <c r="E1515" i="26"/>
  <c r="E1514" i="26"/>
  <c r="E1513" i="26"/>
  <c r="E1512" i="26"/>
  <c r="E1511" i="26"/>
  <c r="E1510" i="26"/>
  <c r="E1509" i="26"/>
  <c r="E1508" i="26"/>
  <c r="E1507" i="26"/>
  <c r="E1506" i="26"/>
  <c r="E1505" i="26"/>
  <c r="E1504" i="26"/>
  <c r="E1503" i="26"/>
  <c r="E1502" i="26"/>
  <c r="E1501" i="26"/>
  <c r="E1500" i="26"/>
  <c r="E1499" i="26"/>
  <c r="E1498" i="26"/>
  <c r="E1497" i="26"/>
  <c r="E1496" i="26"/>
  <c r="E1495" i="26"/>
  <c r="E1494" i="26"/>
  <c r="E1493" i="26"/>
  <c r="E1492" i="26"/>
  <c r="E1491" i="26"/>
  <c r="E1490" i="26"/>
  <c r="E1489" i="26"/>
  <c r="E1488" i="26"/>
  <c r="E1487" i="26"/>
  <c r="E1486" i="26"/>
  <c r="E1485" i="26"/>
  <c r="E1484" i="26"/>
  <c r="E1483" i="26"/>
  <c r="E1482" i="26"/>
  <c r="E1481" i="26"/>
  <c r="E1480" i="26"/>
  <c r="E1479" i="26"/>
  <c r="E1478" i="26"/>
  <c r="E1477" i="26"/>
  <c r="E1476" i="26"/>
  <c r="E1475" i="26"/>
  <c r="E1474" i="26"/>
  <c r="E1473" i="26"/>
  <c r="E1472" i="26"/>
  <c r="E1471" i="26"/>
  <c r="E1470" i="26"/>
  <c r="E1469" i="26"/>
  <c r="E1468" i="26"/>
  <c r="E1467" i="26"/>
  <c r="E1466" i="26"/>
  <c r="E1465" i="26"/>
  <c r="E1464" i="26"/>
  <c r="E1463" i="26"/>
  <c r="E1462" i="26"/>
  <c r="E1461" i="26"/>
  <c r="E1460" i="26"/>
  <c r="E1459" i="26"/>
  <c r="E1458" i="26"/>
  <c r="E1457" i="26"/>
  <c r="E1456" i="26"/>
  <c r="E1455" i="26"/>
  <c r="E1454" i="26"/>
  <c r="E1453" i="26"/>
  <c r="E1452" i="26"/>
  <c r="E1451" i="26"/>
  <c r="E1450" i="26"/>
  <c r="E1449" i="26"/>
  <c r="E1448" i="26"/>
  <c r="E1447" i="26"/>
  <c r="E1446" i="26"/>
  <c r="E1445" i="26"/>
  <c r="E1444" i="26"/>
  <c r="E1443" i="26"/>
  <c r="E1442" i="26"/>
  <c r="E1441" i="26"/>
  <c r="E1440" i="26"/>
  <c r="E1439" i="26"/>
  <c r="E1438" i="26"/>
  <c r="E1437" i="26"/>
  <c r="E1436" i="26"/>
  <c r="E1434" i="26"/>
  <c r="E1433" i="26"/>
  <c r="E1432" i="26"/>
  <c r="E1431" i="26"/>
  <c r="E1430" i="26"/>
  <c r="E1429" i="26"/>
  <c r="E1428" i="26"/>
  <c r="E1427" i="26"/>
  <c r="E1426" i="26"/>
  <c r="E1425" i="26"/>
  <c r="E1424" i="26"/>
  <c r="E1423" i="26"/>
  <c r="E1422" i="26"/>
  <c r="E1421" i="26"/>
  <c r="E1420" i="26"/>
  <c r="E1419" i="26"/>
  <c r="E1418" i="26"/>
  <c r="E1417" i="26"/>
  <c r="E1416" i="26"/>
  <c r="E1415" i="26"/>
  <c r="E1414" i="26"/>
  <c r="E1413" i="26"/>
  <c r="E1412" i="26"/>
  <c r="E1411" i="26"/>
  <c r="E1410" i="26"/>
  <c r="E1409" i="26"/>
  <c r="E1408" i="26"/>
  <c r="E1407" i="26"/>
  <c r="E1406" i="26"/>
  <c r="E1405" i="26"/>
  <c r="E1403" i="26"/>
  <c r="E1402" i="26"/>
  <c r="E1401" i="26"/>
  <c r="E1400" i="26"/>
  <c r="E1399" i="26"/>
  <c r="E1398" i="26"/>
  <c r="E1397" i="26"/>
  <c r="E1396" i="26"/>
  <c r="E1395" i="26"/>
  <c r="E1394" i="26"/>
  <c r="E1393" i="26"/>
  <c r="E1392" i="26"/>
  <c r="E1391" i="26"/>
  <c r="E1390" i="26"/>
  <c r="E1389" i="26"/>
  <c r="E1388" i="26"/>
  <c r="E1387" i="26"/>
  <c r="E1386" i="26"/>
  <c r="E1385" i="26"/>
  <c r="E1384" i="26"/>
  <c r="E1383" i="26"/>
  <c r="E1382" i="26"/>
  <c r="E1381" i="26"/>
  <c r="E1380" i="26"/>
  <c r="E1379" i="26"/>
  <c r="E1378" i="26"/>
  <c r="E1377" i="26"/>
  <c r="E1376" i="26"/>
  <c r="E1374" i="26"/>
  <c r="E1373" i="26"/>
  <c r="E1372" i="26"/>
  <c r="E1371" i="26"/>
  <c r="E1370" i="26"/>
  <c r="E1369" i="26"/>
  <c r="E1368" i="26"/>
  <c r="E1367" i="26"/>
  <c r="E1366" i="26"/>
  <c r="E1365" i="26"/>
  <c r="E1364" i="26"/>
  <c r="E1363" i="26"/>
  <c r="E1362" i="26"/>
  <c r="E1361" i="26"/>
  <c r="E1360" i="26"/>
  <c r="E1359" i="26"/>
  <c r="E1358" i="26"/>
  <c r="E1357" i="26"/>
  <c r="E1356" i="26"/>
  <c r="E1355" i="26"/>
  <c r="E1354" i="26"/>
  <c r="E1353" i="26"/>
  <c r="E1352" i="26"/>
  <c r="E1351" i="26"/>
  <c r="E1350" i="26"/>
  <c r="E1349" i="26"/>
  <c r="E1348" i="26"/>
  <c r="E1347" i="26"/>
  <c r="E1346" i="26"/>
  <c r="E1345" i="26"/>
  <c r="E1344" i="26"/>
  <c r="E1343" i="26"/>
  <c r="E1342" i="26"/>
  <c r="E1341" i="26"/>
  <c r="E1340" i="26"/>
  <c r="E1339" i="26"/>
  <c r="E1338" i="26"/>
  <c r="E1337" i="26"/>
  <c r="E1336" i="26"/>
  <c r="E1334" i="26"/>
  <c r="E1333" i="26"/>
  <c r="E1332" i="26"/>
  <c r="E1331" i="26"/>
  <c r="E1330" i="26"/>
  <c r="E1329" i="26"/>
  <c r="E1328" i="26"/>
  <c r="E1327" i="26"/>
  <c r="E1326" i="26"/>
  <c r="E1325" i="26"/>
  <c r="E1324" i="26"/>
  <c r="E1323" i="26"/>
  <c r="E1322" i="26"/>
  <c r="E1321" i="26"/>
  <c r="E1320" i="26"/>
  <c r="E1319" i="26"/>
  <c r="E1318" i="26"/>
  <c r="E1317" i="26"/>
  <c r="E1316" i="26"/>
  <c r="E1315" i="26"/>
  <c r="E1314" i="26"/>
  <c r="E1313" i="26"/>
  <c r="E1312" i="26"/>
  <c r="E1311" i="26"/>
  <c r="E1310" i="26"/>
  <c r="E1309" i="26"/>
  <c r="E1308" i="26"/>
  <c r="E1307" i="26"/>
  <c r="E1306" i="26"/>
  <c r="E1305" i="26"/>
  <c r="E1304" i="26"/>
  <c r="E1303" i="26"/>
  <c r="E1302" i="26"/>
  <c r="E1301" i="26"/>
  <c r="E1300" i="26"/>
  <c r="E1299" i="26"/>
  <c r="E1298" i="26"/>
  <c r="E1297" i="26"/>
  <c r="E1296" i="26"/>
  <c r="E1295" i="26"/>
  <c r="E1294" i="26"/>
  <c r="E1293" i="26"/>
  <c r="E1292" i="26"/>
  <c r="E1291" i="26"/>
  <c r="E1290" i="26"/>
  <c r="B3668" i="26"/>
  <c r="A3668" i="26"/>
  <c r="B3667" i="26"/>
  <c r="A3667" i="26"/>
  <c r="B3666" i="26"/>
  <c r="A3666" i="26"/>
  <c r="B3665" i="26"/>
  <c r="A3665" i="26"/>
  <c r="B3664" i="26"/>
  <c r="A3664" i="26"/>
  <c r="B3663" i="26"/>
  <c r="A3663" i="26"/>
  <c r="B3662" i="26"/>
  <c r="A3662" i="26"/>
  <c r="B3661" i="26"/>
  <c r="A3661" i="26"/>
  <c r="B3660" i="26"/>
  <c r="A3660" i="26"/>
  <c r="B3659" i="26"/>
  <c r="A3659" i="26"/>
  <c r="B3658" i="26"/>
  <c r="A3658" i="26"/>
  <c r="B3657" i="26"/>
  <c r="A3657" i="26"/>
  <c r="B3656" i="26"/>
  <c r="A3656" i="26"/>
  <c r="B3655" i="26"/>
  <c r="A3655" i="26"/>
  <c r="B3654" i="26"/>
  <c r="A3654" i="26"/>
  <c r="B3653" i="26"/>
  <c r="A3653" i="26"/>
  <c r="B3652" i="26"/>
  <c r="A3652" i="26"/>
  <c r="B3651" i="26"/>
  <c r="A3651" i="26"/>
  <c r="B3650" i="26"/>
  <c r="A3650" i="26"/>
  <c r="B3649" i="26"/>
  <c r="A3649" i="26"/>
  <c r="B3648" i="26"/>
  <c r="A3648" i="26"/>
  <c r="B3647" i="26"/>
  <c r="A3647" i="26"/>
  <c r="B3646" i="26"/>
  <c r="A3646" i="26"/>
  <c r="B3645" i="26"/>
  <c r="A3645" i="26"/>
  <c r="B3644" i="26"/>
  <c r="A3644" i="26"/>
  <c r="B3643" i="26"/>
  <c r="A3643" i="26"/>
  <c r="B3642" i="26"/>
  <c r="A3642" i="26"/>
  <c r="B3641" i="26"/>
  <c r="A3641" i="26"/>
  <c r="B3640" i="26"/>
  <c r="A3640" i="26"/>
  <c r="B3639" i="26"/>
  <c r="A3639" i="26"/>
  <c r="B3638" i="26"/>
  <c r="A3638" i="26"/>
  <c r="B3637" i="26"/>
  <c r="A3637" i="26"/>
  <c r="B3636" i="26"/>
  <c r="A3636" i="26"/>
  <c r="B3635" i="26"/>
  <c r="A3635" i="26"/>
  <c r="B3634" i="26"/>
  <c r="A3634" i="26"/>
  <c r="B3633" i="26"/>
  <c r="A3633" i="26"/>
  <c r="B3632" i="26"/>
  <c r="A3632" i="26"/>
  <c r="B3630" i="26"/>
  <c r="A3630" i="26"/>
  <c r="B3629" i="26"/>
  <c r="A3629" i="26"/>
  <c r="B3628" i="26"/>
  <c r="A3628" i="26"/>
  <c r="B3627" i="26"/>
  <c r="A3627" i="26"/>
  <c r="B3626" i="26"/>
  <c r="A3626" i="26"/>
  <c r="B3625" i="26"/>
  <c r="A3625" i="26"/>
  <c r="B3624" i="26"/>
  <c r="A3624" i="26"/>
  <c r="B3623" i="26"/>
  <c r="A3623" i="26"/>
  <c r="B3622" i="26"/>
  <c r="A3622" i="26"/>
  <c r="B3621" i="26"/>
  <c r="A3621" i="26"/>
  <c r="B3620" i="26"/>
  <c r="A3620" i="26"/>
  <c r="B3619" i="26"/>
  <c r="A3619" i="26"/>
  <c r="B3618" i="26"/>
  <c r="A3618" i="26"/>
  <c r="B3617" i="26"/>
  <c r="A3617" i="26"/>
  <c r="B3616" i="26"/>
  <c r="A3616" i="26"/>
  <c r="B3615" i="26"/>
  <c r="A3615" i="26"/>
  <c r="B3614" i="26"/>
  <c r="A3614" i="26"/>
  <c r="B3613" i="26"/>
  <c r="A3613" i="26"/>
  <c r="B3612" i="26"/>
  <c r="A3612" i="26"/>
  <c r="B3611" i="26"/>
  <c r="A3611" i="26"/>
  <c r="B3610" i="26"/>
  <c r="A3610" i="26"/>
  <c r="B3609" i="26"/>
  <c r="A3609" i="26"/>
  <c r="B3608" i="26"/>
  <c r="A3608" i="26"/>
  <c r="B3607" i="26"/>
  <c r="A3607" i="26"/>
  <c r="B3606" i="26"/>
  <c r="A3606" i="26"/>
  <c r="B3605" i="26"/>
  <c r="A3605" i="26"/>
  <c r="B3604" i="26"/>
  <c r="A3604" i="26"/>
  <c r="B3603" i="26"/>
  <c r="A3603" i="26"/>
  <c r="B3602" i="26"/>
  <c r="A3602" i="26"/>
  <c r="B3601" i="26"/>
  <c r="A3601" i="26"/>
  <c r="B3599" i="26"/>
  <c r="A3599" i="26"/>
  <c r="B3598" i="26"/>
  <c r="A3598" i="26"/>
  <c r="B3597" i="26"/>
  <c r="A3597" i="26"/>
  <c r="B3596" i="26"/>
  <c r="A3596" i="26"/>
  <c r="B3595" i="26"/>
  <c r="A3595" i="26"/>
  <c r="B3594" i="26"/>
  <c r="A3594" i="26"/>
  <c r="B3593" i="26"/>
  <c r="A3593" i="26"/>
  <c r="B3592" i="26"/>
  <c r="A3592" i="26"/>
  <c r="B3591" i="26"/>
  <c r="A3591" i="26"/>
  <c r="B3590" i="26"/>
  <c r="A3590" i="26"/>
  <c r="B3589" i="26"/>
  <c r="A3589" i="26"/>
  <c r="B3588" i="26"/>
  <c r="A3588" i="26"/>
  <c r="B3587" i="26"/>
  <c r="A3587" i="26"/>
  <c r="B3586" i="26"/>
  <c r="A3586" i="26"/>
  <c r="B3585" i="26"/>
  <c r="A3585" i="26"/>
  <c r="B3584" i="26"/>
  <c r="A3584" i="26"/>
  <c r="B3583" i="26"/>
  <c r="A3583" i="26"/>
  <c r="B3582" i="26"/>
  <c r="A3582" i="26"/>
  <c r="B3581" i="26"/>
  <c r="A3581" i="26"/>
  <c r="B3580" i="26"/>
  <c r="A3580" i="26"/>
  <c r="B3579" i="26"/>
  <c r="A3579" i="26"/>
  <c r="B3578" i="26"/>
  <c r="A3578" i="26"/>
  <c r="B3577" i="26"/>
  <c r="A3577" i="26"/>
  <c r="B3576" i="26"/>
  <c r="A3576" i="26"/>
  <c r="B3575" i="26"/>
  <c r="A3575" i="26"/>
  <c r="B3574" i="26"/>
  <c r="A3574" i="26"/>
  <c r="B3573" i="26"/>
  <c r="A3573" i="26"/>
  <c r="B3572" i="26"/>
  <c r="A3572" i="26"/>
  <c r="B3570" i="26"/>
  <c r="A3570" i="26"/>
  <c r="B3569" i="26"/>
  <c r="A3569" i="26"/>
  <c r="B3568" i="26"/>
  <c r="A3568" i="26"/>
  <c r="B3567" i="26"/>
  <c r="A3567" i="26"/>
  <c r="B3566" i="26"/>
  <c r="A3566" i="26"/>
  <c r="B3565" i="26"/>
  <c r="A3565" i="26"/>
  <c r="B3564" i="26"/>
  <c r="A3564" i="26"/>
  <c r="B3563" i="26"/>
  <c r="A3563" i="26"/>
  <c r="B3562" i="26"/>
  <c r="A3562" i="26"/>
  <c r="B3561" i="26"/>
  <c r="A3561" i="26"/>
  <c r="B3560" i="26"/>
  <c r="A3560" i="26"/>
  <c r="B3559" i="26"/>
  <c r="A3559" i="26"/>
  <c r="B3558" i="26"/>
  <c r="A3558" i="26"/>
  <c r="B3557" i="26"/>
  <c r="A3557" i="26"/>
  <c r="B3556" i="26"/>
  <c r="A3556" i="26"/>
  <c r="B3555" i="26"/>
  <c r="A3555" i="26"/>
  <c r="B3554" i="26"/>
  <c r="A3554" i="26"/>
  <c r="B3553" i="26"/>
  <c r="A3553" i="26"/>
  <c r="B3552" i="26"/>
  <c r="A3552" i="26"/>
  <c r="B3551" i="26"/>
  <c r="A3551" i="26"/>
  <c r="B3550" i="26"/>
  <c r="A3550" i="26"/>
  <c r="B3549" i="26"/>
  <c r="A3549" i="26"/>
  <c r="B3548" i="26"/>
  <c r="A3548" i="26"/>
  <c r="B3547" i="26"/>
  <c r="A3547" i="26"/>
  <c r="B3546" i="26"/>
  <c r="A3546" i="26"/>
  <c r="B3545" i="26"/>
  <c r="A3545" i="26"/>
  <c r="B3544" i="26"/>
  <c r="A3544" i="26"/>
  <c r="B3543" i="26"/>
  <c r="A3543" i="26"/>
  <c r="B3542" i="26"/>
  <c r="A3542" i="26"/>
  <c r="B3541" i="26"/>
  <c r="A3541" i="26"/>
  <c r="B3540" i="26"/>
  <c r="A3540" i="26"/>
  <c r="B3539" i="26"/>
  <c r="A3539" i="26"/>
  <c r="B3538" i="26"/>
  <c r="A3538" i="26"/>
  <c r="B3537" i="26"/>
  <c r="A3537" i="26"/>
  <c r="B3536" i="26"/>
  <c r="A3536" i="26"/>
  <c r="B3535" i="26"/>
  <c r="A3535" i="26"/>
  <c r="B3534" i="26"/>
  <c r="A3534" i="26"/>
  <c r="B3533" i="26"/>
  <c r="A3533" i="26"/>
  <c r="B3532" i="26"/>
  <c r="A3532" i="26"/>
  <c r="B3530" i="26"/>
  <c r="A3530" i="26"/>
  <c r="B3529" i="26"/>
  <c r="A3529" i="26"/>
  <c r="B3528" i="26"/>
  <c r="A3528" i="26"/>
  <c r="B3527" i="26"/>
  <c r="A3527" i="26"/>
  <c r="B3526" i="26"/>
  <c r="A3526" i="26"/>
  <c r="B3525" i="26"/>
  <c r="A3525" i="26"/>
  <c r="B3524" i="26"/>
  <c r="A3524" i="26"/>
  <c r="B3523" i="26"/>
  <c r="A3523" i="26"/>
  <c r="B3522" i="26"/>
  <c r="A3522" i="26"/>
  <c r="B3521" i="26"/>
  <c r="A3521" i="26"/>
  <c r="B3520" i="26"/>
  <c r="A3520" i="26"/>
  <c r="B3519" i="26"/>
  <c r="A3519" i="26"/>
  <c r="B3518" i="26"/>
  <c r="A3518" i="26"/>
  <c r="B3517" i="26"/>
  <c r="A3517" i="26"/>
  <c r="B3516" i="26"/>
  <c r="A3516" i="26"/>
  <c r="B3515" i="26"/>
  <c r="A3515" i="26"/>
  <c r="B3514" i="26"/>
  <c r="A3514" i="26"/>
  <c r="B3513" i="26"/>
  <c r="A3513" i="26"/>
  <c r="B3512" i="26"/>
  <c r="A3512" i="26"/>
  <c r="B3511" i="26"/>
  <c r="A3511" i="26"/>
  <c r="B3510" i="26"/>
  <c r="A3510" i="26"/>
  <c r="B3509" i="26"/>
  <c r="A3509" i="26"/>
  <c r="B3508" i="26"/>
  <c r="A3508" i="26"/>
  <c r="B3507" i="26"/>
  <c r="A3507" i="26"/>
  <c r="B3506" i="26"/>
  <c r="A3506" i="26"/>
  <c r="B3505" i="26"/>
  <c r="A3505" i="26"/>
  <c r="B3504" i="26"/>
  <c r="A3504" i="26"/>
  <c r="B3503" i="26"/>
  <c r="A3503" i="26"/>
  <c r="B3502" i="26"/>
  <c r="A3502" i="26"/>
  <c r="B3501" i="26"/>
  <c r="A3501" i="26"/>
  <c r="B3500" i="26"/>
  <c r="A3500" i="26"/>
  <c r="B3499" i="26"/>
  <c r="A3499" i="26"/>
  <c r="B3498" i="26"/>
  <c r="A3498" i="26"/>
  <c r="B3497" i="26"/>
  <c r="A3497" i="26"/>
  <c r="B3496" i="26"/>
  <c r="A3496" i="26"/>
  <c r="B3495" i="26"/>
  <c r="A3495" i="26"/>
  <c r="B3494" i="26"/>
  <c r="A3494" i="26"/>
  <c r="B3493" i="26"/>
  <c r="A3493" i="26"/>
  <c r="B3492" i="26"/>
  <c r="A3492" i="26"/>
  <c r="B3491" i="26"/>
  <c r="A3491" i="26"/>
  <c r="B3490" i="26"/>
  <c r="A3490" i="26"/>
  <c r="B3489" i="26"/>
  <c r="A3489" i="26"/>
  <c r="B3488" i="26"/>
  <c r="A3488" i="26"/>
  <c r="B3487" i="26"/>
  <c r="A3487" i="26"/>
  <c r="B3486" i="26"/>
  <c r="A3486" i="26"/>
  <c r="B3485" i="26"/>
  <c r="A3485" i="26"/>
  <c r="B3484" i="26"/>
  <c r="A3484" i="26"/>
  <c r="B3483" i="26"/>
  <c r="A3483" i="26"/>
  <c r="B3482" i="26"/>
  <c r="A3482" i="26"/>
  <c r="B3481" i="26"/>
  <c r="A3481" i="26"/>
  <c r="B3480" i="26"/>
  <c r="A3480" i="26"/>
  <c r="B3479" i="26"/>
  <c r="A3479" i="26"/>
  <c r="B3478" i="26"/>
  <c r="A3478" i="26"/>
  <c r="B3477" i="26"/>
  <c r="A3477" i="26"/>
  <c r="B3476" i="26"/>
  <c r="A3476" i="26"/>
  <c r="B3475" i="26"/>
  <c r="A3475" i="26"/>
  <c r="B3474" i="26"/>
  <c r="A3474" i="26"/>
  <c r="B3473" i="26"/>
  <c r="A3473" i="26"/>
  <c r="B3472" i="26"/>
  <c r="A3472" i="26"/>
  <c r="B3471" i="26"/>
  <c r="A3471" i="26"/>
  <c r="B3470" i="26"/>
  <c r="A3470" i="26"/>
  <c r="B3469" i="26"/>
  <c r="A3469" i="26"/>
  <c r="B3468" i="26"/>
  <c r="A3468" i="26"/>
  <c r="B3467" i="26"/>
  <c r="A3467" i="26"/>
  <c r="B3466" i="26"/>
  <c r="A3466" i="26"/>
  <c r="B3465" i="26"/>
  <c r="A3465" i="26"/>
  <c r="B3464" i="26"/>
  <c r="A3464" i="26"/>
  <c r="B3463" i="26"/>
  <c r="A3463" i="26"/>
  <c r="B3462" i="26"/>
  <c r="A3462" i="26"/>
  <c r="B3461" i="26"/>
  <c r="A3461" i="26"/>
  <c r="B3460" i="26"/>
  <c r="A3460" i="26"/>
  <c r="B3459" i="26"/>
  <c r="A3459" i="26"/>
  <c r="B3458" i="26"/>
  <c r="A3458" i="26"/>
  <c r="B3457" i="26"/>
  <c r="A3457" i="26"/>
  <c r="B3456" i="26"/>
  <c r="A3456" i="26"/>
  <c r="B3455" i="26"/>
  <c r="A3455" i="26"/>
  <c r="B3454" i="26"/>
  <c r="A3454" i="26"/>
  <c r="B3453" i="26"/>
  <c r="A3453" i="26"/>
  <c r="B3452" i="26"/>
  <c r="A3452" i="26"/>
  <c r="B3451" i="26"/>
  <c r="A3451" i="26"/>
  <c r="B3450" i="26"/>
  <c r="A3450" i="26"/>
  <c r="B3449" i="26"/>
  <c r="A3449" i="26"/>
  <c r="B3447" i="26"/>
  <c r="A3447" i="26"/>
  <c r="B3446" i="26"/>
  <c r="A3446" i="26"/>
  <c r="B3445" i="26"/>
  <c r="A3445" i="26"/>
  <c r="B3444" i="26"/>
  <c r="A3444" i="26"/>
  <c r="B3443" i="26"/>
  <c r="A3443" i="26"/>
  <c r="B3442" i="26"/>
  <c r="A3442" i="26"/>
  <c r="B3441" i="26"/>
  <c r="A3441" i="26"/>
  <c r="B3440" i="26"/>
  <c r="A3440" i="26"/>
  <c r="B3439" i="26"/>
  <c r="A3439" i="26"/>
  <c r="B3438" i="26"/>
  <c r="A3438" i="26"/>
  <c r="B3437" i="26"/>
  <c r="A3437" i="26"/>
  <c r="B3436" i="26"/>
  <c r="A3436" i="26"/>
  <c r="B3435" i="26"/>
  <c r="A3435" i="26"/>
  <c r="B3434" i="26"/>
  <c r="A3434" i="26"/>
  <c r="B3433" i="26"/>
  <c r="A3433" i="26"/>
  <c r="B3432" i="26"/>
  <c r="A3432" i="26"/>
  <c r="B3431" i="26"/>
  <c r="A3431" i="26"/>
  <c r="B3430" i="26"/>
  <c r="A3430" i="26"/>
  <c r="B3429" i="26"/>
  <c r="A3429" i="26"/>
  <c r="B3428" i="26"/>
  <c r="A3428" i="26"/>
  <c r="B3427" i="26"/>
  <c r="A3427" i="26"/>
  <c r="B3426" i="26"/>
  <c r="A3426" i="26"/>
  <c r="B3425" i="26"/>
  <c r="A3425" i="26"/>
  <c r="B3424" i="26"/>
  <c r="A3424" i="26"/>
  <c r="B3423" i="26"/>
  <c r="A3423" i="26"/>
  <c r="B3422" i="26"/>
  <c r="A3422" i="26"/>
  <c r="B3421" i="26"/>
  <c r="A3421" i="26"/>
  <c r="B3420" i="26"/>
  <c r="A3420" i="26"/>
  <c r="B3419" i="26"/>
  <c r="A3419" i="26"/>
  <c r="B3418" i="26"/>
  <c r="A3418" i="26"/>
  <c r="B3416" i="26"/>
  <c r="A3416" i="26"/>
  <c r="B3415" i="26"/>
  <c r="A3415" i="26"/>
  <c r="B3414" i="26"/>
  <c r="A3414" i="26"/>
  <c r="B3413" i="26"/>
  <c r="A3413" i="26"/>
  <c r="B3412" i="26"/>
  <c r="A3412" i="26"/>
  <c r="B3411" i="26"/>
  <c r="A3411" i="26"/>
  <c r="B3410" i="26"/>
  <c r="A3410" i="26"/>
  <c r="B3409" i="26"/>
  <c r="A3409" i="26"/>
  <c r="B3408" i="26"/>
  <c r="A3408" i="26"/>
  <c r="B3407" i="26"/>
  <c r="A3407" i="26"/>
  <c r="B3406" i="26"/>
  <c r="A3406" i="26"/>
  <c r="B3405" i="26"/>
  <c r="A3405" i="26"/>
  <c r="B3404" i="26"/>
  <c r="A3404" i="26"/>
  <c r="B3403" i="26"/>
  <c r="A3403" i="26"/>
  <c r="B3402" i="26"/>
  <c r="A3402" i="26"/>
  <c r="B3401" i="26"/>
  <c r="A3401" i="26"/>
  <c r="B3400" i="26"/>
  <c r="A3400" i="26"/>
  <c r="B3399" i="26"/>
  <c r="A3399" i="26"/>
  <c r="B3398" i="26"/>
  <c r="A3398" i="26"/>
  <c r="B3397" i="26"/>
  <c r="A3397" i="26"/>
  <c r="B3396" i="26"/>
  <c r="A3396" i="26"/>
  <c r="B3395" i="26"/>
  <c r="A3395" i="26"/>
  <c r="B3394" i="26"/>
  <c r="A3394" i="26"/>
  <c r="B3393" i="26"/>
  <c r="A3393" i="26"/>
  <c r="B3392" i="26"/>
  <c r="A3392" i="26"/>
  <c r="B3391" i="26"/>
  <c r="A3391" i="26"/>
  <c r="B3390" i="26"/>
  <c r="A3390" i="26"/>
  <c r="B3389" i="26"/>
  <c r="A3389" i="26"/>
  <c r="B3387" i="26"/>
  <c r="A3387" i="26"/>
  <c r="B3386" i="26"/>
  <c r="A3386" i="26"/>
  <c r="B3385" i="26"/>
  <c r="A3385" i="26"/>
  <c r="B3384" i="26"/>
  <c r="A3384" i="26"/>
  <c r="B3383" i="26"/>
  <c r="A3383" i="26"/>
  <c r="B3382" i="26"/>
  <c r="A3382" i="26"/>
  <c r="B3381" i="26"/>
  <c r="A3381" i="26"/>
  <c r="B3380" i="26"/>
  <c r="A3380" i="26"/>
  <c r="B3379" i="26"/>
  <c r="A3379" i="26"/>
  <c r="B3378" i="26"/>
  <c r="A3378" i="26"/>
  <c r="B3377" i="26"/>
  <c r="A3377" i="26"/>
  <c r="B3376" i="26"/>
  <c r="A3376" i="26"/>
  <c r="B3375" i="26"/>
  <c r="A3375" i="26"/>
  <c r="B3374" i="26"/>
  <c r="A3374" i="26"/>
  <c r="B3373" i="26"/>
  <c r="A3373" i="26"/>
  <c r="B3372" i="26"/>
  <c r="A3372" i="26"/>
  <c r="B3371" i="26"/>
  <c r="A3371" i="26"/>
  <c r="B3370" i="26"/>
  <c r="A3370" i="26"/>
  <c r="B3369" i="26"/>
  <c r="A3369" i="26"/>
  <c r="B3368" i="26"/>
  <c r="A3368" i="26"/>
  <c r="B3367" i="26"/>
  <c r="A3367" i="26"/>
  <c r="B3366" i="26"/>
  <c r="A3366" i="26"/>
  <c r="B3365" i="26"/>
  <c r="A3365" i="26"/>
  <c r="B3364" i="26"/>
  <c r="A3364" i="26"/>
  <c r="B3363" i="26"/>
  <c r="A3363" i="26"/>
  <c r="B3362" i="26"/>
  <c r="A3362" i="26"/>
  <c r="B3361" i="26"/>
  <c r="A3361" i="26"/>
  <c r="B3360" i="26"/>
  <c r="A3360" i="26"/>
  <c r="B3359" i="26"/>
  <c r="A3359" i="26"/>
  <c r="B3358" i="26"/>
  <c r="A3358" i="26"/>
  <c r="B3357" i="26"/>
  <c r="A3357" i="26"/>
  <c r="B3356" i="26"/>
  <c r="A3356" i="26"/>
  <c r="B3355" i="26"/>
  <c r="A3355" i="26"/>
  <c r="B3354" i="26"/>
  <c r="A3354" i="26"/>
  <c r="B3353" i="26"/>
  <c r="A3353" i="26"/>
  <c r="B3352" i="26"/>
  <c r="A3352" i="26"/>
  <c r="B3351" i="26"/>
  <c r="A3351" i="26"/>
  <c r="B3350" i="26"/>
  <c r="A3350" i="26"/>
  <c r="B3349" i="26"/>
  <c r="A3349" i="26"/>
  <c r="B3347" i="26"/>
  <c r="A3347" i="26"/>
  <c r="B3346" i="26"/>
  <c r="A3346" i="26"/>
  <c r="B3345" i="26"/>
  <c r="A3345" i="26"/>
  <c r="B3344" i="26"/>
  <c r="A3344" i="26"/>
  <c r="B3343" i="26"/>
  <c r="A3343" i="26"/>
  <c r="B3342" i="26"/>
  <c r="A3342" i="26"/>
  <c r="B3341" i="26"/>
  <c r="A3341" i="26"/>
  <c r="B3340" i="26"/>
  <c r="A3340" i="26"/>
  <c r="B3339" i="26"/>
  <c r="A3339" i="26"/>
  <c r="B3338" i="26"/>
  <c r="A3338" i="26"/>
  <c r="B3337" i="26"/>
  <c r="A3337" i="26"/>
  <c r="B3336" i="26"/>
  <c r="A3336" i="26"/>
  <c r="B3335" i="26"/>
  <c r="A3335" i="26"/>
  <c r="B3334" i="26"/>
  <c r="A3334" i="26"/>
  <c r="B3333" i="26"/>
  <c r="A3333" i="26"/>
  <c r="B3332" i="26"/>
  <c r="A3332" i="26"/>
  <c r="B3331" i="26"/>
  <c r="A3331" i="26"/>
  <c r="B3330" i="26"/>
  <c r="A3330" i="26"/>
  <c r="B3329" i="26"/>
  <c r="A3329" i="26"/>
  <c r="B3328" i="26"/>
  <c r="A3328" i="26"/>
  <c r="B3327" i="26"/>
  <c r="A3327" i="26"/>
  <c r="B3326" i="26"/>
  <c r="A3326" i="26"/>
  <c r="B3325" i="26"/>
  <c r="A3325" i="26"/>
  <c r="B3324" i="26"/>
  <c r="A3324" i="26"/>
  <c r="B3323" i="26"/>
  <c r="A3323" i="26"/>
  <c r="B3322" i="26"/>
  <c r="A3322" i="26"/>
  <c r="B3321" i="26"/>
  <c r="A3321" i="26"/>
  <c r="B3320" i="26"/>
  <c r="A3320" i="26"/>
  <c r="B3319" i="26"/>
  <c r="A3319" i="26"/>
  <c r="B3318" i="26"/>
  <c r="A3318" i="26"/>
  <c r="B3317" i="26"/>
  <c r="A3317" i="26"/>
  <c r="B3316" i="26"/>
  <c r="A3316" i="26"/>
  <c r="B3315" i="26"/>
  <c r="A3315" i="26"/>
  <c r="B3314" i="26"/>
  <c r="A3314" i="26"/>
  <c r="B3313" i="26"/>
  <c r="A3313" i="26"/>
  <c r="B3312" i="26"/>
  <c r="A3312" i="26"/>
  <c r="B3311" i="26"/>
  <c r="A3311" i="26"/>
  <c r="B3310" i="26"/>
  <c r="A3310" i="26"/>
  <c r="B3309" i="26"/>
  <c r="A3309" i="26"/>
  <c r="B3308" i="26"/>
  <c r="A3308" i="26"/>
  <c r="B3307" i="26"/>
  <c r="A3307" i="26"/>
  <c r="B3306" i="26"/>
  <c r="A3306" i="26"/>
  <c r="B3305" i="26"/>
  <c r="A3305" i="26"/>
  <c r="B3304" i="26"/>
  <c r="A3304" i="26"/>
  <c r="B3303" i="26"/>
  <c r="A3303" i="26"/>
  <c r="B3302" i="26"/>
  <c r="A3302" i="26"/>
  <c r="B3301" i="26"/>
  <c r="A3301" i="26"/>
  <c r="B3300" i="26"/>
  <c r="A3300" i="26"/>
  <c r="B3299" i="26"/>
  <c r="A3299" i="26"/>
  <c r="B3298" i="26"/>
  <c r="A3298" i="26"/>
  <c r="B3297" i="26"/>
  <c r="A3297" i="26"/>
  <c r="B3296" i="26"/>
  <c r="A3296" i="26"/>
  <c r="B3295" i="26"/>
  <c r="A3295" i="26"/>
  <c r="B3294" i="26"/>
  <c r="A3294" i="26"/>
  <c r="B3293" i="26"/>
  <c r="A3293" i="26"/>
  <c r="B3292" i="26"/>
  <c r="A3292" i="26"/>
  <c r="B3291" i="26"/>
  <c r="A3291" i="26"/>
  <c r="B3290" i="26"/>
  <c r="A3290" i="26"/>
  <c r="B3289" i="26"/>
  <c r="A3289" i="26"/>
  <c r="B3288" i="26"/>
  <c r="A3288" i="26"/>
  <c r="B3287" i="26"/>
  <c r="A3287" i="26"/>
  <c r="B3286" i="26"/>
  <c r="A3286" i="26"/>
  <c r="B3285" i="26"/>
  <c r="A3285" i="26"/>
  <c r="B3284" i="26"/>
  <c r="A3284" i="26"/>
  <c r="B3283" i="26"/>
  <c r="A3283" i="26"/>
  <c r="B3282" i="26"/>
  <c r="A3282" i="26"/>
  <c r="B3281" i="26"/>
  <c r="A3281" i="26"/>
  <c r="B3280" i="26"/>
  <c r="A3280" i="26"/>
  <c r="B3279" i="26"/>
  <c r="A3279" i="26"/>
  <c r="B3278" i="26"/>
  <c r="A3278" i="26"/>
  <c r="B3277" i="26"/>
  <c r="A3277" i="26"/>
  <c r="B3276" i="26"/>
  <c r="A3276" i="26"/>
  <c r="B3275" i="26"/>
  <c r="A3275" i="26"/>
  <c r="B3274" i="26"/>
  <c r="A3274" i="26"/>
  <c r="B3273" i="26"/>
  <c r="A3273" i="26"/>
  <c r="B3272" i="26"/>
  <c r="A3272" i="26"/>
  <c r="B3271" i="26"/>
  <c r="A3271" i="26"/>
  <c r="B3270" i="26"/>
  <c r="A3270" i="26"/>
  <c r="B3269" i="26"/>
  <c r="A3269" i="26"/>
  <c r="B3268" i="26"/>
  <c r="A3268" i="26"/>
  <c r="B3267" i="26"/>
  <c r="A3267" i="26"/>
  <c r="B3266" i="26"/>
  <c r="A3266" i="26"/>
  <c r="B3264" i="26"/>
  <c r="A3264" i="26"/>
  <c r="B3263" i="26"/>
  <c r="A3263" i="26"/>
  <c r="B3262" i="26"/>
  <c r="A3262" i="26"/>
  <c r="B3261" i="26"/>
  <c r="A3261" i="26"/>
  <c r="B3260" i="26"/>
  <c r="A3260" i="26"/>
  <c r="B3259" i="26"/>
  <c r="A3259" i="26"/>
  <c r="B3258" i="26"/>
  <c r="A3258" i="26"/>
  <c r="B3257" i="26"/>
  <c r="A3257" i="26"/>
  <c r="B3256" i="26"/>
  <c r="A3256" i="26"/>
  <c r="B3255" i="26"/>
  <c r="A3255" i="26"/>
  <c r="B3254" i="26"/>
  <c r="A3254" i="26"/>
  <c r="B3253" i="26"/>
  <c r="A3253" i="26"/>
  <c r="B3252" i="26"/>
  <c r="A3252" i="26"/>
  <c r="B3251" i="26"/>
  <c r="A3251" i="26"/>
  <c r="B3250" i="26"/>
  <c r="A3250" i="26"/>
  <c r="B3249" i="26"/>
  <c r="A3249" i="26"/>
  <c r="B3248" i="26"/>
  <c r="A3248" i="26"/>
  <c r="B3247" i="26"/>
  <c r="A3247" i="26"/>
  <c r="B3246" i="26"/>
  <c r="A3246" i="26"/>
  <c r="B3245" i="26"/>
  <c r="A3245" i="26"/>
  <c r="B3244" i="26"/>
  <c r="A3244" i="26"/>
  <c r="B3243" i="26"/>
  <c r="A3243" i="26"/>
  <c r="B3242" i="26"/>
  <c r="A3242" i="26"/>
  <c r="B3241" i="26"/>
  <c r="A3241" i="26"/>
  <c r="B3240" i="26"/>
  <c r="A3240" i="26"/>
  <c r="B3239" i="26"/>
  <c r="A3239" i="26"/>
  <c r="B3238" i="26"/>
  <c r="A3238" i="26"/>
  <c r="B3237" i="26"/>
  <c r="A3237" i="26"/>
  <c r="B3236" i="26"/>
  <c r="A3236" i="26"/>
  <c r="B3235" i="26"/>
  <c r="A3235" i="26"/>
  <c r="B3233" i="26"/>
  <c r="A3233" i="26"/>
  <c r="B3232" i="26"/>
  <c r="A3232" i="26"/>
  <c r="B3231" i="26"/>
  <c r="A3231" i="26"/>
  <c r="B3230" i="26"/>
  <c r="A3230" i="26"/>
  <c r="B3229" i="26"/>
  <c r="A3229" i="26"/>
  <c r="B3228" i="26"/>
  <c r="A3228" i="26"/>
  <c r="B3227" i="26"/>
  <c r="A3227" i="26"/>
  <c r="B3226" i="26"/>
  <c r="A3226" i="26"/>
  <c r="B3225" i="26"/>
  <c r="A3225" i="26"/>
  <c r="B3224" i="26"/>
  <c r="A3224" i="26"/>
  <c r="B3223" i="26"/>
  <c r="A3223" i="26"/>
  <c r="B3222" i="26"/>
  <c r="A3222" i="26"/>
  <c r="B3221" i="26"/>
  <c r="A3221" i="26"/>
  <c r="B3220" i="26"/>
  <c r="A3220" i="26"/>
  <c r="B3219" i="26"/>
  <c r="A3219" i="26"/>
  <c r="B3218" i="26"/>
  <c r="A3218" i="26"/>
  <c r="B3217" i="26"/>
  <c r="A3217" i="26"/>
  <c r="B3216" i="26"/>
  <c r="A3216" i="26"/>
  <c r="B3215" i="26"/>
  <c r="A3215" i="26"/>
  <c r="B3214" i="26"/>
  <c r="A3214" i="26"/>
  <c r="B3213" i="26"/>
  <c r="A3213" i="26"/>
  <c r="B3212" i="26"/>
  <c r="A3212" i="26"/>
  <c r="B3211" i="26"/>
  <c r="A3211" i="26"/>
  <c r="B3210" i="26"/>
  <c r="A3210" i="26"/>
  <c r="B3209" i="26"/>
  <c r="A3209" i="26"/>
  <c r="B3208" i="26"/>
  <c r="A3208" i="26"/>
  <c r="B3207" i="26"/>
  <c r="A3207" i="26"/>
  <c r="B3206" i="26"/>
  <c r="A3206" i="26"/>
  <c r="B3204" i="26"/>
  <c r="A3204" i="26"/>
  <c r="B3203" i="26"/>
  <c r="A3203" i="26"/>
  <c r="B3202" i="26"/>
  <c r="A3202" i="26"/>
  <c r="B3201" i="26"/>
  <c r="A3201" i="26"/>
  <c r="B3200" i="26"/>
  <c r="A3200" i="26"/>
  <c r="B3199" i="26"/>
  <c r="A3199" i="26"/>
  <c r="B3198" i="26"/>
  <c r="A3198" i="26"/>
  <c r="B3197" i="26"/>
  <c r="A3197" i="26"/>
  <c r="B3196" i="26"/>
  <c r="A3196" i="26"/>
  <c r="B3195" i="26"/>
  <c r="A3195" i="26"/>
  <c r="B3194" i="26"/>
  <c r="A3194" i="26"/>
  <c r="B3193" i="26"/>
  <c r="A3193" i="26"/>
  <c r="B3192" i="26"/>
  <c r="A3192" i="26"/>
  <c r="B3191" i="26"/>
  <c r="A3191" i="26"/>
  <c r="B3190" i="26"/>
  <c r="A3190" i="26"/>
  <c r="B3189" i="26"/>
  <c r="A3189" i="26"/>
  <c r="B3188" i="26"/>
  <c r="A3188" i="26"/>
  <c r="B3187" i="26"/>
  <c r="A3187" i="26"/>
  <c r="B3186" i="26"/>
  <c r="A3186" i="26"/>
  <c r="B3185" i="26"/>
  <c r="A3185" i="26"/>
  <c r="B3184" i="26"/>
  <c r="A3184" i="26"/>
  <c r="B3183" i="26"/>
  <c r="A3183" i="26"/>
  <c r="B3182" i="26"/>
  <c r="A3182" i="26"/>
  <c r="B3181" i="26"/>
  <c r="A3181" i="26"/>
  <c r="B3180" i="26"/>
  <c r="A3180" i="26"/>
  <c r="B3179" i="26"/>
  <c r="A3179" i="26"/>
  <c r="B3178" i="26"/>
  <c r="A3178" i="26"/>
  <c r="B3177" i="26"/>
  <c r="A3177" i="26"/>
  <c r="B3176" i="26"/>
  <c r="A3176" i="26"/>
  <c r="B3175" i="26"/>
  <c r="A3175" i="26"/>
  <c r="B3174" i="26"/>
  <c r="A3174" i="26"/>
  <c r="B3173" i="26"/>
  <c r="A3173" i="26"/>
  <c r="B3172" i="26"/>
  <c r="A3172" i="26"/>
  <c r="B3171" i="26"/>
  <c r="A3171" i="26"/>
  <c r="B3170" i="26"/>
  <c r="A3170" i="26"/>
  <c r="B3169" i="26"/>
  <c r="A3169" i="26"/>
  <c r="B3168" i="26"/>
  <c r="A3168" i="26"/>
  <c r="B3167" i="26"/>
  <c r="A3167" i="26"/>
  <c r="B3166" i="26"/>
  <c r="A3166" i="26"/>
  <c r="B3164" i="26"/>
  <c r="A3164" i="26"/>
  <c r="B3163" i="26"/>
  <c r="A3163" i="26"/>
  <c r="B3162" i="26"/>
  <c r="A3162" i="26"/>
  <c r="B3161" i="26"/>
  <c r="A3161" i="26"/>
  <c r="B3160" i="26"/>
  <c r="A3160" i="26"/>
  <c r="B3159" i="26"/>
  <c r="A3159" i="26"/>
  <c r="B3158" i="26"/>
  <c r="A3158" i="26"/>
  <c r="B3157" i="26"/>
  <c r="A3157" i="26"/>
  <c r="B3156" i="26"/>
  <c r="A3156" i="26"/>
  <c r="B3155" i="26"/>
  <c r="A3155" i="26"/>
  <c r="B3154" i="26"/>
  <c r="A3154" i="26"/>
  <c r="B3153" i="26"/>
  <c r="A3153" i="26"/>
  <c r="B3152" i="26"/>
  <c r="A3152" i="26"/>
  <c r="B3151" i="26"/>
  <c r="A3151" i="26"/>
  <c r="B3150" i="26"/>
  <c r="A3150" i="26"/>
  <c r="B3149" i="26"/>
  <c r="A3149" i="26"/>
  <c r="B3148" i="26"/>
  <c r="A3148" i="26"/>
  <c r="B3147" i="26"/>
  <c r="A3147" i="26"/>
  <c r="B3146" i="26"/>
  <c r="A3146" i="26"/>
  <c r="B3145" i="26"/>
  <c r="A3145" i="26"/>
  <c r="B3144" i="26"/>
  <c r="A3144" i="26"/>
  <c r="B3143" i="26"/>
  <c r="A3143" i="26"/>
  <c r="B3142" i="26"/>
  <c r="A3142" i="26"/>
  <c r="B3141" i="26"/>
  <c r="A3141" i="26"/>
  <c r="B3140" i="26"/>
  <c r="A3140" i="26"/>
  <c r="B3139" i="26"/>
  <c r="A3139" i="26"/>
  <c r="B3138" i="26"/>
  <c r="A3138" i="26"/>
  <c r="B3137" i="26"/>
  <c r="A3137" i="26"/>
  <c r="B3136" i="26"/>
  <c r="A3136" i="26"/>
  <c r="B3135" i="26"/>
  <c r="A3135" i="26"/>
  <c r="B3134" i="26"/>
  <c r="A3134" i="26"/>
  <c r="B3133" i="26"/>
  <c r="A3133" i="26"/>
  <c r="B3132" i="26"/>
  <c r="A3132" i="26"/>
  <c r="B3131" i="26"/>
  <c r="A3131" i="26"/>
  <c r="B3130" i="26"/>
  <c r="A3130" i="26"/>
  <c r="B3129" i="26"/>
  <c r="A3129" i="26"/>
  <c r="B3128" i="26"/>
  <c r="A3128" i="26"/>
  <c r="B3127" i="26"/>
  <c r="A3127" i="26"/>
  <c r="B3126" i="26"/>
  <c r="A3126" i="26"/>
  <c r="B3125" i="26"/>
  <c r="A3125" i="26"/>
  <c r="B3124" i="26"/>
  <c r="A3124" i="26"/>
  <c r="B3123" i="26"/>
  <c r="A3123" i="26"/>
  <c r="B3122" i="26"/>
  <c r="A3122" i="26"/>
  <c r="B3121" i="26"/>
  <c r="A3121" i="26"/>
  <c r="B2570" i="26"/>
  <c r="A2570" i="26"/>
  <c r="B2569" i="26"/>
  <c r="A2569" i="26"/>
  <c r="B2568" i="26"/>
  <c r="A2568" i="26"/>
  <c r="B2567" i="26"/>
  <c r="A2567" i="26"/>
  <c r="B2566" i="26"/>
  <c r="A2566" i="26"/>
  <c r="B2565" i="26"/>
  <c r="A2565" i="26"/>
  <c r="B2564" i="26"/>
  <c r="A2564" i="26"/>
  <c r="B2563" i="26"/>
  <c r="A2563" i="26"/>
  <c r="B2562" i="26"/>
  <c r="A2562" i="26"/>
  <c r="B2561" i="26"/>
  <c r="A2561" i="26"/>
  <c r="B2560" i="26"/>
  <c r="A2560" i="26"/>
  <c r="B2559" i="26"/>
  <c r="A2559" i="26"/>
  <c r="B2558" i="26"/>
  <c r="A2558" i="26"/>
  <c r="B2557" i="26"/>
  <c r="A2557" i="26"/>
  <c r="B2556" i="26"/>
  <c r="A2556" i="26"/>
  <c r="B2555" i="26"/>
  <c r="A2555" i="26"/>
  <c r="B2554" i="26"/>
  <c r="A2554" i="26"/>
  <c r="B2553" i="26"/>
  <c r="A2553" i="26"/>
  <c r="B2552" i="26"/>
  <c r="A2552" i="26"/>
  <c r="B2551" i="26"/>
  <c r="A2551" i="26"/>
  <c r="B2550" i="26"/>
  <c r="A2550" i="26"/>
  <c r="B2549" i="26"/>
  <c r="A2549" i="26"/>
  <c r="B2548" i="26"/>
  <c r="A2548" i="26"/>
  <c r="B2547" i="26"/>
  <c r="A2547" i="26"/>
  <c r="B2546" i="26"/>
  <c r="A2546" i="26"/>
  <c r="B2545" i="26"/>
  <c r="A2545" i="26"/>
  <c r="B2544" i="26"/>
  <c r="A2544" i="26"/>
  <c r="B2543" i="26"/>
  <c r="A2543" i="26"/>
  <c r="B2542" i="26"/>
  <c r="A2542" i="26"/>
  <c r="B2541" i="26"/>
  <c r="A2541" i="26"/>
  <c r="B2540" i="26"/>
  <c r="A2540" i="26"/>
  <c r="B2539" i="26"/>
  <c r="A2539" i="26"/>
  <c r="B2538" i="26"/>
  <c r="A2538" i="26"/>
  <c r="B2537" i="26"/>
  <c r="A2537" i="26"/>
  <c r="B2536" i="26"/>
  <c r="A2536" i="26"/>
  <c r="B2535" i="26"/>
  <c r="A2535" i="26"/>
  <c r="B2534" i="26"/>
  <c r="A2534" i="26"/>
  <c r="B2532" i="26"/>
  <c r="A2532" i="26"/>
  <c r="B2531" i="26"/>
  <c r="A2531" i="26"/>
  <c r="B2530" i="26"/>
  <c r="A2530" i="26"/>
  <c r="B2529" i="26"/>
  <c r="A2529" i="26"/>
  <c r="B2528" i="26"/>
  <c r="A2528" i="26"/>
  <c r="B2527" i="26"/>
  <c r="A2527" i="26"/>
  <c r="B2526" i="26"/>
  <c r="A2526" i="26"/>
  <c r="B2525" i="26"/>
  <c r="A2525" i="26"/>
  <c r="B2524" i="26"/>
  <c r="A2524" i="26"/>
  <c r="B2523" i="26"/>
  <c r="A2523" i="26"/>
  <c r="B2522" i="26"/>
  <c r="A2522" i="26"/>
  <c r="B2521" i="26"/>
  <c r="A2521" i="26"/>
  <c r="B2520" i="26"/>
  <c r="A2520" i="26"/>
  <c r="B2519" i="26"/>
  <c r="A2519" i="26"/>
  <c r="B2518" i="26"/>
  <c r="A2518" i="26"/>
  <c r="B2517" i="26"/>
  <c r="A2517" i="26"/>
  <c r="B2516" i="26"/>
  <c r="A2516" i="26"/>
  <c r="B2515" i="26"/>
  <c r="A2515" i="26"/>
  <c r="B2514" i="26"/>
  <c r="A2514" i="26"/>
  <c r="B2513" i="26"/>
  <c r="A2513" i="26"/>
  <c r="B2512" i="26"/>
  <c r="A2512" i="26"/>
  <c r="B2511" i="26"/>
  <c r="A2511" i="26"/>
  <c r="B2510" i="26"/>
  <c r="A2510" i="26"/>
  <c r="B2509" i="26"/>
  <c r="A2509" i="26"/>
  <c r="B2508" i="26"/>
  <c r="A2508" i="26"/>
  <c r="B2507" i="26"/>
  <c r="A2507" i="26"/>
  <c r="B2506" i="26"/>
  <c r="A2506" i="26"/>
  <c r="B2505" i="26"/>
  <c r="A2505" i="26"/>
  <c r="B2504" i="26"/>
  <c r="A2504" i="26"/>
  <c r="B2503" i="26"/>
  <c r="A2503" i="26"/>
  <c r="B2501" i="26"/>
  <c r="A2501" i="26"/>
  <c r="B2500" i="26"/>
  <c r="A2500" i="26"/>
  <c r="B2499" i="26"/>
  <c r="A2499" i="26"/>
  <c r="B2498" i="26"/>
  <c r="A2498" i="26"/>
  <c r="B2497" i="26"/>
  <c r="A2497" i="26"/>
  <c r="B2496" i="26"/>
  <c r="A2496" i="26"/>
  <c r="B2495" i="26"/>
  <c r="A2495" i="26"/>
  <c r="B2494" i="26"/>
  <c r="A2494" i="26"/>
  <c r="B2493" i="26"/>
  <c r="A2493" i="26"/>
  <c r="B2492" i="26"/>
  <c r="A2492" i="26"/>
  <c r="B2491" i="26"/>
  <c r="A2491" i="26"/>
  <c r="B2490" i="26"/>
  <c r="A2490" i="26"/>
  <c r="B2489" i="26"/>
  <c r="A2489" i="26"/>
  <c r="B2488" i="26"/>
  <c r="A2488" i="26"/>
  <c r="B2487" i="26"/>
  <c r="A2487" i="26"/>
  <c r="B2486" i="26"/>
  <c r="A2486" i="26"/>
  <c r="B2485" i="26"/>
  <c r="A2485" i="26"/>
  <c r="B2484" i="26"/>
  <c r="A2484" i="26"/>
  <c r="B2483" i="26"/>
  <c r="A2483" i="26"/>
  <c r="B2482" i="26"/>
  <c r="A2482" i="26"/>
  <c r="B2481" i="26"/>
  <c r="A2481" i="26"/>
  <c r="B2480" i="26"/>
  <c r="A2480" i="26"/>
  <c r="B2479" i="26"/>
  <c r="A2479" i="26"/>
  <c r="B2478" i="26"/>
  <c r="A2478" i="26"/>
  <c r="B2477" i="26"/>
  <c r="A2477" i="26"/>
  <c r="B2476" i="26"/>
  <c r="A2476" i="26"/>
  <c r="B2475" i="26"/>
  <c r="A2475" i="26"/>
  <c r="B2474" i="26"/>
  <c r="A2474" i="26"/>
  <c r="B2472" i="26"/>
  <c r="A2472" i="26"/>
  <c r="B2471" i="26"/>
  <c r="A2471" i="26"/>
  <c r="B2470" i="26"/>
  <c r="A2470" i="26"/>
  <c r="B2469" i="26"/>
  <c r="A2469" i="26"/>
  <c r="B2468" i="26"/>
  <c r="A2468" i="26"/>
  <c r="B2467" i="26"/>
  <c r="A2467" i="26"/>
  <c r="B2466" i="26"/>
  <c r="A2466" i="26"/>
  <c r="B2465" i="26"/>
  <c r="A2465" i="26"/>
  <c r="B2464" i="26"/>
  <c r="A2464" i="26"/>
  <c r="B2463" i="26"/>
  <c r="A2463" i="26"/>
  <c r="B2462" i="26"/>
  <c r="A2462" i="26"/>
  <c r="B2461" i="26"/>
  <c r="A2461" i="26"/>
  <c r="B2460" i="26"/>
  <c r="A2460" i="26"/>
  <c r="B2459" i="26"/>
  <c r="A2459" i="26"/>
  <c r="B2458" i="26"/>
  <c r="A2458" i="26"/>
  <c r="B2457" i="26"/>
  <c r="A2457" i="26"/>
  <c r="B2456" i="26"/>
  <c r="A2456" i="26"/>
  <c r="B2455" i="26"/>
  <c r="A2455" i="26"/>
  <c r="B2454" i="26"/>
  <c r="A2454" i="26"/>
  <c r="B2453" i="26"/>
  <c r="A2453" i="26"/>
  <c r="B2452" i="26"/>
  <c r="A2452" i="26"/>
  <c r="B2451" i="26"/>
  <c r="A2451" i="26"/>
  <c r="B2450" i="26"/>
  <c r="A2450" i="26"/>
  <c r="B2449" i="26"/>
  <c r="A2449" i="26"/>
  <c r="B2448" i="26"/>
  <c r="A2448" i="26"/>
  <c r="B2447" i="26"/>
  <c r="A2447" i="26"/>
  <c r="B2446" i="26"/>
  <c r="A2446" i="26"/>
  <c r="B2445" i="26"/>
  <c r="A2445" i="26"/>
  <c r="B2444" i="26"/>
  <c r="A2444" i="26"/>
  <c r="B2443" i="26"/>
  <c r="A2443" i="26"/>
  <c r="B2442" i="26"/>
  <c r="A2442" i="26"/>
  <c r="B2441" i="26"/>
  <c r="A2441" i="26"/>
  <c r="B2440" i="26"/>
  <c r="A2440" i="26"/>
  <c r="B2439" i="26"/>
  <c r="A2439" i="26"/>
  <c r="B2438" i="26"/>
  <c r="A2438" i="26"/>
  <c r="B2437" i="26"/>
  <c r="A2437" i="26"/>
  <c r="B2436" i="26"/>
  <c r="A2436" i="26"/>
  <c r="B2435" i="26"/>
  <c r="A2435" i="26"/>
  <c r="B2434" i="26"/>
  <c r="A2434" i="26"/>
  <c r="B2432" i="26"/>
  <c r="A2432" i="26"/>
  <c r="B2431" i="26"/>
  <c r="A2431" i="26"/>
  <c r="B2430" i="26"/>
  <c r="A2430" i="26"/>
  <c r="B2429" i="26"/>
  <c r="A2429" i="26"/>
  <c r="B2428" i="26"/>
  <c r="A2428" i="26"/>
  <c r="B2427" i="26"/>
  <c r="A2427" i="26"/>
  <c r="B2426" i="26"/>
  <c r="A2426" i="26"/>
  <c r="B2425" i="26"/>
  <c r="A2425" i="26"/>
  <c r="B2424" i="26"/>
  <c r="A2424" i="26"/>
  <c r="B2423" i="26"/>
  <c r="A2423" i="26"/>
  <c r="B2422" i="26"/>
  <c r="A2422" i="26"/>
  <c r="B2421" i="26"/>
  <c r="A2421" i="26"/>
  <c r="B2420" i="26"/>
  <c r="A2420" i="26"/>
  <c r="B2419" i="26"/>
  <c r="A2419" i="26"/>
  <c r="B2418" i="26"/>
  <c r="A2418" i="26"/>
  <c r="B2417" i="26"/>
  <c r="A2417" i="26"/>
  <c r="B2416" i="26"/>
  <c r="A2416" i="26"/>
  <c r="B2415" i="26"/>
  <c r="A2415" i="26"/>
  <c r="B2414" i="26"/>
  <c r="A2414" i="26"/>
  <c r="B2413" i="26"/>
  <c r="A2413" i="26"/>
  <c r="B2412" i="26"/>
  <c r="A2412" i="26"/>
  <c r="B2411" i="26"/>
  <c r="A2411" i="26"/>
  <c r="B2410" i="26"/>
  <c r="A2410" i="26"/>
  <c r="B2409" i="26"/>
  <c r="A2409" i="26"/>
  <c r="B2408" i="26"/>
  <c r="A2408" i="26"/>
  <c r="B2407" i="26"/>
  <c r="A2407" i="26"/>
  <c r="B2406" i="26"/>
  <c r="A2406" i="26"/>
  <c r="B2405" i="26"/>
  <c r="A2405" i="26"/>
  <c r="B2404" i="26"/>
  <c r="A2404" i="26"/>
  <c r="B2403" i="26"/>
  <c r="A2403" i="26"/>
  <c r="B2402" i="26"/>
  <c r="A2402" i="26"/>
  <c r="B2401" i="26"/>
  <c r="A2401" i="26"/>
  <c r="B2400" i="26"/>
  <c r="A2400" i="26"/>
  <c r="B2399" i="26"/>
  <c r="A2399" i="26"/>
  <c r="B2398" i="26"/>
  <c r="A2398" i="26"/>
  <c r="B2397" i="26"/>
  <c r="A2397" i="26"/>
  <c r="B2396" i="26"/>
  <c r="A2396" i="26"/>
  <c r="B2395" i="26"/>
  <c r="A2395" i="26"/>
  <c r="B2394" i="26"/>
  <c r="A2394" i="26"/>
  <c r="B2393" i="26"/>
  <c r="A2393" i="26"/>
  <c r="B2392" i="26"/>
  <c r="A2392" i="26"/>
  <c r="B2391" i="26"/>
  <c r="A2391" i="26"/>
  <c r="B2390" i="26"/>
  <c r="A2390" i="26"/>
  <c r="B2389" i="26"/>
  <c r="A2389" i="26"/>
  <c r="B2388" i="26"/>
  <c r="A2388" i="26"/>
  <c r="B2387" i="26"/>
  <c r="A2387" i="26"/>
  <c r="B2386" i="26"/>
  <c r="A2386" i="26"/>
  <c r="B2385" i="26"/>
  <c r="A2385" i="26"/>
  <c r="B2384" i="26"/>
  <c r="A2384" i="26"/>
  <c r="B2383" i="26"/>
  <c r="A2383" i="26"/>
  <c r="B2382" i="26"/>
  <c r="A2382" i="26"/>
  <c r="B2381" i="26"/>
  <c r="A2381" i="26"/>
  <c r="B2380" i="26"/>
  <c r="A2380" i="26"/>
  <c r="B2379" i="26"/>
  <c r="A2379" i="26"/>
  <c r="B2378" i="26"/>
  <c r="A2378" i="26"/>
  <c r="B2377" i="26"/>
  <c r="A2377" i="26"/>
  <c r="B2376" i="26"/>
  <c r="A2376" i="26"/>
  <c r="B2375" i="26"/>
  <c r="A2375" i="26"/>
  <c r="B2374" i="26"/>
  <c r="A2374" i="26"/>
  <c r="B2373" i="26"/>
  <c r="A2373" i="26"/>
  <c r="B2372" i="26"/>
  <c r="A2372" i="26"/>
  <c r="B2371" i="26"/>
  <c r="A2371" i="26"/>
  <c r="B2370" i="26"/>
  <c r="A2370" i="26"/>
  <c r="B2369" i="26"/>
  <c r="A2369" i="26"/>
  <c r="B2368" i="26"/>
  <c r="A2368" i="26"/>
  <c r="B2367" i="26"/>
  <c r="A2367" i="26"/>
  <c r="B2366" i="26"/>
  <c r="A2366" i="26"/>
  <c r="B2365" i="26"/>
  <c r="A2365" i="26"/>
  <c r="B2364" i="26"/>
  <c r="A2364" i="26"/>
  <c r="B2363" i="26"/>
  <c r="A2363" i="26"/>
  <c r="B2362" i="26"/>
  <c r="A2362" i="26"/>
  <c r="B2361" i="26"/>
  <c r="A2361" i="26"/>
  <c r="B2360" i="26"/>
  <c r="A2360" i="26"/>
  <c r="B2359" i="26"/>
  <c r="A2359" i="26"/>
  <c r="B2358" i="26"/>
  <c r="A2358" i="26"/>
  <c r="B2357" i="26"/>
  <c r="A2357" i="26"/>
  <c r="B2356" i="26"/>
  <c r="A2356" i="26"/>
  <c r="B2355" i="26"/>
  <c r="A2355" i="26"/>
  <c r="B2354" i="26"/>
  <c r="A2354" i="26"/>
  <c r="B2353" i="26"/>
  <c r="A2353" i="26"/>
  <c r="B2352" i="26"/>
  <c r="A2352" i="26"/>
  <c r="B2351" i="26"/>
  <c r="A2351" i="26"/>
  <c r="B2349" i="26"/>
  <c r="A2349" i="26"/>
  <c r="B2348" i="26"/>
  <c r="A2348" i="26"/>
  <c r="B2347" i="26"/>
  <c r="A2347" i="26"/>
  <c r="B2346" i="26"/>
  <c r="A2346" i="26"/>
  <c r="B2345" i="26"/>
  <c r="A2345" i="26"/>
  <c r="B2344" i="26"/>
  <c r="A2344" i="26"/>
  <c r="B2343" i="26"/>
  <c r="A2343" i="26"/>
  <c r="B2342" i="26"/>
  <c r="A2342" i="26"/>
  <c r="B2341" i="26"/>
  <c r="A2341" i="26"/>
  <c r="B2340" i="26"/>
  <c r="A2340" i="26"/>
  <c r="B2339" i="26"/>
  <c r="A2339" i="26"/>
  <c r="B2338" i="26"/>
  <c r="A2338" i="26"/>
  <c r="B2337" i="26"/>
  <c r="A2337" i="26"/>
  <c r="B2336" i="26"/>
  <c r="A2336" i="26"/>
  <c r="B2335" i="26"/>
  <c r="A2335" i="26"/>
  <c r="B2334" i="26"/>
  <c r="A2334" i="26"/>
  <c r="B2333" i="26"/>
  <c r="A2333" i="26"/>
  <c r="B2332" i="26"/>
  <c r="A2332" i="26"/>
  <c r="B2331" i="26"/>
  <c r="A2331" i="26"/>
  <c r="B2330" i="26"/>
  <c r="A2330" i="26"/>
  <c r="B2329" i="26"/>
  <c r="A2329" i="26"/>
  <c r="B2328" i="26"/>
  <c r="A2328" i="26"/>
  <c r="B2327" i="26"/>
  <c r="A2327" i="26"/>
  <c r="B2326" i="26"/>
  <c r="A2326" i="26"/>
  <c r="B2325" i="26"/>
  <c r="A2325" i="26"/>
  <c r="B2324" i="26"/>
  <c r="A2324" i="26"/>
  <c r="B2323" i="26"/>
  <c r="A2323" i="26"/>
  <c r="B2322" i="26"/>
  <c r="A2322" i="26"/>
  <c r="B2321" i="26"/>
  <c r="A2321" i="26"/>
  <c r="B2320" i="26"/>
  <c r="A2320" i="26"/>
  <c r="B2318" i="26"/>
  <c r="A2318" i="26"/>
  <c r="B2317" i="26"/>
  <c r="A2317" i="26"/>
  <c r="B2316" i="26"/>
  <c r="A2316" i="26"/>
  <c r="B2315" i="26"/>
  <c r="A2315" i="26"/>
  <c r="B2314" i="26"/>
  <c r="A2314" i="26"/>
  <c r="B2313" i="26"/>
  <c r="A2313" i="26"/>
  <c r="B2312" i="26"/>
  <c r="A2312" i="26"/>
  <c r="B2311" i="26"/>
  <c r="A2311" i="26"/>
  <c r="B2310" i="26"/>
  <c r="A2310" i="26"/>
  <c r="B2309" i="26"/>
  <c r="A2309" i="26"/>
  <c r="B2308" i="26"/>
  <c r="A2308" i="26"/>
  <c r="B2307" i="26"/>
  <c r="A2307" i="26"/>
  <c r="B2306" i="26"/>
  <c r="A2306" i="26"/>
  <c r="B2305" i="26"/>
  <c r="A2305" i="26"/>
  <c r="B2304" i="26"/>
  <c r="A2304" i="26"/>
  <c r="B2303" i="26"/>
  <c r="A2303" i="26"/>
  <c r="B2302" i="26"/>
  <c r="A2302" i="26"/>
  <c r="B2301" i="26"/>
  <c r="A2301" i="26"/>
  <c r="B2300" i="26"/>
  <c r="A2300" i="26"/>
  <c r="B2299" i="26"/>
  <c r="A2299" i="26"/>
  <c r="B2298" i="26"/>
  <c r="A2298" i="26"/>
  <c r="B2297" i="26"/>
  <c r="A2297" i="26"/>
  <c r="B2296" i="26"/>
  <c r="A2296" i="26"/>
  <c r="B2295" i="26"/>
  <c r="A2295" i="26"/>
  <c r="B2294" i="26"/>
  <c r="A2294" i="26"/>
  <c r="B2293" i="26"/>
  <c r="A2293" i="26"/>
  <c r="B2292" i="26"/>
  <c r="A2292" i="26"/>
  <c r="B2291" i="26"/>
  <c r="A2291" i="26"/>
  <c r="B2289" i="26"/>
  <c r="A2289" i="26"/>
  <c r="B2288" i="26"/>
  <c r="A2288" i="26"/>
  <c r="B2287" i="26"/>
  <c r="A2287" i="26"/>
  <c r="B2286" i="26"/>
  <c r="A2286" i="26"/>
  <c r="B2285" i="26"/>
  <c r="A2285" i="26"/>
  <c r="B2284" i="26"/>
  <c r="A2284" i="26"/>
  <c r="B2283" i="26"/>
  <c r="A2283" i="26"/>
  <c r="B2282" i="26"/>
  <c r="A2282" i="26"/>
  <c r="B2281" i="26"/>
  <c r="A2281" i="26"/>
  <c r="B2280" i="26"/>
  <c r="A2280" i="26"/>
  <c r="B2279" i="26"/>
  <c r="A2279" i="26"/>
  <c r="B2278" i="26"/>
  <c r="A2278" i="26"/>
  <c r="B2277" i="26"/>
  <c r="A2277" i="26"/>
  <c r="B2276" i="26"/>
  <c r="A2276" i="26"/>
  <c r="B2275" i="26"/>
  <c r="A2275" i="26"/>
  <c r="B2274" i="26"/>
  <c r="A2274" i="26"/>
  <c r="B2273" i="26"/>
  <c r="A2273" i="26"/>
  <c r="B2272" i="26"/>
  <c r="A2272" i="26"/>
  <c r="B2271" i="26"/>
  <c r="A2271" i="26"/>
  <c r="B2270" i="26"/>
  <c r="A2270" i="26"/>
  <c r="B2269" i="26"/>
  <c r="A2269" i="26"/>
  <c r="B2268" i="26"/>
  <c r="A2268" i="26"/>
  <c r="B2267" i="26"/>
  <c r="A2267" i="26"/>
  <c r="B2266" i="26"/>
  <c r="A2266" i="26"/>
  <c r="B2265" i="26"/>
  <c r="A2265" i="26"/>
  <c r="B2264" i="26"/>
  <c r="A2264" i="26"/>
  <c r="B2263" i="26"/>
  <c r="A2263" i="26"/>
  <c r="B2262" i="26"/>
  <c r="A2262" i="26"/>
  <c r="B2261" i="26"/>
  <c r="A2261" i="26"/>
  <c r="B2260" i="26"/>
  <c r="A2260" i="26"/>
  <c r="B2259" i="26"/>
  <c r="A2259" i="26"/>
  <c r="B2258" i="26"/>
  <c r="A2258" i="26"/>
  <c r="B2257" i="26"/>
  <c r="A2257" i="26"/>
  <c r="B2256" i="26"/>
  <c r="A2256" i="26"/>
  <c r="B2255" i="26"/>
  <c r="A2255" i="26"/>
  <c r="B2254" i="26"/>
  <c r="A2254" i="26"/>
  <c r="B2253" i="26"/>
  <c r="A2253" i="26"/>
  <c r="B2252" i="26"/>
  <c r="A2252" i="26"/>
  <c r="B2251" i="26"/>
  <c r="A2251" i="26"/>
  <c r="B2249" i="26"/>
  <c r="A2249" i="26"/>
  <c r="B2248" i="26"/>
  <c r="A2248" i="26"/>
  <c r="B2247" i="26"/>
  <c r="A2247" i="26"/>
  <c r="B2246" i="26"/>
  <c r="A2246" i="26"/>
  <c r="B2245" i="26"/>
  <c r="A2245" i="26"/>
  <c r="B2244" i="26"/>
  <c r="A2244" i="26"/>
  <c r="B2243" i="26"/>
  <c r="A2243" i="26"/>
  <c r="B2242" i="26"/>
  <c r="A2242" i="26"/>
  <c r="B2241" i="26"/>
  <c r="A2241" i="26"/>
  <c r="B2240" i="26"/>
  <c r="A2240" i="26"/>
  <c r="B2239" i="26"/>
  <c r="A2239" i="26"/>
  <c r="B2238" i="26"/>
  <c r="A2238" i="26"/>
  <c r="B2237" i="26"/>
  <c r="A2237" i="26"/>
  <c r="B2236" i="26"/>
  <c r="A2236" i="26"/>
  <c r="B2235" i="26"/>
  <c r="A2235" i="26"/>
  <c r="B2234" i="26"/>
  <c r="A2234" i="26"/>
  <c r="B2233" i="26"/>
  <c r="A2233" i="26"/>
  <c r="B2232" i="26"/>
  <c r="A2232" i="26"/>
  <c r="B2231" i="26"/>
  <c r="A2231" i="26"/>
  <c r="B2230" i="26"/>
  <c r="A2230" i="26"/>
  <c r="B2229" i="26"/>
  <c r="A2229" i="26"/>
  <c r="B2228" i="26"/>
  <c r="A2228" i="26"/>
  <c r="B2227" i="26"/>
  <c r="A2227" i="26"/>
  <c r="B2226" i="26"/>
  <c r="A2226" i="26"/>
  <c r="B2225" i="26"/>
  <c r="A2225" i="26"/>
  <c r="B2224" i="26"/>
  <c r="A2224" i="26"/>
  <c r="B2223" i="26"/>
  <c r="A2223" i="26"/>
  <c r="B2222" i="26"/>
  <c r="A2222" i="26"/>
  <c r="B2221" i="26"/>
  <c r="A2221" i="26"/>
  <c r="B2220" i="26"/>
  <c r="A2220" i="26"/>
  <c r="B2219" i="26"/>
  <c r="A2219" i="26"/>
  <c r="B2218" i="26"/>
  <c r="A2218" i="26"/>
  <c r="B2217" i="26"/>
  <c r="A2217" i="26"/>
  <c r="B2216" i="26"/>
  <c r="A2216" i="26"/>
  <c r="B2215" i="26"/>
  <c r="A2215" i="26"/>
  <c r="B2214" i="26"/>
  <c r="A2214" i="26"/>
  <c r="B2213" i="26"/>
  <c r="A2213" i="26"/>
  <c r="B2212" i="26"/>
  <c r="A2212" i="26"/>
  <c r="B2211" i="26"/>
  <c r="A2211" i="26"/>
  <c r="B2210" i="26"/>
  <c r="A2210" i="26"/>
  <c r="B2209" i="26"/>
  <c r="A2209" i="26"/>
  <c r="B2208" i="26"/>
  <c r="A2208" i="26"/>
  <c r="B2207" i="26"/>
  <c r="A2207" i="26"/>
  <c r="B2206" i="26"/>
  <c r="A2206" i="26"/>
  <c r="B2205" i="26"/>
  <c r="A2205" i="26"/>
  <c r="B2204" i="26"/>
  <c r="A2204" i="26"/>
  <c r="B2203" i="26"/>
  <c r="A2203" i="26"/>
  <c r="B2202" i="26"/>
  <c r="A2202" i="26"/>
  <c r="B2201" i="26"/>
  <c r="A2201" i="26"/>
  <c r="B2200" i="26"/>
  <c r="A2200" i="26"/>
  <c r="B2199" i="26"/>
  <c r="A2199" i="26"/>
  <c r="B2198" i="26"/>
  <c r="A2198" i="26"/>
  <c r="B2197" i="26"/>
  <c r="A2197" i="26"/>
  <c r="B2196" i="26"/>
  <c r="A2196" i="26"/>
  <c r="B2195" i="26"/>
  <c r="A2195" i="26"/>
  <c r="B2194" i="26"/>
  <c r="A2194" i="26"/>
  <c r="B2193" i="26"/>
  <c r="A2193" i="26"/>
  <c r="B2192" i="26"/>
  <c r="A2192" i="26"/>
  <c r="B2191" i="26"/>
  <c r="A2191" i="26"/>
  <c r="B2190" i="26"/>
  <c r="A2190" i="26"/>
  <c r="B2189" i="26"/>
  <c r="A2189" i="26"/>
  <c r="B2188" i="26"/>
  <c r="A2188" i="26"/>
  <c r="B2187" i="26"/>
  <c r="A2187" i="26"/>
  <c r="B2186" i="26"/>
  <c r="A2186" i="26"/>
  <c r="B2185" i="26"/>
  <c r="A2185" i="26"/>
  <c r="B2184" i="26"/>
  <c r="A2184" i="26"/>
  <c r="B2183" i="26"/>
  <c r="A2183" i="26"/>
  <c r="B2182" i="26"/>
  <c r="A2182" i="26"/>
  <c r="B2181" i="26"/>
  <c r="A2181" i="26"/>
  <c r="B2180" i="26"/>
  <c r="A2180" i="26"/>
  <c r="B2179" i="26"/>
  <c r="A2179" i="26"/>
  <c r="B2178" i="26"/>
  <c r="A2178" i="26"/>
  <c r="B2177" i="26"/>
  <c r="A2177" i="26"/>
  <c r="B2176" i="26"/>
  <c r="A2176" i="26"/>
  <c r="B2175" i="26"/>
  <c r="A2175" i="26"/>
  <c r="B2174" i="26"/>
  <c r="A2174" i="26"/>
  <c r="B2173" i="26"/>
  <c r="A2173" i="26"/>
  <c r="B2172" i="26"/>
  <c r="A2172" i="26"/>
  <c r="B2171" i="26"/>
  <c r="A2171" i="26"/>
  <c r="B2170" i="26"/>
  <c r="A2170" i="26"/>
  <c r="B2169" i="26"/>
  <c r="A2169" i="26"/>
  <c r="B2168" i="26"/>
  <c r="A2168" i="26"/>
  <c r="B2166" i="26"/>
  <c r="A2166" i="26"/>
  <c r="B2165" i="26"/>
  <c r="A2165" i="26"/>
  <c r="B2164" i="26"/>
  <c r="A2164" i="26"/>
  <c r="B2163" i="26"/>
  <c r="A2163" i="26"/>
  <c r="B2162" i="26"/>
  <c r="A2162" i="26"/>
  <c r="B2161" i="26"/>
  <c r="A2161" i="26"/>
  <c r="B2160" i="26"/>
  <c r="A2160" i="26"/>
  <c r="B2159" i="26"/>
  <c r="A2159" i="26"/>
  <c r="B2158" i="26"/>
  <c r="A2158" i="26"/>
  <c r="B2157" i="26"/>
  <c r="A2157" i="26"/>
  <c r="B2156" i="26"/>
  <c r="A2156" i="26"/>
  <c r="B2155" i="26"/>
  <c r="A2155" i="26"/>
  <c r="B2154" i="26"/>
  <c r="A2154" i="26"/>
  <c r="B2153" i="26"/>
  <c r="A2153" i="26"/>
  <c r="B2152" i="26"/>
  <c r="A2152" i="26"/>
  <c r="B2151" i="26"/>
  <c r="A2151" i="26"/>
  <c r="B2150" i="26"/>
  <c r="A2150" i="26"/>
  <c r="B2149" i="26"/>
  <c r="A2149" i="26"/>
  <c r="B2148" i="26"/>
  <c r="A2148" i="26"/>
  <c r="B2147" i="26"/>
  <c r="A2147" i="26"/>
  <c r="B2146" i="26"/>
  <c r="A2146" i="26"/>
  <c r="B2145" i="26"/>
  <c r="A2145" i="26"/>
  <c r="B2144" i="26"/>
  <c r="A2144" i="26"/>
  <c r="B2143" i="26"/>
  <c r="A2143" i="26"/>
  <c r="B2142" i="26"/>
  <c r="A2142" i="26"/>
  <c r="B2141" i="26"/>
  <c r="A2141" i="26"/>
  <c r="B2140" i="26"/>
  <c r="A2140" i="26"/>
  <c r="B2139" i="26"/>
  <c r="A2139" i="26"/>
  <c r="B2138" i="26"/>
  <c r="A2138" i="26"/>
  <c r="B2137" i="26"/>
  <c r="A2137" i="26"/>
  <c r="B2135" i="26"/>
  <c r="A2135" i="26"/>
  <c r="B2134" i="26"/>
  <c r="A2134" i="26"/>
  <c r="B2133" i="26"/>
  <c r="A2133" i="26"/>
  <c r="B2132" i="26"/>
  <c r="A2132" i="26"/>
  <c r="B2131" i="26"/>
  <c r="A2131" i="26"/>
  <c r="B2130" i="26"/>
  <c r="A2130" i="26"/>
  <c r="B2129" i="26"/>
  <c r="A2129" i="26"/>
  <c r="B2128" i="26"/>
  <c r="A2128" i="26"/>
  <c r="B2127" i="26"/>
  <c r="A2127" i="26"/>
  <c r="B2126" i="26"/>
  <c r="A2126" i="26"/>
  <c r="B2125" i="26"/>
  <c r="A2125" i="26"/>
  <c r="B2124" i="26"/>
  <c r="A2124" i="26"/>
  <c r="B2123" i="26"/>
  <c r="A2123" i="26"/>
  <c r="B2122" i="26"/>
  <c r="A2122" i="26"/>
  <c r="B2121" i="26"/>
  <c r="A2121" i="26"/>
  <c r="B2120" i="26"/>
  <c r="A2120" i="26"/>
  <c r="B2119" i="26"/>
  <c r="A2119" i="26"/>
  <c r="B2118" i="26"/>
  <c r="A2118" i="26"/>
  <c r="B2117" i="26"/>
  <c r="A2117" i="26"/>
  <c r="B2116" i="26"/>
  <c r="A2116" i="26"/>
  <c r="B2115" i="26"/>
  <c r="A2115" i="26"/>
  <c r="B2114" i="26"/>
  <c r="A2114" i="26"/>
  <c r="B2113" i="26"/>
  <c r="A2113" i="26"/>
  <c r="B2112" i="26"/>
  <c r="A2112" i="26"/>
  <c r="B2111" i="26"/>
  <c r="A2111" i="26"/>
  <c r="B2110" i="26"/>
  <c r="A2110" i="26"/>
  <c r="B2109" i="26"/>
  <c r="A2109" i="26"/>
  <c r="B2108" i="26"/>
  <c r="A2108" i="26"/>
  <c r="B2106" i="26"/>
  <c r="A2106" i="26"/>
  <c r="B2105" i="26"/>
  <c r="A2105" i="26"/>
  <c r="B2104" i="26"/>
  <c r="A2104" i="26"/>
  <c r="B2103" i="26"/>
  <c r="A2103" i="26"/>
  <c r="B2102" i="26"/>
  <c r="A2102" i="26"/>
  <c r="B2101" i="26"/>
  <c r="A2101" i="26"/>
  <c r="B2100" i="26"/>
  <c r="A2100" i="26"/>
  <c r="B2099" i="26"/>
  <c r="A2099" i="26"/>
  <c r="B2098" i="26"/>
  <c r="A2098" i="26"/>
  <c r="B2097" i="26"/>
  <c r="A2097" i="26"/>
  <c r="B2096" i="26"/>
  <c r="A2096" i="26"/>
  <c r="B2095" i="26"/>
  <c r="A2095" i="26"/>
  <c r="B2094" i="26"/>
  <c r="A2094" i="26"/>
  <c r="B2093" i="26"/>
  <c r="A2093" i="26"/>
  <c r="B2092" i="26"/>
  <c r="A2092" i="26"/>
  <c r="B2091" i="26"/>
  <c r="A2091" i="26"/>
  <c r="B2090" i="26"/>
  <c r="A2090" i="26"/>
  <c r="B2089" i="26"/>
  <c r="A2089" i="26"/>
  <c r="B2088" i="26"/>
  <c r="A2088" i="26"/>
  <c r="B2087" i="26"/>
  <c r="A2087" i="26"/>
  <c r="B2086" i="26"/>
  <c r="A2086" i="26"/>
  <c r="B2085" i="26"/>
  <c r="A2085" i="26"/>
  <c r="B2084" i="26"/>
  <c r="A2084" i="26"/>
  <c r="B2083" i="26"/>
  <c r="A2083" i="26"/>
  <c r="B2082" i="26"/>
  <c r="A2082" i="26"/>
  <c r="B2081" i="26"/>
  <c r="A2081" i="26"/>
  <c r="B2080" i="26"/>
  <c r="A2080" i="26"/>
  <c r="B2079" i="26"/>
  <c r="A2079" i="26"/>
  <c r="B2078" i="26"/>
  <c r="A2078" i="26"/>
  <c r="B2077" i="26"/>
  <c r="A2077" i="26"/>
  <c r="B2076" i="26"/>
  <c r="A2076" i="26"/>
  <c r="B2075" i="26"/>
  <c r="A2075" i="26"/>
  <c r="B2074" i="26"/>
  <c r="A2074" i="26"/>
  <c r="B2073" i="26"/>
  <c r="A2073" i="26"/>
  <c r="B2072" i="26"/>
  <c r="A2072" i="26"/>
  <c r="B2071" i="26"/>
  <c r="A2071" i="26"/>
  <c r="B2070" i="26"/>
  <c r="A2070" i="26"/>
  <c r="B2069" i="26"/>
  <c r="A2069" i="26"/>
  <c r="B2068" i="26"/>
  <c r="A2068" i="26"/>
  <c r="B2066" i="26"/>
  <c r="A2066" i="26"/>
  <c r="B2065" i="26"/>
  <c r="A2065" i="26"/>
  <c r="B2064" i="26"/>
  <c r="A2064" i="26"/>
  <c r="B2063" i="26"/>
  <c r="A2063" i="26"/>
  <c r="B2062" i="26"/>
  <c r="A2062" i="26"/>
  <c r="B2061" i="26"/>
  <c r="A2061" i="26"/>
  <c r="B2060" i="26"/>
  <c r="A2060" i="26"/>
  <c r="B2059" i="26"/>
  <c r="A2059" i="26"/>
  <c r="B2058" i="26"/>
  <c r="A2058" i="26"/>
  <c r="B2057" i="26"/>
  <c r="A2057" i="26"/>
  <c r="B2056" i="26"/>
  <c r="A2056" i="26"/>
  <c r="B2055" i="26"/>
  <c r="A2055" i="26"/>
  <c r="B2054" i="26"/>
  <c r="A2054" i="26"/>
  <c r="B2053" i="26"/>
  <c r="A2053" i="26"/>
  <c r="B2052" i="26"/>
  <c r="A2052" i="26"/>
  <c r="B2051" i="26"/>
  <c r="A2051" i="26"/>
  <c r="B2050" i="26"/>
  <c r="A2050" i="26"/>
  <c r="B2049" i="26"/>
  <c r="A2049" i="26"/>
  <c r="B2048" i="26"/>
  <c r="A2048" i="26"/>
  <c r="B2047" i="26"/>
  <c r="A2047" i="26"/>
  <c r="B2046" i="26"/>
  <c r="A2046" i="26"/>
  <c r="B2045" i="26"/>
  <c r="A2045" i="26"/>
  <c r="B2044" i="26"/>
  <c r="A2044" i="26"/>
  <c r="B2043" i="26"/>
  <c r="A2043" i="26"/>
  <c r="B2042" i="26"/>
  <c r="A2042" i="26"/>
  <c r="B2041" i="26"/>
  <c r="A2041" i="26"/>
  <c r="B2040" i="26"/>
  <c r="A2040" i="26"/>
  <c r="B2039" i="26"/>
  <c r="A2039" i="26"/>
  <c r="B2038" i="26"/>
  <c r="A2038" i="26"/>
  <c r="B2037" i="26"/>
  <c r="A2037" i="26"/>
  <c r="B2036" i="26"/>
  <c r="A2036" i="26"/>
  <c r="B2035" i="26"/>
  <c r="A2035" i="26"/>
  <c r="B2034" i="26"/>
  <c r="A2034" i="26"/>
  <c r="B2033" i="26"/>
  <c r="A2033" i="26"/>
  <c r="B2032" i="26"/>
  <c r="A2032" i="26"/>
  <c r="B2031" i="26"/>
  <c r="A2031" i="26"/>
  <c r="B2030" i="26"/>
  <c r="A2030" i="26"/>
  <c r="B2029" i="26"/>
  <c r="A2029" i="26"/>
  <c r="B2028" i="26"/>
  <c r="A2028" i="26"/>
  <c r="B2027" i="26"/>
  <c r="A2027" i="26"/>
  <c r="B2026" i="26"/>
  <c r="A2026" i="26"/>
  <c r="B2025" i="26"/>
  <c r="A2025" i="26"/>
  <c r="B2024" i="26"/>
  <c r="A2024" i="26"/>
  <c r="B2023" i="26"/>
  <c r="A2023" i="26"/>
  <c r="B2022" i="26"/>
  <c r="A2022" i="26"/>
  <c r="B2021" i="26"/>
  <c r="A2021" i="26"/>
  <c r="B2020" i="26"/>
  <c r="A2020" i="26"/>
  <c r="B2019" i="26"/>
  <c r="A2019" i="26"/>
  <c r="B2018" i="26"/>
  <c r="A2018" i="26"/>
  <c r="B2017" i="26"/>
  <c r="A2017" i="26"/>
  <c r="B2016" i="26"/>
  <c r="A2016" i="26"/>
  <c r="B2015" i="26"/>
  <c r="A2015" i="26"/>
  <c r="B2014" i="26"/>
  <c r="A2014" i="26"/>
  <c r="B2013" i="26"/>
  <c r="A2013" i="26"/>
  <c r="B2012" i="26"/>
  <c r="A2012" i="26"/>
  <c r="B2011" i="26"/>
  <c r="A2011" i="26"/>
  <c r="B2010" i="26"/>
  <c r="A2010" i="26"/>
  <c r="B2009" i="26"/>
  <c r="A2009" i="26"/>
  <c r="B2008" i="26"/>
  <c r="A2008" i="26"/>
  <c r="B2007" i="26"/>
  <c r="A2007" i="26"/>
  <c r="B2006" i="26"/>
  <c r="A2006" i="26"/>
  <c r="B2005" i="26"/>
  <c r="A2005" i="26"/>
  <c r="B2004" i="26"/>
  <c r="A2004" i="26"/>
  <c r="B2003" i="26"/>
  <c r="A2003" i="26"/>
  <c r="B2002" i="26"/>
  <c r="A2002" i="26"/>
  <c r="B2001" i="26"/>
  <c r="A2001" i="26"/>
  <c r="B2000" i="26"/>
  <c r="A2000" i="26"/>
  <c r="B1999" i="26"/>
  <c r="A1999" i="26"/>
  <c r="B1998" i="26"/>
  <c r="A1998" i="26"/>
  <c r="B1997" i="26"/>
  <c r="A1997" i="26"/>
  <c r="B1996" i="26"/>
  <c r="A1996" i="26"/>
  <c r="B1995" i="26"/>
  <c r="A1995" i="26"/>
  <c r="B1994" i="26"/>
  <c r="A1994" i="26"/>
  <c r="B1993" i="26"/>
  <c r="A1993" i="26"/>
  <c r="B1992" i="26"/>
  <c r="A1992" i="26"/>
  <c r="B1991" i="26"/>
  <c r="A1991" i="26"/>
  <c r="B1990" i="26"/>
  <c r="A1990" i="26"/>
  <c r="B1989" i="26"/>
  <c r="A1989" i="26"/>
  <c r="B1988" i="26"/>
  <c r="A1988" i="26"/>
  <c r="B1987" i="26"/>
  <c r="A1987" i="26"/>
  <c r="B1986" i="26"/>
  <c r="A1986" i="26"/>
  <c r="B1985" i="26"/>
  <c r="A1985" i="26"/>
  <c r="B1983" i="26"/>
  <c r="A1983" i="26"/>
  <c r="B1982" i="26"/>
  <c r="A1982" i="26"/>
  <c r="B1981" i="26"/>
  <c r="A1981" i="26"/>
  <c r="B1980" i="26"/>
  <c r="A1980" i="26"/>
  <c r="B1979" i="26"/>
  <c r="A1979" i="26"/>
  <c r="B1978" i="26"/>
  <c r="A1978" i="26"/>
  <c r="B1977" i="26"/>
  <c r="A1977" i="26"/>
  <c r="B1976" i="26"/>
  <c r="A1976" i="26"/>
  <c r="B1975" i="26"/>
  <c r="A1975" i="26"/>
  <c r="B1974" i="26"/>
  <c r="A1974" i="26"/>
  <c r="B1973" i="26"/>
  <c r="A1973" i="26"/>
  <c r="B1972" i="26"/>
  <c r="A1972" i="26"/>
  <c r="B1971" i="26"/>
  <c r="A1971" i="26"/>
  <c r="B1970" i="26"/>
  <c r="A1970" i="26"/>
  <c r="B1969" i="26"/>
  <c r="A1969" i="26"/>
  <c r="B1968" i="26"/>
  <c r="A1968" i="26"/>
  <c r="B1967" i="26"/>
  <c r="A1967" i="26"/>
  <c r="B1966" i="26"/>
  <c r="A1966" i="26"/>
  <c r="B1965" i="26"/>
  <c r="A1965" i="26"/>
  <c r="B1964" i="26"/>
  <c r="A1964" i="26"/>
  <c r="B1963" i="26"/>
  <c r="A1963" i="26"/>
  <c r="B1962" i="26"/>
  <c r="A1962" i="26"/>
  <c r="B1961" i="26"/>
  <c r="A1961" i="26"/>
  <c r="B1960" i="26"/>
  <c r="A1960" i="26"/>
  <c r="B1959" i="26"/>
  <c r="A1959" i="26"/>
  <c r="B1958" i="26"/>
  <c r="A1958" i="26"/>
  <c r="B1957" i="26"/>
  <c r="A1957" i="26"/>
  <c r="B1956" i="26"/>
  <c r="A1956" i="26"/>
  <c r="B1955" i="26"/>
  <c r="A1955" i="26"/>
  <c r="B1954" i="26"/>
  <c r="A1954" i="26"/>
  <c r="B1952" i="26"/>
  <c r="A1952" i="26"/>
  <c r="B1951" i="26"/>
  <c r="A1951" i="26"/>
  <c r="B1950" i="26"/>
  <c r="A1950" i="26"/>
  <c r="B1949" i="26"/>
  <c r="A1949" i="26"/>
  <c r="B1948" i="26"/>
  <c r="A1948" i="26"/>
  <c r="B1947" i="26"/>
  <c r="A1947" i="26"/>
  <c r="B1946" i="26"/>
  <c r="A1946" i="26"/>
  <c r="B1945" i="26"/>
  <c r="A1945" i="26"/>
  <c r="B1944" i="26"/>
  <c r="A1944" i="26"/>
  <c r="B1943" i="26"/>
  <c r="A1943" i="26"/>
  <c r="B1942" i="26"/>
  <c r="A1942" i="26"/>
  <c r="B1941" i="26"/>
  <c r="A1941" i="26"/>
  <c r="B1940" i="26"/>
  <c r="A1940" i="26"/>
  <c r="B1939" i="26"/>
  <c r="A1939" i="26"/>
  <c r="B1938" i="26"/>
  <c r="A1938" i="26"/>
  <c r="B1937" i="26"/>
  <c r="A1937" i="26"/>
  <c r="B1936" i="26"/>
  <c r="A1936" i="26"/>
  <c r="B1935" i="26"/>
  <c r="A1935" i="26"/>
  <c r="B1934" i="26"/>
  <c r="A1934" i="26"/>
  <c r="B1933" i="26"/>
  <c r="A1933" i="26"/>
  <c r="B1932" i="26"/>
  <c r="A1932" i="26"/>
  <c r="B1931" i="26"/>
  <c r="A1931" i="26"/>
  <c r="B1930" i="26"/>
  <c r="A1930" i="26"/>
  <c r="B1929" i="26"/>
  <c r="A1929" i="26"/>
  <c r="B1928" i="26"/>
  <c r="A1928" i="26"/>
  <c r="B1927" i="26"/>
  <c r="A1927" i="26"/>
  <c r="B1926" i="26"/>
  <c r="A1926" i="26"/>
  <c r="B1925" i="26"/>
  <c r="A1925" i="26"/>
  <c r="B1923" i="26"/>
  <c r="A1923" i="26"/>
  <c r="B1922" i="26"/>
  <c r="A1922" i="26"/>
  <c r="B1921" i="26"/>
  <c r="A1921" i="26"/>
  <c r="B1920" i="26"/>
  <c r="A1920" i="26"/>
  <c r="B1919" i="26"/>
  <c r="A1919" i="26"/>
  <c r="B1918" i="26"/>
  <c r="A1918" i="26"/>
  <c r="B1917" i="26"/>
  <c r="A1917" i="26"/>
  <c r="B1916" i="26"/>
  <c r="A1916" i="26"/>
  <c r="B1915" i="26"/>
  <c r="A1915" i="26"/>
  <c r="B1914" i="26"/>
  <c r="A1914" i="26"/>
  <c r="B1913" i="26"/>
  <c r="A1913" i="26"/>
  <c r="B1912" i="26"/>
  <c r="A1912" i="26"/>
  <c r="B1911" i="26"/>
  <c r="A1911" i="26"/>
  <c r="B1910" i="26"/>
  <c r="A1910" i="26"/>
  <c r="B1909" i="26"/>
  <c r="A1909" i="26"/>
  <c r="B1908" i="26"/>
  <c r="A1908" i="26"/>
  <c r="B1907" i="26"/>
  <c r="A1907" i="26"/>
  <c r="B1906" i="26"/>
  <c r="A1906" i="26"/>
  <c r="B1905" i="26"/>
  <c r="A1905" i="26"/>
  <c r="B1904" i="26"/>
  <c r="A1904" i="26"/>
  <c r="B1903" i="26"/>
  <c r="A1903" i="26"/>
  <c r="B1902" i="26"/>
  <c r="A1902" i="26"/>
  <c r="B1901" i="26"/>
  <c r="A1901" i="26"/>
  <c r="B1900" i="26"/>
  <c r="A1900" i="26"/>
  <c r="B1899" i="26"/>
  <c r="A1899" i="26"/>
  <c r="B1898" i="26"/>
  <c r="A1898" i="26"/>
  <c r="B1897" i="26"/>
  <c r="A1897" i="26"/>
  <c r="B1896" i="26"/>
  <c r="A1896" i="26"/>
  <c r="B1895" i="26"/>
  <c r="A1895" i="26"/>
  <c r="B1894" i="26"/>
  <c r="A1894" i="26"/>
  <c r="B1893" i="26"/>
  <c r="A1893" i="26"/>
  <c r="B1892" i="26"/>
  <c r="A1892" i="26"/>
  <c r="B1891" i="26"/>
  <c r="A1891" i="26"/>
  <c r="B1890" i="26"/>
  <c r="A1890" i="26"/>
  <c r="B1889" i="26"/>
  <c r="A1889" i="26"/>
  <c r="B1888" i="26"/>
  <c r="A1888" i="26"/>
  <c r="B1887" i="26"/>
  <c r="A1887" i="26"/>
  <c r="B1886" i="26"/>
  <c r="A1886" i="26"/>
  <c r="B1885" i="26"/>
  <c r="A1885" i="26"/>
  <c r="B1883" i="26"/>
  <c r="A1883" i="26"/>
  <c r="B1882" i="26"/>
  <c r="A1882" i="26"/>
  <c r="B1881" i="26"/>
  <c r="A1881" i="26"/>
  <c r="B1880" i="26"/>
  <c r="A1880" i="26"/>
  <c r="B1879" i="26"/>
  <c r="A1879" i="26"/>
  <c r="B1878" i="26"/>
  <c r="A1878" i="26"/>
  <c r="B1877" i="26"/>
  <c r="A1877" i="26"/>
  <c r="B1876" i="26"/>
  <c r="A1876" i="26"/>
  <c r="B1875" i="26"/>
  <c r="A1875" i="26"/>
  <c r="B1874" i="26"/>
  <c r="A1874" i="26"/>
  <c r="B1873" i="26"/>
  <c r="A1873" i="26"/>
  <c r="B1872" i="26"/>
  <c r="A1872" i="26"/>
  <c r="B1871" i="26"/>
  <c r="A1871" i="26"/>
  <c r="B1870" i="26"/>
  <c r="A1870" i="26"/>
  <c r="B1869" i="26"/>
  <c r="A1869" i="26"/>
  <c r="B1868" i="26"/>
  <c r="A1868" i="26"/>
  <c r="B1867" i="26"/>
  <c r="A1867" i="26"/>
  <c r="B1866" i="26"/>
  <c r="A1866" i="26"/>
  <c r="B1865" i="26"/>
  <c r="A1865" i="26"/>
  <c r="B1864" i="26"/>
  <c r="A1864" i="26"/>
  <c r="B1863" i="26"/>
  <c r="A1863" i="26"/>
  <c r="B1862" i="26"/>
  <c r="A1862" i="26"/>
  <c r="B1861" i="26"/>
  <c r="A1861" i="26"/>
  <c r="B1860" i="26"/>
  <c r="A1860" i="26"/>
  <c r="B1859" i="26"/>
  <c r="A1859" i="26"/>
  <c r="B1858" i="26"/>
  <c r="A1858" i="26"/>
  <c r="B1857" i="26"/>
  <c r="A1857" i="26"/>
  <c r="B1856" i="26"/>
  <c r="A1856" i="26"/>
  <c r="B1855" i="26"/>
  <c r="A1855" i="26"/>
  <c r="B1854" i="26"/>
  <c r="A1854" i="26"/>
  <c r="B1853" i="26"/>
  <c r="A1853" i="26"/>
  <c r="B1852" i="26"/>
  <c r="A1852" i="26"/>
  <c r="B1851" i="26"/>
  <c r="A1851" i="26"/>
  <c r="B1850" i="26"/>
  <c r="A1850" i="26"/>
  <c r="B1849" i="26"/>
  <c r="A1849" i="26"/>
  <c r="B1848" i="26"/>
  <c r="A1848" i="26"/>
  <c r="B1847" i="26"/>
  <c r="A1847" i="26"/>
  <c r="B1846" i="26"/>
  <c r="A1846" i="26"/>
  <c r="B1845" i="26"/>
  <c r="A1845" i="26"/>
  <c r="B1844" i="26"/>
  <c r="A1844" i="26"/>
  <c r="B1843" i="26"/>
  <c r="A1843" i="26"/>
  <c r="B1842" i="26"/>
  <c r="A1842" i="26"/>
  <c r="B1841" i="26"/>
  <c r="A1841" i="26"/>
  <c r="B1840" i="26"/>
  <c r="A1840" i="26"/>
  <c r="B1839" i="26"/>
  <c r="A1839" i="26"/>
  <c r="B1838" i="26"/>
  <c r="A1838" i="26"/>
  <c r="B1837" i="26"/>
  <c r="A1837" i="26"/>
  <c r="B1836" i="26"/>
  <c r="A1836" i="26"/>
  <c r="B1835" i="26"/>
  <c r="A1835" i="26"/>
  <c r="B1834" i="26"/>
  <c r="A1834" i="26"/>
  <c r="B1833" i="26"/>
  <c r="A1833" i="26"/>
  <c r="B1832" i="26"/>
  <c r="A1832" i="26"/>
  <c r="B1831" i="26"/>
  <c r="A1831" i="26"/>
  <c r="B1830" i="26"/>
  <c r="A1830" i="26"/>
  <c r="B1829" i="26"/>
  <c r="A1829" i="26"/>
  <c r="B1828" i="26"/>
  <c r="A1828" i="26"/>
  <c r="B1827" i="26"/>
  <c r="A1827" i="26"/>
  <c r="B1826" i="26"/>
  <c r="A1826" i="26"/>
  <c r="B1825" i="26"/>
  <c r="A1825" i="26"/>
  <c r="B1824" i="26"/>
  <c r="A1824" i="26"/>
  <c r="B1823" i="26"/>
  <c r="A1823" i="26"/>
  <c r="B1822" i="26"/>
  <c r="A1822" i="26"/>
  <c r="B1821" i="26"/>
  <c r="A1821" i="26"/>
  <c r="B1820" i="26"/>
  <c r="A1820" i="26"/>
  <c r="B1819" i="26"/>
  <c r="A1819" i="26"/>
  <c r="B1818" i="26"/>
  <c r="A1818" i="26"/>
  <c r="B1817" i="26"/>
  <c r="A1817" i="26"/>
  <c r="B1816" i="26"/>
  <c r="A1816" i="26"/>
  <c r="B1815" i="26"/>
  <c r="A1815" i="26"/>
  <c r="B1814" i="26"/>
  <c r="A1814" i="26"/>
  <c r="B1813" i="26"/>
  <c r="A1813" i="26"/>
  <c r="B1812" i="26"/>
  <c r="A1812" i="26"/>
  <c r="B1811" i="26"/>
  <c r="A1811" i="26"/>
  <c r="B1810" i="26"/>
  <c r="A1810" i="26"/>
  <c r="B1809" i="26"/>
  <c r="A1809" i="26"/>
  <c r="B1808" i="26"/>
  <c r="A1808" i="26"/>
  <c r="B1807" i="26"/>
  <c r="A1807" i="26"/>
  <c r="B1806" i="26"/>
  <c r="A1806" i="26"/>
  <c r="B1805" i="26"/>
  <c r="A1805" i="26"/>
  <c r="B1804" i="26"/>
  <c r="A1804" i="26"/>
  <c r="B1803" i="26"/>
  <c r="A1803" i="26"/>
  <c r="B1802" i="26"/>
  <c r="A1802" i="26"/>
  <c r="B1800" i="26"/>
  <c r="A1800" i="26"/>
  <c r="B1799" i="26"/>
  <c r="A1799" i="26"/>
  <c r="B1798" i="26"/>
  <c r="A1798" i="26"/>
  <c r="B1797" i="26"/>
  <c r="A1797" i="26"/>
  <c r="B1796" i="26"/>
  <c r="A1796" i="26"/>
  <c r="B1795" i="26"/>
  <c r="A1795" i="26"/>
  <c r="B1794" i="26"/>
  <c r="A1794" i="26"/>
  <c r="B1793" i="26"/>
  <c r="A1793" i="26"/>
  <c r="B1792" i="26"/>
  <c r="A1792" i="26"/>
  <c r="B1791" i="26"/>
  <c r="A1791" i="26"/>
  <c r="B1790" i="26"/>
  <c r="A1790" i="26"/>
  <c r="B1789" i="26"/>
  <c r="A1789" i="26"/>
  <c r="B1788" i="26"/>
  <c r="A1788" i="26"/>
  <c r="B1787" i="26"/>
  <c r="A1787" i="26"/>
  <c r="B1786" i="26"/>
  <c r="A1786" i="26"/>
  <c r="B1785" i="26"/>
  <c r="A1785" i="26"/>
  <c r="B1784" i="26"/>
  <c r="A1784" i="26"/>
  <c r="B1783" i="26"/>
  <c r="A1783" i="26"/>
  <c r="B1782" i="26"/>
  <c r="A1782" i="26"/>
  <c r="B1781" i="26"/>
  <c r="A1781" i="26"/>
  <c r="B1780" i="26"/>
  <c r="A1780" i="26"/>
  <c r="B1779" i="26"/>
  <c r="A1779" i="26"/>
  <c r="B1778" i="26"/>
  <c r="A1778" i="26"/>
  <c r="B1777" i="26"/>
  <c r="A1777" i="26"/>
  <c r="B1776" i="26"/>
  <c r="A1776" i="26"/>
  <c r="B1775" i="26"/>
  <c r="A1775" i="26"/>
  <c r="B1774" i="26"/>
  <c r="A1774" i="26"/>
  <c r="B1773" i="26"/>
  <c r="A1773" i="26"/>
  <c r="B1772" i="26"/>
  <c r="A1772" i="26"/>
  <c r="B1771" i="26"/>
  <c r="A1771" i="26"/>
  <c r="B1769" i="26"/>
  <c r="A1769" i="26"/>
  <c r="B1768" i="26"/>
  <c r="A1768" i="26"/>
  <c r="B1767" i="26"/>
  <c r="A1767" i="26"/>
  <c r="B1766" i="26"/>
  <c r="A1766" i="26"/>
  <c r="B1765" i="26"/>
  <c r="A1765" i="26"/>
  <c r="B1764" i="26"/>
  <c r="A1764" i="26"/>
  <c r="B1763" i="26"/>
  <c r="A1763" i="26"/>
  <c r="B1762" i="26"/>
  <c r="A1762" i="26"/>
  <c r="B1761" i="26"/>
  <c r="A1761" i="26"/>
  <c r="B1760" i="26"/>
  <c r="A1760" i="26"/>
  <c r="B1759" i="26"/>
  <c r="A1759" i="26"/>
  <c r="B1758" i="26"/>
  <c r="A1758" i="26"/>
  <c r="B1757" i="26"/>
  <c r="A1757" i="26"/>
  <c r="B1756" i="26"/>
  <c r="A1756" i="26"/>
  <c r="B1755" i="26"/>
  <c r="A1755" i="26"/>
  <c r="B1754" i="26"/>
  <c r="A1754" i="26"/>
  <c r="B1753" i="26"/>
  <c r="A1753" i="26"/>
  <c r="B1752" i="26"/>
  <c r="A1752" i="26"/>
  <c r="B1751" i="26"/>
  <c r="A1751" i="26"/>
  <c r="B1750" i="26"/>
  <c r="A1750" i="26"/>
  <c r="B1749" i="26"/>
  <c r="A1749" i="26"/>
  <c r="B1748" i="26"/>
  <c r="A1748" i="26"/>
  <c r="B1747" i="26"/>
  <c r="A1747" i="26"/>
  <c r="B1746" i="26"/>
  <c r="A1746" i="26"/>
  <c r="B1745" i="26"/>
  <c r="A1745" i="26"/>
  <c r="B1744" i="26"/>
  <c r="A1744" i="26"/>
  <c r="B1743" i="26"/>
  <c r="A1743" i="26"/>
  <c r="B1742" i="26"/>
  <c r="A1742" i="26"/>
  <c r="B1740" i="26"/>
  <c r="A1740" i="26"/>
  <c r="B1739" i="26"/>
  <c r="A1739" i="26"/>
  <c r="B1738" i="26"/>
  <c r="A1738" i="26"/>
  <c r="B1737" i="26"/>
  <c r="A1737" i="26"/>
  <c r="B1736" i="26"/>
  <c r="A1736" i="26"/>
  <c r="B1735" i="26"/>
  <c r="A1735" i="26"/>
  <c r="B1734" i="26"/>
  <c r="A1734" i="26"/>
  <c r="B1733" i="26"/>
  <c r="A1733" i="26"/>
  <c r="B1732" i="26"/>
  <c r="A1732" i="26"/>
  <c r="B1731" i="26"/>
  <c r="A1731" i="26"/>
  <c r="B1730" i="26"/>
  <c r="A1730" i="26"/>
  <c r="B1729" i="26"/>
  <c r="A1729" i="26"/>
  <c r="B1728" i="26"/>
  <c r="A1728" i="26"/>
  <c r="B1727" i="26"/>
  <c r="A1727" i="26"/>
  <c r="B1726" i="26"/>
  <c r="A1726" i="26"/>
  <c r="B1725" i="26"/>
  <c r="A1725" i="26"/>
  <c r="B1724" i="26"/>
  <c r="A1724" i="26"/>
  <c r="B1723" i="26"/>
  <c r="A1723" i="26"/>
  <c r="B1722" i="26"/>
  <c r="A1722" i="26"/>
  <c r="B1721" i="26"/>
  <c r="A1721" i="26"/>
  <c r="B1720" i="26"/>
  <c r="A1720" i="26"/>
  <c r="B1719" i="26"/>
  <c r="A1719" i="26"/>
  <c r="B1718" i="26"/>
  <c r="A1718" i="26"/>
  <c r="B1717" i="26"/>
  <c r="A1717" i="26"/>
  <c r="B1716" i="26"/>
  <c r="A1716" i="26"/>
  <c r="B1715" i="26"/>
  <c r="A1715" i="26"/>
  <c r="B1714" i="26"/>
  <c r="A1714" i="26"/>
  <c r="B1713" i="26"/>
  <c r="A1713" i="26"/>
  <c r="B1712" i="26"/>
  <c r="A1712" i="26"/>
  <c r="B1711" i="26"/>
  <c r="A1711" i="26"/>
  <c r="B1710" i="26"/>
  <c r="A1710" i="26"/>
  <c r="B1709" i="26"/>
  <c r="A1709" i="26"/>
  <c r="B1708" i="26"/>
  <c r="A1708" i="26"/>
  <c r="B1707" i="26"/>
  <c r="A1707" i="26"/>
  <c r="B1706" i="26"/>
  <c r="A1706" i="26"/>
  <c r="B1705" i="26"/>
  <c r="A1705" i="26"/>
  <c r="B1704" i="26"/>
  <c r="A1704" i="26"/>
  <c r="B1703" i="26"/>
  <c r="A1703" i="26"/>
  <c r="B1702" i="26"/>
  <c r="A1702" i="26"/>
  <c r="B1700" i="26"/>
  <c r="A1700" i="26"/>
  <c r="B1699" i="26"/>
  <c r="A1699" i="26"/>
  <c r="B1698" i="26"/>
  <c r="A1698" i="26"/>
  <c r="B1697" i="26"/>
  <c r="A1697" i="26"/>
  <c r="B1696" i="26"/>
  <c r="A1696" i="26"/>
  <c r="B1695" i="26"/>
  <c r="A1695" i="26"/>
  <c r="B1694" i="26"/>
  <c r="A1694" i="26"/>
  <c r="B1693" i="26"/>
  <c r="A1693" i="26"/>
  <c r="B1692" i="26"/>
  <c r="A1692" i="26"/>
  <c r="B1691" i="26"/>
  <c r="A1691" i="26"/>
  <c r="B1690" i="26"/>
  <c r="A1690" i="26"/>
  <c r="B1689" i="26"/>
  <c r="A1689" i="26"/>
  <c r="B1688" i="26"/>
  <c r="A1688" i="26"/>
  <c r="B1687" i="26"/>
  <c r="A1687" i="26"/>
  <c r="B1686" i="26"/>
  <c r="A1686" i="26"/>
  <c r="B1685" i="26"/>
  <c r="A1685" i="26"/>
  <c r="B1684" i="26"/>
  <c r="A1684" i="26"/>
  <c r="B1683" i="26"/>
  <c r="A1683" i="26"/>
  <c r="B1682" i="26"/>
  <c r="A1682" i="26"/>
  <c r="B1681" i="26"/>
  <c r="A1681" i="26"/>
  <c r="B1680" i="26"/>
  <c r="A1680" i="26"/>
  <c r="B1679" i="26"/>
  <c r="A1679" i="26"/>
  <c r="B1678" i="26"/>
  <c r="A1678" i="26"/>
  <c r="B1677" i="26"/>
  <c r="A1677" i="26"/>
  <c r="B1676" i="26"/>
  <c r="A1676" i="26"/>
  <c r="B1675" i="26"/>
  <c r="A1675" i="26"/>
  <c r="B1674" i="26"/>
  <c r="A1674" i="26"/>
  <c r="B1673" i="26"/>
  <c r="A1673" i="26"/>
  <c r="B1672" i="26"/>
  <c r="A1672" i="26"/>
  <c r="B1671" i="26"/>
  <c r="A1671" i="26"/>
  <c r="B1670" i="26"/>
  <c r="A1670" i="26"/>
  <c r="B1669" i="26"/>
  <c r="A1669" i="26"/>
  <c r="B1668" i="26"/>
  <c r="A1668" i="26"/>
  <c r="B1667" i="26"/>
  <c r="A1667" i="26"/>
  <c r="B1666" i="26"/>
  <c r="A1666" i="26"/>
  <c r="B1665" i="26"/>
  <c r="A1665" i="26"/>
  <c r="B1664" i="26"/>
  <c r="A1664" i="26"/>
  <c r="B1663" i="26"/>
  <c r="A1663" i="26"/>
  <c r="B1662" i="26"/>
  <c r="A1662" i="26"/>
  <c r="B1661" i="26"/>
  <c r="A1661" i="26"/>
  <c r="B1660" i="26"/>
  <c r="A1660" i="26"/>
  <c r="B1659" i="26"/>
  <c r="A1659" i="26"/>
  <c r="B1658" i="26"/>
  <c r="A1658" i="26"/>
  <c r="B1657" i="26"/>
  <c r="A1657" i="26"/>
  <c r="B1656" i="26"/>
  <c r="A1656" i="26"/>
  <c r="B1655" i="26"/>
  <c r="A1655" i="26"/>
  <c r="B1654" i="26"/>
  <c r="A1654" i="26"/>
  <c r="B1653" i="26"/>
  <c r="A1653" i="26"/>
  <c r="B1652" i="26"/>
  <c r="A1652" i="26"/>
  <c r="B1651" i="26"/>
  <c r="A1651" i="26"/>
  <c r="B1650" i="26"/>
  <c r="A1650" i="26"/>
  <c r="B1649" i="26"/>
  <c r="A1649" i="26"/>
  <c r="B1648" i="26"/>
  <c r="A1648" i="26"/>
  <c r="B1647" i="26"/>
  <c r="A1647" i="26"/>
  <c r="B1646" i="26"/>
  <c r="A1646" i="26"/>
  <c r="B1645" i="26"/>
  <c r="A1645" i="26"/>
  <c r="B1644" i="26"/>
  <c r="A1644" i="26"/>
  <c r="B1643" i="26"/>
  <c r="A1643" i="26"/>
  <c r="B1642" i="26"/>
  <c r="A1642" i="26"/>
  <c r="B1641" i="26"/>
  <c r="A1641" i="26"/>
  <c r="B1640" i="26"/>
  <c r="A1640" i="26"/>
  <c r="B1639" i="26"/>
  <c r="A1639" i="26"/>
  <c r="B1638" i="26"/>
  <c r="A1638" i="26"/>
  <c r="B1637" i="26"/>
  <c r="A1637" i="26"/>
  <c r="B1636" i="26"/>
  <c r="A1636" i="26"/>
  <c r="B1635" i="26"/>
  <c r="A1635" i="26"/>
  <c r="B1634" i="26"/>
  <c r="A1634" i="26"/>
  <c r="B1633" i="26"/>
  <c r="A1633" i="26"/>
  <c r="B1632" i="26"/>
  <c r="A1632" i="26"/>
  <c r="B1631" i="26"/>
  <c r="A1631" i="26"/>
  <c r="B1630" i="26"/>
  <c r="A1630" i="26"/>
  <c r="B1629" i="26"/>
  <c r="A1629" i="26"/>
  <c r="B1628" i="26"/>
  <c r="A1628" i="26"/>
  <c r="B1627" i="26"/>
  <c r="A1627" i="26"/>
  <c r="B1626" i="26"/>
  <c r="A1626" i="26"/>
  <c r="B1625" i="26"/>
  <c r="A1625" i="26"/>
  <c r="B1624" i="26"/>
  <c r="A1624" i="26"/>
  <c r="B1623" i="26"/>
  <c r="A1623" i="26"/>
  <c r="B1622" i="26"/>
  <c r="A1622" i="26"/>
  <c r="B1621" i="26"/>
  <c r="A1621" i="26"/>
  <c r="B1620" i="26"/>
  <c r="A1620" i="26"/>
  <c r="B1619" i="26"/>
  <c r="A1619" i="26"/>
  <c r="B1617" i="26"/>
  <c r="A1617" i="26"/>
  <c r="B1616" i="26"/>
  <c r="A1616" i="26"/>
  <c r="B1615" i="26"/>
  <c r="A1615" i="26"/>
  <c r="B1614" i="26"/>
  <c r="A1614" i="26"/>
  <c r="B1613" i="26"/>
  <c r="A1613" i="26"/>
  <c r="B1612" i="26"/>
  <c r="A1612" i="26"/>
  <c r="B1611" i="26"/>
  <c r="A1611" i="26"/>
  <c r="B1610" i="26"/>
  <c r="A1610" i="26"/>
  <c r="B1609" i="26"/>
  <c r="A1609" i="26"/>
  <c r="B1608" i="26"/>
  <c r="A1608" i="26"/>
  <c r="B1607" i="26"/>
  <c r="A1607" i="26"/>
  <c r="B1606" i="26"/>
  <c r="A1606" i="26"/>
  <c r="B1605" i="26"/>
  <c r="A1605" i="26"/>
  <c r="B1604" i="26"/>
  <c r="A1604" i="26"/>
  <c r="B1603" i="26"/>
  <c r="A1603" i="26"/>
  <c r="B1602" i="26"/>
  <c r="A1602" i="26"/>
  <c r="B1601" i="26"/>
  <c r="A1601" i="26"/>
  <c r="B1600" i="26"/>
  <c r="A1600" i="26"/>
  <c r="B1599" i="26"/>
  <c r="A1599" i="26"/>
  <c r="B1598" i="26"/>
  <c r="A1598" i="26"/>
  <c r="B1597" i="26"/>
  <c r="A1597" i="26"/>
  <c r="B1596" i="26"/>
  <c r="A1596" i="26"/>
  <c r="B1595" i="26"/>
  <c r="A1595" i="26"/>
  <c r="B1594" i="26"/>
  <c r="A1594" i="26"/>
  <c r="B1593" i="26"/>
  <c r="A1593" i="26"/>
  <c r="B1592" i="26"/>
  <c r="A1592" i="26"/>
  <c r="B1591" i="26"/>
  <c r="A1591" i="26"/>
  <c r="B1590" i="26"/>
  <c r="A1590" i="26"/>
  <c r="B1589" i="26"/>
  <c r="A1589" i="26"/>
  <c r="B1588" i="26"/>
  <c r="A1588" i="26"/>
  <c r="B1586" i="26"/>
  <c r="A1586" i="26"/>
  <c r="B1585" i="26"/>
  <c r="A1585" i="26"/>
  <c r="B1584" i="26"/>
  <c r="A1584" i="26"/>
  <c r="B1583" i="26"/>
  <c r="A1583" i="26"/>
  <c r="B1582" i="26"/>
  <c r="A1582" i="26"/>
  <c r="B1581" i="26"/>
  <c r="A1581" i="26"/>
  <c r="B1580" i="26"/>
  <c r="A1580" i="26"/>
  <c r="B1579" i="26"/>
  <c r="A1579" i="26"/>
  <c r="B1578" i="26"/>
  <c r="A1578" i="26"/>
  <c r="B1577" i="26"/>
  <c r="A1577" i="26"/>
  <c r="B1576" i="26"/>
  <c r="A1576" i="26"/>
  <c r="B1575" i="26"/>
  <c r="A1575" i="26"/>
  <c r="B1574" i="26"/>
  <c r="A1574" i="26"/>
  <c r="B1573" i="26"/>
  <c r="A1573" i="26"/>
  <c r="B1572" i="26"/>
  <c r="A1572" i="26"/>
  <c r="B1571" i="26"/>
  <c r="A1571" i="26"/>
  <c r="B1570" i="26"/>
  <c r="A1570" i="26"/>
  <c r="B1569" i="26"/>
  <c r="A1569" i="26"/>
  <c r="B1568" i="26"/>
  <c r="A1568" i="26"/>
  <c r="B1567" i="26"/>
  <c r="A1567" i="26"/>
  <c r="B1566" i="26"/>
  <c r="A1566" i="26"/>
  <c r="B1565" i="26"/>
  <c r="A1565" i="26"/>
  <c r="B1564" i="26"/>
  <c r="A1564" i="26"/>
  <c r="B1563" i="26"/>
  <c r="A1563" i="26"/>
  <c r="B1562" i="26"/>
  <c r="A1562" i="26"/>
  <c r="B1561" i="26"/>
  <c r="A1561" i="26"/>
  <c r="B1560" i="26"/>
  <c r="A1560" i="26"/>
  <c r="B1559" i="26"/>
  <c r="A1559" i="26"/>
  <c r="B1557" i="26"/>
  <c r="A1557" i="26"/>
  <c r="B1556" i="26"/>
  <c r="A1556" i="26"/>
  <c r="B1555" i="26"/>
  <c r="A1555" i="26"/>
  <c r="B1554" i="26"/>
  <c r="A1554" i="26"/>
  <c r="B1553" i="26"/>
  <c r="A1553" i="26"/>
  <c r="B1552" i="26"/>
  <c r="A1552" i="26"/>
  <c r="B1551" i="26"/>
  <c r="A1551" i="26"/>
  <c r="B1550" i="26"/>
  <c r="A1550" i="26"/>
  <c r="B1549" i="26"/>
  <c r="A1549" i="26"/>
  <c r="B1548" i="26"/>
  <c r="A1548" i="26"/>
  <c r="B1547" i="26"/>
  <c r="A1547" i="26"/>
  <c r="B1546" i="26"/>
  <c r="A1546" i="26"/>
  <c r="B1545" i="26"/>
  <c r="A1545" i="26"/>
  <c r="B1544" i="26"/>
  <c r="A1544" i="26"/>
  <c r="B1543" i="26"/>
  <c r="A1543" i="26"/>
  <c r="B1542" i="26"/>
  <c r="A1542" i="26"/>
  <c r="B1541" i="26"/>
  <c r="A1541" i="26"/>
  <c r="B1540" i="26"/>
  <c r="A1540" i="26"/>
  <c r="B1539" i="26"/>
  <c r="A1539" i="26"/>
  <c r="B1538" i="26"/>
  <c r="A1538" i="26"/>
  <c r="B1537" i="26"/>
  <c r="A1537" i="26"/>
  <c r="B1536" i="26"/>
  <c r="A1536" i="26"/>
  <c r="B1535" i="26"/>
  <c r="A1535" i="26"/>
  <c r="B1534" i="26"/>
  <c r="A1534" i="26"/>
  <c r="B1533" i="26"/>
  <c r="A1533" i="26"/>
  <c r="B1532" i="26"/>
  <c r="A1532" i="26"/>
  <c r="B1531" i="26"/>
  <c r="A1531" i="26"/>
  <c r="B1530" i="26"/>
  <c r="A1530" i="26"/>
  <c r="B1529" i="26"/>
  <c r="A1529" i="26"/>
  <c r="B1528" i="26"/>
  <c r="A1528" i="26"/>
  <c r="B1527" i="26"/>
  <c r="A1527" i="26"/>
  <c r="B1526" i="26"/>
  <c r="A1526" i="26"/>
  <c r="B1525" i="26"/>
  <c r="A1525" i="26"/>
  <c r="B1524" i="26"/>
  <c r="A1524" i="26"/>
  <c r="B1523" i="26"/>
  <c r="A1523" i="26"/>
  <c r="B1522" i="26"/>
  <c r="A1522" i="26"/>
  <c r="B1521" i="26"/>
  <c r="A1521" i="26"/>
  <c r="B1520" i="26"/>
  <c r="A1520" i="26"/>
  <c r="B1519" i="26"/>
  <c r="A1519" i="26"/>
  <c r="B1517" i="26"/>
  <c r="A1517" i="26"/>
  <c r="B1516" i="26"/>
  <c r="A1516" i="26"/>
  <c r="B1515" i="26"/>
  <c r="A1515" i="26"/>
  <c r="B1514" i="26"/>
  <c r="A1514" i="26"/>
  <c r="B1513" i="26"/>
  <c r="A1513" i="26"/>
  <c r="B1512" i="26"/>
  <c r="A1512" i="26"/>
  <c r="B1511" i="26"/>
  <c r="A1511" i="26"/>
  <c r="B1510" i="26"/>
  <c r="A1510" i="26"/>
  <c r="B1509" i="26"/>
  <c r="A1509" i="26"/>
  <c r="B1508" i="26"/>
  <c r="A1508" i="26"/>
  <c r="B1507" i="26"/>
  <c r="A1507" i="26"/>
  <c r="B1506" i="26"/>
  <c r="A1506" i="26"/>
  <c r="B1505" i="26"/>
  <c r="A1505" i="26"/>
  <c r="B1504" i="26"/>
  <c r="A1504" i="26"/>
  <c r="B1503" i="26"/>
  <c r="A1503" i="26"/>
  <c r="B1502" i="26"/>
  <c r="A1502" i="26"/>
  <c r="B1501" i="26"/>
  <c r="A1501" i="26"/>
  <c r="B1500" i="26"/>
  <c r="A1500" i="26"/>
  <c r="B1499" i="26"/>
  <c r="A1499" i="26"/>
  <c r="B1498" i="26"/>
  <c r="A1498" i="26"/>
  <c r="B1497" i="26"/>
  <c r="A1497" i="26"/>
  <c r="B1496" i="26"/>
  <c r="A1496" i="26"/>
  <c r="B1495" i="26"/>
  <c r="A1495" i="26"/>
  <c r="B1494" i="26"/>
  <c r="A1494" i="26"/>
  <c r="B1493" i="26"/>
  <c r="A1493" i="26"/>
  <c r="B1492" i="26"/>
  <c r="A1492" i="26"/>
  <c r="B1491" i="26"/>
  <c r="A1491" i="26"/>
  <c r="B1490" i="26"/>
  <c r="A1490" i="26"/>
  <c r="B1489" i="26"/>
  <c r="A1489" i="26"/>
  <c r="B1488" i="26"/>
  <c r="A1488" i="26"/>
  <c r="B1487" i="26"/>
  <c r="A1487" i="26"/>
  <c r="B1486" i="26"/>
  <c r="A1486" i="26"/>
  <c r="B1485" i="26"/>
  <c r="A1485" i="26"/>
  <c r="B1484" i="26"/>
  <c r="A1484" i="26"/>
  <c r="B1483" i="26"/>
  <c r="A1483" i="26"/>
  <c r="B1482" i="26"/>
  <c r="A1482" i="26"/>
  <c r="B1481" i="26"/>
  <c r="A1481" i="26"/>
  <c r="B1480" i="26"/>
  <c r="A1480" i="26"/>
  <c r="B1479" i="26"/>
  <c r="A1479" i="26"/>
  <c r="B1478" i="26"/>
  <c r="A1478" i="26"/>
  <c r="B1477" i="26"/>
  <c r="A1477" i="26"/>
  <c r="B1476" i="26"/>
  <c r="A1476" i="26"/>
  <c r="B1475" i="26"/>
  <c r="A1475" i="26"/>
  <c r="B1474" i="26"/>
  <c r="A1474" i="26"/>
  <c r="B1473" i="26"/>
  <c r="A1473" i="26"/>
  <c r="B1472" i="26"/>
  <c r="A1472" i="26"/>
  <c r="B1471" i="26"/>
  <c r="A1471" i="26"/>
  <c r="B1470" i="26"/>
  <c r="A1470" i="26"/>
  <c r="B1469" i="26"/>
  <c r="A1469" i="26"/>
  <c r="B1468" i="26"/>
  <c r="A1468" i="26"/>
  <c r="B1467" i="26"/>
  <c r="A1467" i="26"/>
  <c r="B1466" i="26"/>
  <c r="A1466" i="26"/>
  <c r="B1465" i="26"/>
  <c r="A1465" i="26"/>
  <c r="B1464" i="26"/>
  <c r="A1464" i="26"/>
  <c r="B1463" i="26"/>
  <c r="A1463" i="26"/>
  <c r="B1462" i="26"/>
  <c r="A1462" i="26"/>
  <c r="B1461" i="26"/>
  <c r="A1461" i="26"/>
  <c r="B1460" i="26"/>
  <c r="A1460" i="26"/>
  <c r="B1459" i="26"/>
  <c r="A1459" i="26"/>
  <c r="B1458" i="26"/>
  <c r="A1458" i="26"/>
  <c r="B1457" i="26"/>
  <c r="A1457" i="26"/>
  <c r="B1456" i="26"/>
  <c r="A1456" i="26"/>
  <c r="B1455" i="26"/>
  <c r="A1455" i="26"/>
  <c r="B1454" i="26"/>
  <c r="A1454" i="26"/>
  <c r="B1453" i="26"/>
  <c r="A1453" i="26"/>
  <c r="B1452" i="26"/>
  <c r="A1452" i="26"/>
  <c r="B1451" i="26"/>
  <c r="A1451" i="26"/>
  <c r="B1450" i="26"/>
  <c r="A1450" i="26"/>
  <c r="B1449" i="26"/>
  <c r="A1449" i="26"/>
  <c r="B1448" i="26"/>
  <c r="A1448" i="26"/>
  <c r="B1447" i="26"/>
  <c r="A1447" i="26"/>
  <c r="B1446" i="26"/>
  <c r="A1446" i="26"/>
  <c r="B1445" i="26"/>
  <c r="A1445" i="26"/>
  <c r="B1444" i="26"/>
  <c r="A1444" i="26"/>
  <c r="B1443" i="26"/>
  <c r="A1443" i="26"/>
  <c r="B1442" i="26"/>
  <c r="A1442" i="26"/>
  <c r="B1441" i="26"/>
  <c r="A1441" i="26"/>
  <c r="B1440" i="26"/>
  <c r="A1440" i="26"/>
  <c r="B1439" i="26"/>
  <c r="A1439" i="26"/>
  <c r="B1438" i="26"/>
  <c r="A1438" i="26"/>
  <c r="B1437" i="26"/>
  <c r="A1437" i="26"/>
  <c r="B1436" i="26"/>
  <c r="A1436" i="26"/>
  <c r="B1434" i="26"/>
  <c r="A1434" i="26"/>
  <c r="B1433" i="26"/>
  <c r="A1433" i="26"/>
  <c r="B1432" i="26"/>
  <c r="A1432" i="26"/>
  <c r="B1431" i="26"/>
  <c r="A1431" i="26"/>
  <c r="B1430" i="26"/>
  <c r="A1430" i="26"/>
  <c r="B1429" i="26"/>
  <c r="A1429" i="26"/>
  <c r="B1428" i="26"/>
  <c r="A1428" i="26"/>
  <c r="B1427" i="26"/>
  <c r="A1427" i="26"/>
  <c r="B1426" i="26"/>
  <c r="A1426" i="26"/>
  <c r="B1425" i="26"/>
  <c r="A1425" i="26"/>
  <c r="B1424" i="26"/>
  <c r="A1424" i="26"/>
  <c r="B1423" i="26"/>
  <c r="A1423" i="26"/>
  <c r="B1422" i="26"/>
  <c r="A1422" i="26"/>
  <c r="B1421" i="26"/>
  <c r="A1421" i="26"/>
  <c r="B1420" i="26"/>
  <c r="A1420" i="26"/>
  <c r="B1419" i="26"/>
  <c r="A1419" i="26"/>
  <c r="B1418" i="26"/>
  <c r="A1418" i="26"/>
  <c r="B1417" i="26"/>
  <c r="A1417" i="26"/>
  <c r="B1416" i="26"/>
  <c r="A1416" i="26"/>
  <c r="B1415" i="26"/>
  <c r="A1415" i="26"/>
  <c r="B1414" i="26"/>
  <c r="A1414" i="26"/>
  <c r="B1413" i="26"/>
  <c r="A1413" i="26"/>
  <c r="B1412" i="26"/>
  <c r="A1412" i="26"/>
  <c r="B1411" i="26"/>
  <c r="A1411" i="26"/>
  <c r="B1410" i="26"/>
  <c r="A1410" i="26"/>
  <c r="B1409" i="26"/>
  <c r="A1409" i="26"/>
  <c r="B1408" i="26"/>
  <c r="A1408" i="26"/>
  <c r="B1407" i="26"/>
  <c r="A1407" i="26"/>
  <c r="B1406" i="26"/>
  <c r="A1406" i="26"/>
  <c r="B1405" i="26"/>
  <c r="A1405" i="26"/>
  <c r="B1403" i="26"/>
  <c r="A1403" i="26"/>
  <c r="B1402" i="26"/>
  <c r="A1402" i="26"/>
  <c r="B1401" i="26"/>
  <c r="A1401" i="26"/>
  <c r="B1400" i="26"/>
  <c r="A1400" i="26"/>
  <c r="B1399" i="26"/>
  <c r="A1399" i="26"/>
  <c r="B1398" i="26"/>
  <c r="A1398" i="26"/>
  <c r="B1397" i="26"/>
  <c r="A1397" i="26"/>
  <c r="B1396" i="26"/>
  <c r="A1396" i="26"/>
  <c r="B1395" i="26"/>
  <c r="A1395" i="26"/>
  <c r="B1394" i="26"/>
  <c r="A1394" i="26"/>
  <c r="B1393" i="26"/>
  <c r="A1393" i="26"/>
  <c r="B1392" i="26"/>
  <c r="A1392" i="26"/>
  <c r="B1391" i="26"/>
  <c r="A1391" i="26"/>
  <c r="B1390" i="26"/>
  <c r="A1390" i="26"/>
  <c r="B1389" i="26"/>
  <c r="A1389" i="26"/>
  <c r="B1388" i="26"/>
  <c r="A1388" i="26"/>
  <c r="B1387" i="26"/>
  <c r="A1387" i="26"/>
  <c r="B1386" i="26"/>
  <c r="A1386" i="26"/>
  <c r="B1385" i="26"/>
  <c r="A1385" i="26"/>
  <c r="B1384" i="26"/>
  <c r="A1384" i="26"/>
  <c r="B1383" i="26"/>
  <c r="A1383" i="26"/>
  <c r="B1382" i="26"/>
  <c r="A1382" i="26"/>
  <c r="B1381" i="26"/>
  <c r="A1381" i="26"/>
  <c r="B1380" i="26"/>
  <c r="A1380" i="26"/>
  <c r="B1379" i="26"/>
  <c r="A1379" i="26"/>
  <c r="B1378" i="26"/>
  <c r="A1378" i="26"/>
  <c r="B1377" i="26"/>
  <c r="A1377" i="26"/>
  <c r="B1376" i="26"/>
  <c r="A1376" i="26"/>
  <c r="B1374" i="26"/>
  <c r="A1374" i="26"/>
  <c r="B1373" i="26"/>
  <c r="A1373" i="26"/>
  <c r="B1372" i="26"/>
  <c r="A1372" i="26"/>
  <c r="B1371" i="26"/>
  <c r="A1371" i="26"/>
  <c r="B1370" i="26"/>
  <c r="A1370" i="26"/>
  <c r="B1369" i="26"/>
  <c r="A1369" i="26"/>
  <c r="B1368" i="26"/>
  <c r="A1368" i="26"/>
  <c r="B1367" i="26"/>
  <c r="A1367" i="26"/>
  <c r="B1366" i="26"/>
  <c r="A1366" i="26"/>
  <c r="B1365" i="26"/>
  <c r="A1365" i="26"/>
  <c r="B1364" i="26"/>
  <c r="A1364" i="26"/>
  <c r="B1363" i="26"/>
  <c r="A1363" i="26"/>
  <c r="B1362" i="26"/>
  <c r="A1362" i="26"/>
  <c r="B1361" i="26"/>
  <c r="A1361" i="26"/>
  <c r="B1360" i="26"/>
  <c r="A1360" i="26"/>
  <c r="B1359" i="26"/>
  <c r="A1359" i="26"/>
  <c r="B1358" i="26"/>
  <c r="A1358" i="26"/>
  <c r="B1357" i="26"/>
  <c r="A1357" i="26"/>
  <c r="B1356" i="26"/>
  <c r="A1356" i="26"/>
  <c r="B1355" i="26"/>
  <c r="A1355" i="26"/>
  <c r="B1354" i="26"/>
  <c r="A1354" i="26"/>
  <c r="B1353" i="26"/>
  <c r="A1353" i="26"/>
  <c r="B1352" i="26"/>
  <c r="A1352" i="26"/>
  <c r="B1351" i="26"/>
  <c r="A1351" i="26"/>
  <c r="B1350" i="26"/>
  <c r="A1350" i="26"/>
  <c r="B1349" i="26"/>
  <c r="A1349" i="26"/>
  <c r="B1348" i="26"/>
  <c r="A1348" i="26"/>
  <c r="B1347" i="26"/>
  <c r="A1347" i="26"/>
  <c r="B1346" i="26"/>
  <c r="A1346" i="26"/>
  <c r="B1345" i="26"/>
  <c r="A1345" i="26"/>
  <c r="B1344" i="26"/>
  <c r="A1344" i="26"/>
  <c r="B1343" i="26"/>
  <c r="A1343" i="26"/>
  <c r="B1342" i="26"/>
  <c r="A1342" i="26"/>
  <c r="B1341" i="26"/>
  <c r="A1341" i="26"/>
  <c r="B1340" i="26"/>
  <c r="A1340" i="26"/>
  <c r="B1339" i="26"/>
  <c r="A1339" i="26"/>
  <c r="B1338" i="26"/>
  <c r="A1338" i="26"/>
  <c r="B1337" i="26"/>
  <c r="A1337" i="26"/>
  <c r="B1336" i="26"/>
  <c r="A1336" i="26"/>
  <c r="B1334" i="26"/>
  <c r="A1334" i="26"/>
  <c r="B1333" i="26"/>
  <c r="A1333" i="26"/>
  <c r="B1332" i="26"/>
  <c r="A1332" i="26"/>
  <c r="B1331" i="26"/>
  <c r="A1331" i="26"/>
  <c r="B1330" i="26"/>
  <c r="A1330" i="26"/>
  <c r="B1329" i="26"/>
  <c r="A1329" i="26"/>
  <c r="B1328" i="26"/>
  <c r="A1328" i="26"/>
  <c r="B1327" i="26"/>
  <c r="A1327" i="26"/>
  <c r="B1326" i="26"/>
  <c r="A1326" i="26"/>
  <c r="B1325" i="26"/>
  <c r="A1325" i="26"/>
  <c r="B1324" i="26"/>
  <c r="A1324" i="26"/>
  <c r="B1323" i="26"/>
  <c r="A1323" i="26"/>
  <c r="B1322" i="26"/>
  <c r="A1322" i="26"/>
  <c r="B1321" i="26"/>
  <c r="A1321" i="26"/>
  <c r="B1320" i="26"/>
  <c r="A1320" i="26"/>
  <c r="B1319" i="26"/>
  <c r="A1319" i="26"/>
  <c r="B1318" i="26"/>
  <c r="A1318" i="26"/>
  <c r="B1317" i="26"/>
  <c r="A1317" i="26"/>
  <c r="B1316" i="26"/>
  <c r="A1316" i="26"/>
  <c r="B1315" i="26"/>
  <c r="A1315" i="26"/>
  <c r="B1314" i="26"/>
  <c r="A1314" i="26"/>
  <c r="B1313" i="26"/>
  <c r="A1313" i="26"/>
  <c r="B1312" i="26"/>
  <c r="A1312" i="26"/>
  <c r="B1311" i="26"/>
  <c r="A1311" i="26"/>
  <c r="B1310" i="26"/>
  <c r="A1310" i="26"/>
  <c r="B1309" i="26"/>
  <c r="A1309" i="26"/>
  <c r="B1308" i="26"/>
  <c r="A1308" i="26"/>
  <c r="B1307" i="26"/>
  <c r="A1307" i="26"/>
  <c r="B1306" i="26"/>
  <c r="A1306" i="26"/>
  <c r="B1305" i="26"/>
  <c r="A1305" i="26"/>
  <c r="B1304" i="26"/>
  <c r="A1304" i="26"/>
  <c r="B1303" i="26"/>
  <c r="A1303" i="26"/>
  <c r="B1302" i="26"/>
  <c r="A1302" i="26"/>
  <c r="B1301" i="26"/>
  <c r="A1301" i="26"/>
  <c r="B1300" i="26"/>
  <c r="A1300" i="26"/>
  <c r="B1299" i="26"/>
  <c r="A1299" i="26"/>
  <c r="B1298" i="26"/>
  <c r="A1298" i="26"/>
  <c r="B1297" i="26"/>
  <c r="A1297" i="26"/>
  <c r="B1296" i="26"/>
  <c r="A1296" i="26"/>
  <c r="B1295" i="26"/>
  <c r="A1295" i="26"/>
  <c r="B1294" i="26"/>
  <c r="A1294" i="26"/>
  <c r="B1293" i="26"/>
  <c r="A1293" i="26"/>
  <c r="B1292" i="26"/>
  <c r="A1292" i="26"/>
  <c r="B1291" i="26"/>
  <c r="A1291" i="26"/>
  <c r="B1290" i="26"/>
  <c r="A1290" i="26"/>
  <c r="E1289" i="26"/>
  <c r="E1288" i="26"/>
  <c r="E1287" i="26"/>
  <c r="E1286" i="26"/>
  <c r="E1285" i="26"/>
  <c r="E1284" i="26"/>
  <c r="E1283" i="26"/>
  <c r="E1282" i="26"/>
  <c r="E1281" i="26"/>
  <c r="E1280" i="26"/>
  <c r="E1279" i="26"/>
  <c r="E1278" i="26"/>
  <c r="E1277" i="26"/>
  <c r="E1276" i="26"/>
  <c r="E1275" i="26"/>
  <c r="E1274" i="26"/>
  <c r="E1273" i="26"/>
  <c r="E1272" i="26"/>
  <c r="E1271" i="26"/>
  <c r="E1270" i="26"/>
  <c r="E1269" i="26"/>
  <c r="E1268" i="26"/>
  <c r="E1267" i="26"/>
  <c r="E1266" i="26"/>
  <c r="E1265" i="26"/>
  <c r="E1264" i="26"/>
  <c r="E1263" i="26"/>
  <c r="E1262" i="26"/>
  <c r="E1261" i="26"/>
  <c r="E1260" i="26"/>
  <c r="E1259" i="26"/>
  <c r="E1258" i="26"/>
  <c r="E1257" i="26"/>
  <c r="E1256" i="26"/>
  <c r="E1255" i="26"/>
  <c r="E1254" i="26"/>
  <c r="E1253" i="26"/>
  <c r="E1251" i="26"/>
  <c r="E1250" i="26"/>
  <c r="E1249" i="26"/>
  <c r="E1248" i="26"/>
  <c r="E1247" i="26"/>
  <c r="E1246" i="26"/>
  <c r="E1245" i="26"/>
  <c r="E1244" i="26"/>
  <c r="E1243" i="26"/>
  <c r="E1242" i="26"/>
  <c r="E1241" i="26"/>
  <c r="E1240" i="26"/>
  <c r="E1239" i="26"/>
  <c r="E1238" i="26"/>
  <c r="E1237" i="26"/>
  <c r="E1236" i="26"/>
  <c r="E1235" i="26"/>
  <c r="E1234" i="26"/>
  <c r="E1233" i="26"/>
  <c r="E1232" i="26"/>
  <c r="E1231" i="26"/>
  <c r="E1230" i="26"/>
  <c r="E1229" i="26"/>
  <c r="E1228" i="26"/>
  <c r="E1227" i="26"/>
  <c r="E1226" i="26"/>
  <c r="E1225" i="26"/>
  <c r="E1224" i="26"/>
  <c r="E1223" i="26"/>
  <c r="E1222" i="26"/>
  <c r="E1220" i="26"/>
  <c r="E1219" i="26"/>
  <c r="E1218" i="26"/>
  <c r="E1217" i="26"/>
  <c r="E1216" i="26"/>
  <c r="E1215" i="26"/>
  <c r="E1214" i="26"/>
  <c r="E1213" i="26"/>
  <c r="E1212" i="26"/>
  <c r="E1211" i="26"/>
  <c r="E1210" i="26"/>
  <c r="E1209" i="26"/>
  <c r="E1208" i="26"/>
  <c r="E1207" i="26"/>
  <c r="E1206" i="26"/>
  <c r="E1205" i="26"/>
  <c r="E1204" i="26"/>
  <c r="E1203" i="26"/>
  <c r="E1202" i="26"/>
  <c r="E1201" i="26"/>
  <c r="E1200" i="26"/>
  <c r="E1199" i="26"/>
  <c r="E1198" i="26"/>
  <c r="E1197" i="26"/>
  <c r="E1196" i="26"/>
  <c r="E1195" i="26"/>
  <c r="E1194" i="26"/>
  <c r="E1193" i="26"/>
  <c r="E1191" i="26"/>
  <c r="E1190" i="26"/>
  <c r="E1189" i="26"/>
  <c r="E1188" i="26"/>
  <c r="E1187" i="26"/>
  <c r="E1186" i="26"/>
  <c r="E1185" i="26"/>
  <c r="E1184" i="26"/>
  <c r="E1183" i="26"/>
  <c r="E1182" i="26"/>
  <c r="E1181" i="26"/>
  <c r="E1180" i="26"/>
  <c r="E1179" i="26"/>
  <c r="E1178" i="26"/>
  <c r="E1177" i="26"/>
  <c r="E1176" i="26"/>
  <c r="E1175" i="26"/>
  <c r="E1174" i="26"/>
  <c r="E1173" i="26"/>
  <c r="E1172" i="26"/>
  <c r="E1171" i="26"/>
  <c r="E1170" i="26"/>
  <c r="E1169" i="26"/>
  <c r="E1168" i="26"/>
  <c r="E1167" i="26"/>
  <c r="E1166" i="26"/>
  <c r="E1165" i="26"/>
  <c r="E1164" i="26"/>
  <c r="E1163" i="26"/>
  <c r="E1162" i="26"/>
  <c r="E1161" i="26"/>
  <c r="E1160" i="26"/>
  <c r="E1159" i="26"/>
  <c r="E1158" i="26"/>
  <c r="E1157" i="26"/>
  <c r="E1156" i="26"/>
  <c r="E1155" i="26"/>
  <c r="E1154" i="26"/>
  <c r="E1153" i="26"/>
  <c r="E1151" i="26"/>
  <c r="E1150" i="26"/>
  <c r="E1149" i="26"/>
  <c r="E1148" i="26"/>
  <c r="E1147" i="26"/>
  <c r="E1146" i="26"/>
  <c r="E1145" i="26"/>
  <c r="E1144" i="26"/>
  <c r="E1143" i="26"/>
  <c r="E1142" i="26"/>
  <c r="E1141" i="26"/>
  <c r="E1140" i="26"/>
  <c r="E1139" i="26"/>
  <c r="E1138" i="26"/>
  <c r="E1137" i="26"/>
  <c r="E1136" i="26"/>
  <c r="E1135" i="26"/>
  <c r="E1134" i="26"/>
  <c r="E1133" i="26"/>
  <c r="E1132" i="26"/>
  <c r="E1131" i="26"/>
  <c r="E1130" i="26"/>
  <c r="E1129" i="26"/>
  <c r="E1128" i="26"/>
  <c r="E1127" i="26"/>
  <c r="E1126" i="26"/>
  <c r="E1125" i="26"/>
  <c r="E1124" i="26"/>
  <c r="E1123" i="26"/>
  <c r="E1122" i="26"/>
  <c r="E1121" i="26"/>
  <c r="E1120" i="26"/>
  <c r="E1119" i="26"/>
  <c r="E1118" i="26"/>
  <c r="E1117" i="26"/>
  <c r="E1116" i="26"/>
  <c r="E1115" i="26"/>
  <c r="E1114" i="26"/>
  <c r="E1113" i="26"/>
  <c r="E1112" i="26"/>
  <c r="E1111" i="26"/>
  <c r="E1110" i="26"/>
  <c r="E1109" i="26"/>
  <c r="E1108" i="26"/>
  <c r="E1107" i="26"/>
  <c r="B1289" i="26"/>
  <c r="A1289" i="26"/>
  <c r="B1288" i="26"/>
  <c r="A1288" i="26"/>
  <c r="B1287" i="26"/>
  <c r="A1287" i="26"/>
  <c r="B1286" i="26"/>
  <c r="A1286" i="26"/>
  <c r="B1285" i="26"/>
  <c r="A1285" i="26"/>
  <c r="B1284" i="26"/>
  <c r="A1284" i="26"/>
  <c r="B1283" i="26"/>
  <c r="A1283" i="26"/>
  <c r="B1282" i="26"/>
  <c r="A1282" i="26"/>
  <c r="B1281" i="26"/>
  <c r="A1281" i="26"/>
  <c r="B1280" i="26"/>
  <c r="A1280" i="26"/>
  <c r="B1279" i="26"/>
  <c r="A1279" i="26"/>
  <c r="B1278" i="26"/>
  <c r="A1278" i="26"/>
  <c r="B1277" i="26"/>
  <c r="A1277" i="26"/>
  <c r="B1276" i="26"/>
  <c r="A1276" i="26"/>
  <c r="B1275" i="26"/>
  <c r="A1275" i="26"/>
  <c r="B1274" i="26"/>
  <c r="A1274" i="26"/>
  <c r="B1273" i="26"/>
  <c r="A1273" i="26"/>
  <c r="B1272" i="26"/>
  <c r="A1272" i="26"/>
  <c r="B1271" i="26"/>
  <c r="A1271" i="26"/>
  <c r="B1270" i="26"/>
  <c r="A1270" i="26"/>
  <c r="B1269" i="26"/>
  <c r="A1269" i="26"/>
  <c r="B1268" i="26"/>
  <c r="A1268" i="26"/>
  <c r="B1267" i="26"/>
  <c r="A1267" i="26"/>
  <c r="B1266" i="26"/>
  <c r="A1266" i="26"/>
  <c r="B1265" i="26"/>
  <c r="A1265" i="26"/>
  <c r="B1264" i="26"/>
  <c r="A1264" i="26"/>
  <c r="B1263" i="26"/>
  <c r="A1263" i="26"/>
  <c r="B1262" i="26"/>
  <c r="A1262" i="26"/>
  <c r="B1261" i="26"/>
  <c r="A1261" i="26"/>
  <c r="B1260" i="26"/>
  <c r="A1260" i="26"/>
  <c r="B1259" i="26"/>
  <c r="A1259" i="26"/>
  <c r="B1258" i="26"/>
  <c r="A1258" i="26"/>
  <c r="B1257" i="26"/>
  <c r="A1257" i="26"/>
  <c r="B1256" i="26"/>
  <c r="A1256" i="26"/>
  <c r="B1255" i="26"/>
  <c r="A1255" i="26"/>
  <c r="B1254" i="26"/>
  <c r="A1254" i="26"/>
  <c r="B1253" i="26"/>
  <c r="A1253" i="26"/>
  <c r="B1251" i="26"/>
  <c r="A1251" i="26"/>
  <c r="B1250" i="26"/>
  <c r="A1250" i="26"/>
  <c r="B1249" i="26"/>
  <c r="A1249" i="26"/>
  <c r="B1248" i="26"/>
  <c r="A1248" i="26"/>
  <c r="B1247" i="26"/>
  <c r="A1247" i="26"/>
  <c r="B1246" i="26"/>
  <c r="A1246" i="26"/>
  <c r="B1245" i="26"/>
  <c r="A1245" i="26"/>
  <c r="B1244" i="26"/>
  <c r="A1244" i="26"/>
  <c r="B1243" i="26"/>
  <c r="A1243" i="26"/>
  <c r="B1242" i="26"/>
  <c r="A1242" i="26"/>
  <c r="B1241" i="26"/>
  <c r="A1241" i="26"/>
  <c r="B1240" i="26"/>
  <c r="A1240" i="26"/>
  <c r="B1239" i="26"/>
  <c r="A1239" i="26"/>
  <c r="B1238" i="26"/>
  <c r="A1238" i="26"/>
  <c r="B1237" i="26"/>
  <c r="A1237" i="26"/>
  <c r="B1236" i="26"/>
  <c r="A1236" i="26"/>
  <c r="B1235" i="26"/>
  <c r="A1235" i="26"/>
  <c r="B1234" i="26"/>
  <c r="A1234" i="26"/>
  <c r="B1233" i="26"/>
  <c r="A1233" i="26"/>
  <c r="B1232" i="26"/>
  <c r="A1232" i="26"/>
  <c r="B1231" i="26"/>
  <c r="A1231" i="26"/>
  <c r="B1230" i="26"/>
  <c r="A1230" i="26"/>
  <c r="B1229" i="26"/>
  <c r="A1229" i="26"/>
  <c r="B1228" i="26"/>
  <c r="A1228" i="26"/>
  <c r="B1227" i="26"/>
  <c r="A1227" i="26"/>
  <c r="B1226" i="26"/>
  <c r="A1226" i="26"/>
  <c r="B1225" i="26"/>
  <c r="A1225" i="26"/>
  <c r="B1224" i="26"/>
  <c r="A1224" i="26"/>
  <c r="B1223" i="26"/>
  <c r="A1223" i="26"/>
  <c r="B1222" i="26"/>
  <c r="A1222" i="26"/>
  <c r="B1220" i="26"/>
  <c r="A1220" i="26"/>
  <c r="B1219" i="26"/>
  <c r="A1219" i="26"/>
  <c r="B1218" i="26"/>
  <c r="A1218" i="26"/>
  <c r="B1217" i="26"/>
  <c r="A1217" i="26"/>
  <c r="B1216" i="26"/>
  <c r="A1216" i="26"/>
  <c r="B1215" i="26"/>
  <c r="A1215" i="26"/>
  <c r="B1214" i="26"/>
  <c r="A1214" i="26"/>
  <c r="B1213" i="26"/>
  <c r="A1213" i="26"/>
  <c r="B1212" i="26"/>
  <c r="A1212" i="26"/>
  <c r="B1211" i="26"/>
  <c r="A1211" i="26"/>
  <c r="B1210" i="26"/>
  <c r="A1210" i="26"/>
  <c r="B1209" i="26"/>
  <c r="A1209" i="26"/>
  <c r="B1208" i="26"/>
  <c r="A1208" i="26"/>
  <c r="B1207" i="26"/>
  <c r="A1207" i="26"/>
  <c r="B1206" i="26"/>
  <c r="A1206" i="26"/>
  <c r="B1205" i="26"/>
  <c r="A1205" i="26"/>
  <c r="B1204" i="26"/>
  <c r="A1204" i="26"/>
  <c r="B1203" i="26"/>
  <c r="A1203" i="26"/>
  <c r="B1202" i="26"/>
  <c r="A1202" i="26"/>
  <c r="B1201" i="26"/>
  <c r="A1201" i="26"/>
  <c r="B1200" i="26"/>
  <c r="A1200" i="26"/>
  <c r="B1199" i="26"/>
  <c r="A1199" i="26"/>
  <c r="B1198" i="26"/>
  <c r="A1198" i="26"/>
  <c r="B1197" i="26"/>
  <c r="A1197" i="26"/>
  <c r="B1196" i="26"/>
  <c r="A1196" i="26"/>
  <c r="B1195" i="26"/>
  <c r="A1195" i="26"/>
  <c r="B1194" i="26"/>
  <c r="A1194" i="26"/>
  <c r="B1193" i="26"/>
  <c r="A1193" i="26"/>
  <c r="B1191" i="26"/>
  <c r="A1191" i="26"/>
  <c r="B1190" i="26"/>
  <c r="A1190" i="26"/>
  <c r="B1189" i="26"/>
  <c r="A1189" i="26"/>
  <c r="B1188" i="26"/>
  <c r="A1188" i="26"/>
  <c r="B1187" i="26"/>
  <c r="A1187" i="26"/>
  <c r="B1186" i="26"/>
  <c r="A1186" i="26"/>
  <c r="B1185" i="26"/>
  <c r="A1185" i="26"/>
  <c r="B1184" i="26"/>
  <c r="A1184" i="26"/>
  <c r="B1183" i="26"/>
  <c r="A1183" i="26"/>
  <c r="B1182" i="26"/>
  <c r="A1182" i="26"/>
  <c r="B1181" i="26"/>
  <c r="A1181" i="26"/>
  <c r="B1180" i="26"/>
  <c r="A1180" i="26"/>
  <c r="B1179" i="26"/>
  <c r="A1179" i="26"/>
  <c r="B1178" i="26"/>
  <c r="A1178" i="26"/>
  <c r="B1177" i="26"/>
  <c r="A1177" i="26"/>
  <c r="B1176" i="26"/>
  <c r="A1176" i="26"/>
  <c r="B1175" i="26"/>
  <c r="A1175" i="26"/>
  <c r="B1174" i="26"/>
  <c r="A1174" i="26"/>
  <c r="B1173" i="26"/>
  <c r="A1173" i="26"/>
  <c r="B1172" i="26"/>
  <c r="A1172" i="26"/>
  <c r="B1171" i="26"/>
  <c r="A1171" i="26"/>
  <c r="B1170" i="26"/>
  <c r="A1170" i="26"/>
  <c r="B1169" i="26"/>
  <c r="A1169" i="26"/>
  <c r="B1168" i="26"/>
  <c r="A1168" i="26"/>
  <c r="B1167" i="26"/>
  <c r="A1167" i="26"/>
  <c r="B1166" i="26"/>
  <c r="A1166" i="26"/>
  <c r="B1165" i="26"/>
  <c r="A1165" i="26"/>
  <c r="B1164" i="26"/>
  <c r="A1164" i="26"/>
  <c r="B1163" i="26"/>
  <c r="A1163" i="26"/>
  <c r="B1162" i="26"/>
  <c r="A1162" i="26"/>
  <c r="B1161" i="26"/>
  <c r="A1161" i="26"/>
  <c r="B1160" i="26"/>
  <c r="A1160" i="26"/>
  <c r="B1159" i="26"/>
  <c r="A1159" i="26"/>
  <c r="B1158" i="26"/>
  <c r="A1158" i="26"/>
  <c r="B1157" i="26"/>
  <c r="A1157" i="26"/>
  <c r="B1156" i="26"/>
  <c r="A1156" i="26"/>
  <c r="B1155" i="26"/>
  <c r="A1155" i="26"/>
  <c r="B1154" i="26"/>
  <c r="A1154" i="26"/>
  <c r="B1153" i="26"/>
  <c r="A1153" i="26"/>
  <c r="B1151" i="26"/>
  <c r="A1151" i="26"/>
  <c r="B1150" i="26"/>
  <c r="A1150" i="26"/>
  <c r="B1149" i="26"/>
  <c r="A1149" i="26"/>
  <c r="B1148" i="26"/>
  <c r="A1148" i="26"/>
  <c r="B1147" i="26"/>
  <c r="A1147" i="26"/>
  <c r="B1146" i="26"/>
  <c r="A1146" i="26"/>
  <c r="B1145" i="26"/>
  <c r="A1145" i="26"/>
  <c r="B1144" i="26"/>
  <c r="A1144" i="26"/>
  <c r="B1143" i="26"/>
  <c r="A1143" i="26"/>
  <c r="B1142" i="26"/>
  <c r="A1142" i="26"/>
  <c r="B1141" i="26"/>
  <c r="A1141" i="26"/>
  <c r="B1140" i="26"/>
  <c r="A1140" i="26"/>
  <c r="B1139" i="26"/>
  <c r="A1139" i="26"/>
  <c r="B1138" i="26"/>
  <c r="A1138" i="26"/>
  <c r="B1137" i="26"/>
  <c r="A1137" i="26"/>
  <c r="B1136" i="26"/>
  <c r="A1136" i="26"/>
  <c r="B1135" i="26"/>
  <c r="A1135" i="26"/>
  <c r="B1134" i="26"/>
  <c r="A1134" i="26"/>
  <c r="B1133" i="26"/>
  <c r="A1133" i="26"/>
  <c r="B1132" i="26"/>
  <c r="A1132" i="26"/>
  <c r="B1131" i="26"/>
  <c r="A1131" i="26"/>
  <c r="B1130" i="26"/>
  <c r="A1130" i="26"/>
  <c r="B1129" i="26"/>
  <c r="A1129" i="26"/>
  <c r="B1128" i="26"/>
  <c r="A1128" i="26"/>
  <c r="B1127" i="26"/>
  <c r="A1127" i="26"/>
  <c r="B1126" i="26"/>
  <c r="A1126" i="26"/>
  <c r="B1125" i="26"/>
  <c r="A1125" i="26"/>
  <c r="B1124" i="26"/>
  <c r="A1124" i="26"/>
  <c r="B1123" i="26"/>
  <c r="A1123" i="26"/>
  <c r="B1122" i="26"/>
  <c r="A1122" i="26"/>
  <c r="B1121" i="26"/>
  <c r="A1121" i="26"/>
  <c r="B1120" i="26"/>
  <c r="A1120" i="26"/>
  <c r="B1119" i="26"/>
  <c r="A1119" i="26"/>
  <c r="B1118" i="26"/>
  <c r="A1118" i="26"/>
  <c r="B1117" i="26"/>
  <c r="A1117" i="26"/>
  <c r="B1116" i="26"/>
  <c r="A1116" i="26"/>
  <c r="B1115" i="26"/>
  <c r="A1115" i="26"/>
  <c r="B1114" i="26"/>
  <c r="A1114" i="26"/>
  <c r="B1113" i="26"/>
  <c r="A1113" i="26"/>
  <c r="B1112" i="26"/>
  <c r="A1112" i="26"/>
  <c r="B1111" i="26"/>
  <c r="A1111" i="26"/>
  <c r="B1110" i="26"/>
  <c r="A1110" i="26"/>
  <c r="B1109" i="26"/>
  <c r="A1109" i="26"/>
  <c r="B1108" i="26"/>
  <c r="A1108" i="26"/>
  <c r="B1107" i="26"/>
  <c r="A1107" i="26"/>
  <c r="E1105" i="26"/>
  <c r="E1104" i="26"/>
  <c r="E1103" i="26"/>
  <c r="E1102" i="26"/>
  <c r="E1101" i="26"/>
  <c r="E1100" i="26"/>
  <c r="E1099" i="26"/>
  <c r="E1098" i="26"/>
  <c r="E1097" i="26"/>
  <c r="E1096" i="26"/>
  <c r="E1095" i="26"/>
  <c r="E1094" i="26"/>
  <c r="E1093" i="26"/>
  <c r="E1092" i="26"/>
  <c r="E1091" i="26"/>
  <c r="E1090" i="26"/>
  <c r="E1089" i="26"/>
  <c r="E1088" i="26"/>
  <c r="E1087" i="26"/>
  <c r="E1086" i="26"/>
  <c r="E1085" i="26"/>
  <c r="E1084" i="26"/>
  <c r="E1083" i="26"/>
  <c r="E1082" i="26"/>
  <c r="E1081" i="26"/>
  <c r="E1080" i="26"/>
  <c r="E1079" i="26"/>
  <c r="E1078" i="26"/>
  <c r="E1077" i="26"/>
  <c r="E1076" i="26"/>
  <c r="E1075" i="26"/>
  <c r="E1074" i="26"/>
  <c r="E1073" i="26"/>
  <c r="E1072" i="26"/>
  <c r="E1071" i="26"/>
  <c r="E1070" i="26"/>
  <c r="E1068" i="26"/>
  <c r="E1067" i="26"/>
  <c r="E1066" i="26"/>
  <c r="E1065" i="26"/>
  <c r="E1064" i="26"/>
  <c r="E1063" i="26"/>
  <c r="E1062" i="26"/>
  <c r="E1061" i="26"/>
  <c r="E1060" i="26"/>
  <c r="E1059" i="26"/>
  <c r="E1058" i="26"/>
  <c r="E1057" i="26"/>
  <c r="E1056" i="26"/>
  <c r="E1055" i="26"/>
  <c r="E1054" i="26"/>
  <c r="E1053" i="26"/>
  <c r="E1052" i="26"/>
  <c r="E1051" i="26"/>
  <c r="E1050" i="26"/>
  <c r="E1049" i="26"/>
  <c r="E1048" i="26"/>
  <c r="E1047" i="26"/>
  <c r="E1046" i="26"/>
  <c r="E1045" i="26"/>
  <c r="E1044" i="26"/>
  <c r="E1043" i="26"/>
  <c r="E1042" i="26"/>
  <c r="E1041" i="26"/>
  <c r="E1040" i="26"/>
  <c r="E1039" i="26"/>
  <c r="E1037" i="26"/>
  <c r="E1036" i="26"/>
  <c r="E1035" i="26"/>
  <c r="E1034" i="26"/>
  <c r="E1033" i="26"/>
  <c r="E1032" i="26"/>
  <c r="E1031" i="26"/>
  <c r="E1030" i="26"/>
  <c r="E1029" i="26"/>
  <c r="E1028" i="26"/>
  <c r="E1027" i="26"/>
  <c r="E1026" i="26"/>
  <c r="E1025" i="26"/>
  <c r="E1024" i="26"/>
  <c r="E1023" i="26"/>
  <c r="E1022" i="26"/>
  <c r="E1021" i="26"/>
  <c r="E1020" i="26"/>
  <c r="E1019" i="26"/>
  <c r="E1018" i="26"/>
  <c r="E1017" i="26"/>
  <c r="E1016" i="26"/>
  <c r="E1015" i="26"/>
  <c r="E1014" i="26"/>
  <c r="E1013" i="26"/>
  <c r="E1012" i="26"/>
  <c r="E1011" i="26"/>
  <c r="E1010" i="26"/>
  <c r="E1008" i="26"/>
  <c r="E1007" i="26"/>
  <c r="E1006" i="26"/>
  <c r="E1005" i="26"/>
  <c r="E1004" i="26"/>
  <c r="E1003" i="26"/>
  <c r="E1002" i="26"/>
  <c r="E1001" i="26"/>
  <c r="E1000" i="26"/>
  <c r="E999" i="26"/>
  <c r="E998" i="26"/>
  <c r="E997" i="26"/>
  <c r="E996" i="26"/>
  <c r="E995" i="26"/>
  <c r="E994" i="26"/>
  <c r="E993" i="26"/>
  <c r="E992" i="26"/>
  <c r="E991" i="26"/>
  <c r="E990" i="26"/>
  <c r="E989" i="26"/>
  <c r="E988" i="26"/>
  <c r="E987" i="26"/>
  <c r="E986" i="26"/>
  <c r="E985" i="26"/>
  <c r="E984" i="26"/>
  <c r="E983" i="26"/>
  <c r="E982" i="26"/>
  <c r="E981" i="26"/>
  <c r="E980" i="26"/>
  <c r="E979" i="26"/>
  <c r="E978" i="26"/>
  <c r="E977" i="26"/>
  <c r="E976" i="26"/>
  <c r="E975" i="26"/>
  <c r="E974" i="26"/>
  <c r="E973" i="26"/>
  <c r="E972" i="26"/>
  <c r="E971" i="26"/>
  <c r="E970" i="26"/>
  <c r="E968" i="26"/>
  <c r="E967" i="26"/>
  <c r="E966" i="26"/>
  <c r="E965" i="26"/>
  <c r="E964" i="26"/>
  <c r="E963" i="26"/>
  <c r="E962" i="26"/>
  <c r="E961" i="26"/>
  <c r="E960" i="26"/>
  <c r="E959" i="26"/>
  <c r="E958" i="26"/>
  <c r="E957" i="26"/>
  <c r="E956" i="26"/>
  <c r="E955" i="26"/>
  <c r="E954" i="26"/>
  <c r="E953" i="26"/>
  <c r="E952" i="26"/>
  <c r="E951" i="26"/>
  <c r="E950" i="26"/>
  <c r="E949" i="26"/>
  <c r="E948" i="26"/>
  <c r="E947" i="26"/>
  <c r="E946" i="26"/>
  <c r="E945" i="26"/>
  <c r="E944" i="26"/>
  <c r="E943" i="26"/>
  <c r="E942" i="26"/>
  <c r="E941" i="26"/>
  <c r="E940" i="26"/>
  <c r="E939" i="26"/>
  <c r="E938" i="26"/>
  <c r="E937" i="26"/>
  <c r="E936" i="26"/>
  <c r="E935" i="26"/>
  <c r="E934" i="26"/>
  <c r="E933" i="26"/>
  <c r="E932" i="26"/>
  <c r="E931" i="26"/>
  <c r="E930" i="26"/>
  <c r="E929" i="26"/>
  <c r="E928" i="26"/>
  <c r="E927" i="26"/>
  <c r="E926" i="26"/>
  <c r="E925" i="26"/>
  <c r="E924" i="26"/>
  <c r="B1106" i="26"/>
  <c r="A1106" i="26"/>
  <c r="B1105" i="26"/>
  <c r="A1105" i="26"/>
  <c r="B1104" i="26"/>
  <c r="A1104" i="26"/>
  <c r="B1103" i="26"/>
  <c r="A1103" i="26"/>
  <c r="B1102" i="26"/>
  <c r="A1102" i="26"/>
  <c r="B1101" i="26"/>
  <c r="A1101" i="26"/>
  <c r="B1100" i="26"/>
  <c r="A1100" i="26"/>
  <c r="B1099" i="26"/>
  <c r="A1099" i="26"/>
  <c r="B1098" i="26"/>
  <c r="A1098" i="26"/>
  <c r="B1097" i="26"/>
  <c r="A1097" i="26"/>
  <c r="B1096" i="26"/>
  <c r="A1096" i="26"/>
  <c r="B1095" i="26"/>
  <c r="A1095" i="26"/>
  <c r="B1094" i="26"/>
  <c r="A1094" i="26"/>
  <c r="B1093" i="26"/>
  <c r="A1093" i="26"/>
  <c r="B1092" i="26"/>
  <c r="A1092" i="26"/>
  <c r="B1091" i="26"/>
  <c r="A1091" i="26"/>
  <c r="B1090" i="26"/>
  <c r="A1090" i="26"/>
  <c r="B1089" i="26"/>
  <c r="A1089" i="26"/>
  <c r="B1088" i="26"/>
  <c r="A1088" i="26"/>
  <c r="B1087" i="26"/>
  <c r="A1087" i="26"/>
  <c r="B1086" i="26"/>
  <c r="A1086" i="26"/>
  <c r="B1085" i="26"/>
  <c r="A1085" i="26"/>
  <c r="B1084" i="26"/>
  <c r="A1084" i="26"/>
  <c r="B1083" i="26"/>
  <c r="A1083" i="26"/>
  <c r="B1082" i="26"/>
  <c r="A1082" i="26"/>
  <c r="B1081" i="26"/>
  <c r="A1081" i="26"/>
  <c r="B1080" i="26"/>
  <c r="A1080" i="26"/>
  <c r="B1079" i="26"/>
  <c r="A1079" i="26"/>
  <c r="B1078" i="26"/>
  <c r="A1078" i="26"/>
  <c r="B1077" i="26"/>
  <c r="A1077" i="26"/>
  <c r="B1076" i="26"/>
  <c r="A1076" i="26"/>
  <c r="B1075" i="26"/>
  <c r="A1075" i="26"/>
  <c r="B1074" i="26"/>
  <c r="A1074" i="26"/>
  <c r="B1073" i="26"/>
  <c r="A1073" i="26"/>
  <c r="B1072" i="26"/>
  <c r="A1072" i="26"/>
  <c r="B1071" i="26"/>
  <c r="A1071" i="26"/>
  <c r="B1070" i="26"/>
  <c r="A1070" i="26"/>
  <c r="B1068" i="26"/>
  <c r="A1068" i="26"/>
  <c r="B1067" i="26"/>
  <c r="A1067" i="26"/>
  <c r="B1066" i="26"/>
  <c r="A1066" i="26"/>
  <c r="B1065" i="26"/>
  <c r="A1065" i="26"/>
  <c r="B1064" i="26"/>
  <c r="A1064" i="26"/>
  <c r="B1063" i="26"/>
  <c r="A1063" i="26"/>
  <c r="B1062" i="26"/>
  <c r="A1062" i="26"/>
  <c r="B1061" i="26"/>
  <c r="A1061" i="26"/>
  <c r="B1060" i="26"/>
  <c r="A1060" i="26"/>
  <c r="B1059" i="26"/>
  <c r="A1059" i="26"/>
  <c r="B1058" i="26"/>
  <c r="A1058" i="26"/>
  <c r="B1057" i="26"/>
  <c r="A1057" i="26"/>
  <c r="B1056" i="26"/>
  <c r="A1056" i="26"/>
  <c r="B1055" i="26"/>
  <c r="A1055" i="26"/>
  <c r="B1054" i="26"/>
  <c r="A1054" i="26"/>
  <c r="B1053" i="26"/>
  <c r="A1053" i="26"/>
  <c r="B1052" i="26"/>
  <c r="A1052" i="26"/>
  <c r="B1051" i="26"/>
  <c r="A1051" i="26"/>
  <c r="B1050" i="26"/>
  <c r="A1050" i="26"/>
  <c r="B1049" i="26"/>
  <c r="A1049" i="26"/>
  <c r="B1048" i="26"/>
  <c r="A1048" i="26"/>
  <c r="B1047" i="26"/>
  <c r="A1047" i="26"/>
  <c r="B1046" i="26"/>
  <c r="A1046" i="26"/>
  <c r="B1045" i="26"/>
  <c r="A1045" i="26"/>
  <c r="B1044" i="26"/>
  <c r="A1044" i="26"/>
  <c r="B1043" i="26"/>
  <c r="A1043" i="26"/>
  <c r="B1042" i="26"/>
  <c r="A1042" i="26"/>
  <c r="B1041" i="26"/>
  <c r="A1041" i="26"/>
  <c r="B1040" i="26"/>
  <c r="A1040" i="26"/>
  <c r="B1039" i="26"/>
  <c r="A1039" i="26"/>
  <c r="B1037" i="26"/>
  <c r="A1037" i="26"/>
  <c r="B1036" i="26"/>
  <c r="A1036" i="26"/>
  <c r="B1035" i="26"/>
  <c r="A1035" i="26"/>
  <c r="B1034" i="26"/>
  <c r="A1034" i="26"/>
  <c r="B1033" i="26"/>
  <c r="A1033" i="26"/>
  <c r="B1032" i="26"/>
  <c r="A1032" i="26"/>
  <c r="B1031" i="26"/>
  <c r="A1031" i="26"/>
  <c r="B1030" i="26"/>
  <c r="A1030" i="26"/>
  <c r="B1029" i="26"/>
  <c r="A1029" i="26"/>
  <c r="B1028" i="26"/>
  <c r="A1028" i="26"/>
  <c r="B1027" i="26"/>
  <c r="A1027" i="26"/>
  <c r="B1026" i="26"/>
  <c r="A1026" i="26"/>
  <c r="B1025" i="26"/>
  <c r="A1025" i="26"/>
  <c r="B1024" i="26"/>
  <c r="A1024" i="26"/>
  <c r="B1023" i="26"/>
  <c r="A1023" i="26"/>
  <c r="B1022" i="26"/>
  <c r="A1022" i="26"/>
  <c r="B1021" i="26"/>
  <c r="A1021" i="26"/>
  <c r="B1020" i="26"/>
  <c r="A1020" i="26"/>
  <c r="B1019" i="26"/>
  <c r="A1019" i="26"/>
  <c r="B1018" i="26"/>
  <c r="A1018" i="26"/>
  <c r="B1017" i="26"/>
  <c r="A1017" i="26"/>
  <c r="B1016" i="26"/>
  <c r="A1016" i="26"/>
  <c r="B1015" i="26"/>
  <c r="A1015" i="26"/>
  <c r="B1014" i="26"/>
  <c r="A1014" i="26"/>
  <c r="B1013" i="26"/>
  <c r="A1013" i="26"/>
  <c r="B1012" i="26"/>
  <c r="A1012" i="26"/>
  <c r="B1011" i="26"/>
  <c r="A1011" i="26"/>
  <c r="B1010" i="26"/>
  <c r="A1010" i="26"/>
  <c r="B1008" i="26"/>
  <c r="A1008" i="26"/>
  <c r="B1007" i="26"/>
  <c r="A1007" i="26"/>
  <c r="B1006" i="26"/>
  <c r="A1006" i="26"/>
  <c r="B1005" i="26"/>
  <c r="A1005" i="26"/>
  <c r="B1004" i="26"/>
  <c r="A1004" i="26"/>
  <c r="B1003" i="26"/>
  <c r="A1003" i="26"/>
  <c r="B1002" i="26"/>
  <c r="A1002" i="26"/>
  <c r="B1001" i="26"/>
  <c r="A1001" i="26"/>
  <c r="B1000" i="26"/>
  <c r="A1000" i="26"/>
  <c r="B999" i="26"/>
  <c r="A999" i="26"/>
  <c r="B998" i="26"/>
  <c r="A998" i="26"/>
  <c r="B997" i="26"/>
  <c r="A997" i="26"/>
  <c r="B996" i="26"/>
  <c r="A996" i="26"/>
  <c r="B995" i="26"/>
  <c r="A995" i="26"/>
  <c r="B994" i="26"/>
  <c r="A994" i="26"/>
  <c r="B993" i="26"/>
  <c r="A993" i="26"/>
  <c r="B992" i="26"/>
  <c r="A992" i="26"/>
  <c r="B991" i="26"/>
  <c r="A991" i="26"/>
  <c r="B990" i="26"/>
  <c r="A990" i="26"/>
  <c r="B989" i="26"/>
  <c r="A989" i="26"/>
  <c r="B988" i="26"/>
  <c r="A988" i="26"/>
  <c r="B987" i="26"/>
  <c r="A987" i="26"/>
  <c r="B986" i="26"/>
  <c r="A986" i="26"/>
  <c r="B985" i="26"/>
  <c r="A985" i="26"/>
  <c r="B984" i="26"/>
  <c r="A984" i="26"/>
  <c r="B983" i="26"/>
  <c r="A983" i="26"/>
  <c r="B982" i="26"/>
  <c r="A982" i="26"/>
  <c r="B981" i="26"/>
  <c r="A981" i="26"/>
  <c r="B980" i="26"/>
  <c r="A980" i="26"/>
  <c r="B979" i="26"/>
  <c r="A979" i="26"/>
  <c r="B978" i="26"/>
  <c r="A978" i="26"/>
  <c r="B977" i="26"/>
  <c r="A977" i="26"/>
  <c r="B976" i="26"/>
  <c r="A976" i="26"/>
  <c r="B975" i="26"/>
  <c r="A975" i="26"/>
  <c r="B974" i="26"/>
  <c r="A974" i="26"/>
  <c r="B973" i="26"/>
  <c r="A973" i="26"/>
  <c r="B972" i="26"/>
  <c r="A972" i="26"/>
  <c r="B971" i="26"/>
  <c r="A971" i="26"/>
  <c r="B970" i="26"/>
  <c r="A970" i="26"/>
  <c r="B968" i="26"/>
  <c r="A968" i="26"/>
  <c r="B967" i="26"/>
  <c r="A967" i="26"/>
  <c r="B966" i="26"/>
  <c r="A966" i="26"/>
  <c r="B965" i="26"/>
  <c r="A965" i="26"/>
  <c r="B964" i="26"/>
  <c r="A964" i="26"/>
  <c r="B963" i="26"/>
  <c r="A963" i="26"/>
  <c r="B962" i="26"/>
  <c r="A962" i="26"/>
  <c r="B961" i="26"/>
  <c r="A961" i="26"/>
  <c r="B960" i="26"/>
  <c r="A960" i="26"/>
  <c r="B959" i="26"/>
  <c r="A959" i="26"/>
  <c r="B958" i="26"/>
  <c r="A958" i="26"/>
  <c r="B957" i="26"/>
  <c r="A957" i="26"/>
  <c r="B956" i="26"/>
  <c r="A956" i="26"/>
  <c r="B955" i="26"/>
  <c r="A955" i="26"/>
  <c r="B954" i="26"/>
  <c r="A954" i="26"/>
  <c r="B953" i="26"/>
  <c r="A953" i="26"/>
  <c r="B952" i="26"/>
  <c r="A952" i="26"/>
  <c r="B951" i="26"/>
  <c r="A951" i="26"/>
  <c r="B950" i="26"/>
  <c r="A950" i="26"/>
  <c r="B949" i="26"/>
  <c r="A949" i="26"/>
  <c r="B948" i="26"/>
  <c r="A948" i="26"/>
  <c r="B947" i="26"/>
  <c r="A947" i="26"/>
  <c r="B946" i="26"/>
  <c r="A946" i="26"/>
  <c r="B945" i="26"/>
  <c r="A945" i="26"/>
  <c r="B944" i="26"/>
  <c r="A944" i="26"/>
  <c r="B943" i="26"/>
  <c r="A943" i="26"/>
  <c r="B942" i="26"/>
  <c r="A942" i="26"/>
  <c r="B941" i="26"/>
  <c r="A941" i="26"/>
  <c r="B940" i="26"/>
  <c r="A940" i="26"/>
  <c r="B939" i="26"/>
  <c r="A939" i="26"/>
  <c r="B938" i="26"/>
  <c r="A938" i="26"/>
  <c r="B937" i="26"/>
  <c r="A937" i="26"/>
  <c r="B936" i="26"/>
  <c r="A936" i="26"/>
  <c r="B935" i="26"/>
  <c r="A935" i="26"/>
  <c r="B934" i="26"/>
  <c r="A934" i="26"/>
  <c r="B933" i="26"/>
  <c r="A933" i="26"/>
  <c r="B932" i="26"/>
  <c r="A932" i="26"/>
  <c r="B931" i="26"/>
  <c r="A931" i="26"/>
  <c r="B930" i="26"/>
  <c r="A930" i="26"/>
  <c r="B929" i="26"/>
  <c r="A929" i="26"/>
  <c r="B928" i="26"/>
  <c r="A928" i="26"/>
  <c r="B927" i="26"/>
  <c r="A927" i="26"/>
  <c r="B926" i="26"/>
  <c r="A926" i="26"/>
  <c r="B925" i="26"/>
  <c r="A925" i="26"/>
  <c r="B924" i="26"/>
  <c r="A924" i="26"/>
  <c r="E923" i="26"/>
  <c r="E922" i="26"/>
  <c r="E921" i="26"/>
  <c r="E920" i="26"/>
  <c r="E919" i="26"/>
  <c r="E918" i="26"/>
  <c r="E917" i="26"/>
  <c r="E916" i="26"/>
  <c r="E915" i="26"/>
  <c r="E914" i="26"/>
  <c r="E913" i="26"/>
  <c r="E912" i="26"/>
  <c r="E911" i="26"/>
  <c r="E910" i="26"/>
  <c r="E909" i="26"/>
  <c r="E908" i="26"/>
  <c r="E907" i="26"/>
  <c r="E906" i="26"/>
  <c r="E905" i="26"/>
  <c r="E904" i="26"/>
  <c r="E903" i="26"/>
  <c r="E902" i="26"/>
  <c r="E901" i="26"/>
  <c r="E900" i="26"/>
  <c r="E899" i="26"/>
  <c r="E898" i="26"/>
  <c r="E897" i="26"/>
  <c r="E896" i="26"/>
  <c r="E895" i="26"/>
  <c r="E894" i="26"/>
  <c r="E893" i="26"/>
  <c r="E892" i="26"/>
  <c r="E891" i="26"/>
  <c r="E890" i="26"/>
  <c r="E889" i="26"/>
  <c r="E888" i="26"/>
  <c r="E887" i="26"/>
  <c r="E885" i="26"/>
  <c r="E884" i="26"/>
  <c r="E883" i="26"/>
  <c r="E882" i="26"/>
  <c r="E881" i="26"/>
  <c r="E880" i="26"/>
  <c r="E879" i="26"/>
  <c r="E878" i="26"/>
  <c r="E877" i="26"/>
  <c r="E876" i="26"/>
  <c r="E875" i="26"/>
  <c r="E874" i="26"/>
  <c r="E873" i="26"/>
  <c r="E872" i="26"/>
  <c r="E871" i="26"/>
  <c r="E870" i="26"/>
  <c r="E869" i="26"/>
  <c r="E868" i="26"/>
  <c r="E867" i="26"/>
  <c r="E866" i="26"/>
  <c r="E865" i="26"/>
  <c r="E864" i="26"/>
  <c r="E863" i="26"/>
  <c r="E862" i="26"/>
  <c r="E861" i="26"/>
  <c r="E860" i="26"/>
  <c r="E859" i="26"/>
  <c r="E858" i="26"/>
  <c r="E857" i="26"/>
  <c r="E856" i="26"/>
  <c r="E854" i="26"/>
  <c r="E853" i="26"/>
  <c r="E852" i="26"/>
  <c r="E851" i="26"/>
  <c r="E850" i="26"/>
  <c r="E849" i="26"/>
  <c r="E848" i="26"/>
  <c r="E847" i="26"/>
  <c r="E846" i="26"/>
  <c r="E845" i="26"/>
  <c r="E844" i="26"/>
  <c r="E843" i="26"/>
  <c r="E842" i="26"/>
  <c r="E841" i="26"/>
  <c r="E840" i="26"/>
  <c r="E839" i="26"/>
  <c r="E838" i="26"/>
  <c r="E837" i="26"/>
  <c r="E836" i="26"/>
  <c r="E835" i="26"/>
  <c r="E834" i="26"/>
  <c r="E833" i="26"/>
  <c r="E832" i="26"/>
  <c r="E831" i="26"/>
  <c r="E830" i="26"/>
  <c r="E829" i="26"/>
  <c r="E828" i="26"/>
  <c r="E827" i="26"/>
  <c r="E825" i="26"/>
  <c r="E824" i="26"/>
  <c r="E823" i="26"/>
  <c r="E822" i="26"/>
  <c r="E821" i="26"/>
  <c r="E820" i="26"/>
  <c r="E819" i="26"/>
  <c r="E818" i="26"/>
  <c r="E817" i="26"/>
  <c r="E816" i="26"/>
  <c r="E815" i="26"/>
  <c r="E814" i="26"/>
  <c r="E813" i="26"/>
  <c r="E812" i="26"/>
  <c r="E811" i="26"/>
  <c r="E810" i="26"/>
  <c r="E809" i="26"/>
  <c r="E808" i="26"/>
  <c r="E807" i="26"/>
  <c r="E806" i="26"/>
  <c r="E805" i="26"/>
  <c r="E804" i="26"/>
  <c r="E803" i="26"/>
  <c r="E802" i="26"/>
  <c r="E801" i="26"/>
  <c r="E800" i="26"/>
  <c r="E799" i="26"/>
  <c r="E798" i="26"/>
  <c r="E797" i="26"/>
  <c r="E796" i="26"/>
  <c r="E795" i="26"/>
  <c r="E794" i="26"/>
  <c r="E793" i="26"/>
  <c r="E792" i="26"/>
  <c r="E791" i="26"/>
  <c r="E790" i="26"/>
  <c r="E789" i="26"/>
  <c r="E788" i="26"/>
  <c r="E787" i="26"/>
  <c r="E785" i="26"/>
  <c r="E784" i="26"/>
  <c r="E783" i="26"/>
  <c r="E782" i="26"/>
  <c r="E781" i="26"/>
  <c r="E780" i="26"/>
  <c r="E779" i="26"/>
  <c r="E778" i="26"/>
  <c r="E777" i="26"/>
  <c r="E776" i="26"/>
  <c r="E775" i="26"/>
  <c r="E774" i="26"/>
  <c r="E773" i="26"/>
  <c r="E772" i="26"/>
  <c r="E771" i="26"/>
  <c r="E770" i="26"/>
  <c r="E769" i="26"/>
  <c r="E768" i="26"/>
  <c r="E767" i="26"/>
  <c r="E766" i="26"/>
  <c r="E765" i="26"/>
  <c r="E764" i="26"/>
  <c r="E763" i="26"/>
  <c r="E762" i="26"/>
  <c r="E761" i="26"/>
  <c r="E760" i="26"/>
  <c r="E759" i="26"/>
  <c r="E758" i="26"/>
  <c r="E757" i="26"/>
  <c r="E756" i="26"/>
  <c r="E755" i="26"/>
  <c r="E754" i="26"/>
  <c r="E753" i="26"/>
  <c r="E752" i="26"/>
  <c r="E751" i="26"/>
  <c r="E750" i="26"/>
  <c r="E749" i="26"/>
  <c r="E748" i="26"/>
  <c r="E747" i="26"/>
  <c r="E746" i="26"/>
  <c r="E745" i="26"/>
  <c r="E744" i="26"/>
  <c r="E743" i="26"/>
  <c r="E742" i="26"/>
  <c r="E741" i="26"/>
  <c r="E740" i="26"/>
  <c r="E739" i="26"/>
  <c r="E738" i="26"/>
  <c r="E737" i="26"/>
  <c r="E736" i="26"/>
  <c r="E735" i="26"/>
  <c r="E734" i="26"/>
  <c r="E733" i="26"/>
  <c r="E732" i="26"/>
  <c r="E731" i="26"/>
  <c r="E730" i="26"/>
  <c r="E729" i="26"/>
  <c r="E728" i="26"/>
  <c r="E727" i="26"/>
  <c r="E726" i="26"/>
  <c r="E725" i="26"/>
  <c r="E724" i="26"/>
  <c r="E723" i="26"/>
  <c r="E722" i="26"/>
  <c r="E721" i="26"/>
  <c r="E720" i="26"/>
  <c r="E719" i="26"/>
  <c r="E718" i="26"/>
  <c r="E717" i="26"/>
  <c r="E716" i="26"/>
  <c r="E715" i="26"/>
  <c r="E714" i="26"/>
  <c r="E713" i="26"/>
  <c r="E712" i="26"/>
  <c r="E711" i="26"/>
  <c r="E710" i="26"/>
  <c r="E709" i="26"/>
  <c r="E708" i="26"/>
  <c r="E707" i="26"/>
  <c r="E706" i="26"/>
  <c r="E705" i="26"/>
  <c r="E704" i="26"/>
  <c r="E702" i="26"/>
  <c r="E701" i="26"/>
  <c r="E700" i="26"/>
  <c r="E699" i="26"/>
  <c r="E698" i="26"/>
  <c r="E697" i="26"/>
  <c r="E696" i="26"/>
  <c r="E695" i="26"/>
  <c r="E694" i="26"/>
  <c r="E693" i="26"/>
  <c r="E692" i="26"/>
  <c r="E691" i="26"/>
  <c r="E690" i="26"/>
  <c r="E689" i="26"/>
  <c r="E688" i="26"/>
  <c r="E687" i="26"/>
  <c r="E686" i="26"/>
  <c r="E685" i="26"/>
  <c r="E684" i="26"/>
  <c r="E683" i="26"/>
  <c r="E682" i="26"/>
  <c r="E681" i="26"/>
  <c r="E680" i="26"/>
  <c r="E679" i="26"/>
  <c r="E678" i="26"/>
  <c r="E677" i="26"/>
  <c r="E676" i="26"/>
  <c r="E675" i="26"/>
  <c r="E674" i="26"/>
  <c r="E673" i="26"/>
  <c r="E671" i="26"/>
  <c r="E670" i="26"/>
  <c r="E669" i="26"/>
  <c r="E668" i="26"/>
  <c r="E667" i="26"/>
  <c r="E666" i="26"/>
  <c r="E665" i="26"/>
  <c r="E664" i="26"/>
  <c r="E663" i="26"/>
  <c r="E662" i="26"/>
  <c r="E661" i="26"/>
  <c r="E660" i="26"/>
  <c r="E659" i="26"/>
  <c r="E658" i="26"/>
  <c r="E657" i="26"/>
  <c r="E656" i="26"/>
  <c r="E655" i="26"/>
  <c r="E654" i="26"/>
  <c r="E653" i="26"/>
  <c r="E652" i="26"/>
  <c r="E651" i="26"/>
  <c r="E650" i="26"/>
  <c r="E649" i="26"/>
  <c r="E648" i="26"/>
  <c r="E647" i="26"/>
  <c r="E646" i="26"/>
  <c r="E645" i="26"/>
  <c r="E644" i="26"/>
  <c r="E642" i="26"/>
  <c r="E641" i="26"/>
  <c r="E640" i="26"/>
  <c r="E639" i="26"/>
  <c r="E638" i="26"/>
  <c r="E637" i="26"/>
  <c r="E636" i="26"/>
  <c r="E635" i="26"/>
  <c r="E634" i="26"/>
  <c r="E633" i="26"/>
  <c r="E632" i="26"/>
  <c r="E631" i="26"/>
  <c r="E630" i="26"/>
  <c r="E629" i="26"/>
  <c r="E628" i="26"/>
  <c r="E627" i="26"/>
  <c r="E626" i="26"/>
  <c r="E625" i="26"/>
  <c r="E624" i="26"/>
  <c r="E623" i="26"/>
  <c r="E622" i="26"/>
  <c r="E621" i="26"/>
  <c r="E620" i="26"/>
  <c r="E619" i="26"/>
  <c r="E618" i="26"/>
  <c r="E617" i="26"/>
  <c r="E616" i="26"/>
  <c r="E615" i="26"/>
  <c r="E614" i="26"/>
  <c r="E613" i="26"/>
  <c r="E612" i="26"/>
  <c r="E611" i="26"/>
  <c r="E610" i="26"/>
  <c r="E609" i="26"/>
  <c r="E608" i="26"/>
  <c r="E607" i="26"/>
  <c r="E606" i="26"/>
  <c r="E605" i="26"/>
  <c r="E604" i="26"/>
  <c r="E602" i="26"/>
  <c r="E601" i="26"/>
  <c r="E600" i="26"/>
  <c r="E599" i="26"/>
  <c r="E598" i="26"/>
  <c r="E597" i="26"/>
  <c r="E596" i="26"/>
  <c r="E595" i="26"/>
  <c r="E594" i="26"/>
  <c r="E593" i="26"/>
  <c r="E592" i="26"/>
  <c r="E591" i="26"/>
  <c r="E590" i="26"/>
  <c r="E589" i="26"/>
  <c r="E588" i="26"/>
  <c r="E587" i="26"/>
  <c r="E586" i="26"/>
  <c r="E585" i="26"/>
  <c r="E584" i="26"/>
  <c r="E583" i="26"/>
  <c r="E582" i="26"/>
  <c r="E581" i="26"/>
  <c r="E580" i="26"/>
  <c r="E579" i="26"/>
  <c r="E578" i="26"/>
  <c r="E577" i="26"/>
  <c r="E576" i="26"/>
  <c r="E575" i="26"/>
  <c r="E574" i="26"/>
  <c r="E573" i="26"/>
  <c r="E572" i="26"/>
  <c r="E571" i="26"/>
  <c r="E570" i="26"/>
  <c r="E569" i="26"/>
  <c r="E568" i="26"/>
  <c r="E567" i="26"/>
  <c r="E566" i="26"/>
  <c r="E565" i="26"/>
  <c r="E564" i="26"/>
  <c r="E563" i="26"/>
  <c r="E562" i="26"/>
  <c r="E561" i="26"/>
  <c r="E560" i="26"/>
  <c r="E559" i="26"/>
  <c r="E558" i="26"/>
  <c r="E557" i="26"/>
  <c r="E556" i="26"/>
  <c r="E555" i="26"/>
  <c r="E554" i="26"/>
  <c r="E553" i="26"/>
  <c r="E552" i="26"/>
  <c r="E551" i="26"/>
  <c r="E550" i="26"/>
  <c r="E549" i="26"/>
  <c r="E548" i="26"/>
  <c r="E547" i="26"/>
  <c r="E546" i="26"/>
  <c r="E545" i="26"/>
  <c r="E544" i="26"/>
  <c r="E543" i="26"/>
  <c r="E542" i="26"/>
  <c r="E541" i="26"/>
  <c r="E540" i="26"/>
  <c r="E539" i="26"/>
  <c r="E538" i="26"/>
  <c r="E537" i="26"/>
  <c r="E536" i="26"/>
  <c r="E535" i="26"/>
  <c r="E534" i="26"/>
  <c r="E533" i="26"/>
  <c r="E532" i="26"/>
  <c r="E531" i="26"/>
  <c r="E530" i="26"/>
  <c r="E529" i="26"/>
  <c r="E528" i="26"/>
  <c r="E527" i="26"/>
  <c r="E526" i="26"/>
  <c r="E525" i="26"/>
  <c r="E524" i="26"/>
  <c r="E523" i="26"/>
  <c r="E522" i="26"/>
  <c r="E521" i="26"/>
  <c r="E519" i="26"/>
  <c r="E518" i="26"/>
  <c r="E517" i="26"/>
  <c r="E516" i="26"/>
  <c r="E515" i="26"/>
  <c r="E514" i="26"/>
  <c r="E513" i="26"/>
  <c r="E512" i="26"/>
  <c r="E511" i="26"/>
  <c r="E510" i="26"/>
  <c r="E509" i="26"/>
  <c r="E508" i="26"/>
  <c r="E507" i="26"/>
  <c r="E506" i="26"/>
  <c r="E505" i="26"/>
  <c r="E504" i="26"/>
  <c r="E503" i="26"/>
  <c r="E502" i="26"/>
  <c r="E501" i="26"/>
  <c r="E500" i="26"/>
  <c r="E499" i="26"/>
  <c r="E498" i="26"/>
  <c r="E497" i="26"/>
  <c r="E496" i="26"/>
  <c r="E495" i="26"/>
  <c r="E494" i="26"/>
  <c r="E493" i="26"/>
  <c r="E492" i="26"/>
  <c r="E491" i="26"/>
  <c r="E490" i="26"/>
  <c r="E488" i="26"/>
  <c r="E487" i="26"/>
  <c r="E486" i="26"/>
  <c r="E485" i="26"/>
  <c r="E484" i="26"/>
  <c r="E483" i="26"/>
  <c r="E482" i="26"/>
  <c r="E481" i="26"/>
  <c r="E480" i="26"/>
  <c r="E479" i="26"/>
  <c r="E478" i="26"/>
  <c r="E477" i="26"/>
  <c r="E476" i="26"/>
  <c r="E475" i="26"/>
  <c r="E474" i="26"/>
  <c r="E473" i="26"/>
  <c r="E472" i="26"/>
  <c r="E471" i="26"/>
  <c r="E470" i="26"/>
  <c r="E469" i="26"/>
  <c r="E468" i="26"/>
  <c r="E467" i="26"/>
  <c r="E466" i="26"/>
  <c r="E465" i="26"/>
  <c r="E464" i="26"/>
  <c r="E463" i="26"/>
  <c r="E462" i="26"/>
  <c r="E461" i="26"/>
  <c r="E459" i="26"/>
  <c r="E458" i="26"/>
  <c r="E457" i="26"/>
  <c r="E456" i="26"/>
  <c r="E455" i="26"/>
  <c r="E454" i="26"/>
  <c r="E453" i="26"/>
  <c r="E452" i="26"/>
  <c r="E451" i="26"/>
  <c r="E450" i="26"/>
  <c r="E449" i="26"/>
  <c r="E448" i="26"/>
  <c r="E447" i="26"/>
  <c r="E446" i="26"/>
  <c r="E445" i="26"/>
  <c r="E444" i="26"/>
  <c r="E443" i="26"/>
  <c r="E442" i="26"/>
  <c r="E441" i="26"/>
  <c r="E440" i="26"/>
  <c r="E439" i="26"/>
  <c r="E438" i="26"/>
  <c r="E437" i="26"/>
  <c r="E436" i="26"/>
  <c r="E435" i="26"/>
  <c r="E434" i="26"/>
  <c r="E433" i="26"/>
  <c r="E432" i="26"/>
  <c r="E431" i="26"/>
  <c r="E430" i="26"/>
  <c r="E429" i="26"/>
  <c r="E428" i="26"/>
  <c r="E427" i="26"/>
  <c r="E426" i="26"/>
  <c r="E425" i="26"/>
  <c r="E424" i="26"/>
  <c r="E423" i="26"/>
  <c r="E422" i="26"/>
  <c r="E421" i="26"/>
  <c r="E419" i="26"/>
  <c r="E418" i="26"/>
  <c r="E417" i="26"/>
  <c r="E416" i="26"/>
  <c r="E415" i="26"/>
  <c r="E414" i="26"/>
  <c r="E413" i="26"/>
  <c r="E412" i="26"/>
  <c r="E411" i="26"/>
  <c r="E410" i="26"/>
  <c r="E409" i="26"/>
  <c r="E408" i="26"/>
  <c r="E407" i="26"/>
  <c r="E406" i="26"/>
  <c r="E405" i="26"/>
  <c r="E404" i="26"/>
  <c r="E403" i="26"/>
  <c r="E402" i="26"/>
  <c r="E401" i="26"/>
  <c r="E400" i="26"/>
  <c r="E399" i="26"/>
  <c r="E398" i="26"/>
  <c r="E397" i="26"/>
  <c r="E396" i="26"/>
  <c r="E395" i="26"/>
  <c r="E394" i="26"/>
  <c r="E393" i="26"/>
  <c r="E392" i="26"/>
  <c r="E391" i="26"/>
  <c r="E390" i="26"/>
  <c r="E389" i="26"/>
  <c r="E388" i="26"/>
  <c r="E387" i="26"/>
  <c r="E386" i="26"/>
  <c r="E385" i="26"/>
  <c r="E384" i="26"/>
  <c r="E383" i="26"/>
  <c r="E382" i="26"/>
  <c r="E381" i="26"/>
  <c r="E380" i="26"/>
  <c r="E379" i="26"/>
  <c r="E378" i="26"/>
  <c r="E377" i="26"/>
  <c r="E376" i="26"/>
  <c r="E375" i="26"/>
  <c r="B923" i="26"/>
  <c r="A923" i="26"/>
  <c r="B922" i="26"/>
  <c r="A922" i="26"/>
  <c r="B921" i="26"/>
  <c r="A921" i="26"/>
  <c r="B920" i="26"/>
  <c r="A920" i="26"/>
  <c r="B919" i="26"/>
  <c r="A919" i="26"/>
  <c r="B918" i="26"/>
  <c r="A918" i="26"/>
  <c r="B917" i="26"/>
  <c r="A917" i="26"/>
  <c r="B916" i="26"/>
  <c r="A916" i="26"/>
  <c r="B915" i="26"/>
  <c r="A915" i="26"/>
  <c r="B914" i="26"/>
  <c r="A914" i="26"/>
  <c r="B913" i="26"/>
  <c r="A913" i="26"/>
  <c r="B912" i="26"/>
  <c r="A912" i="26"/>
  <c r="B911" i="26"/>
  <c r="A911" i="26"/>
  <c r="B910" i="26"/>
  <c r="A910" i="26"/>
  <c r="B909" i="26"/>
  <c r="A909" i="26"/>
  <c r="B908" i="26"/>
  <c r="A908" i="26"/>
  <c r="B907" i="26"/>
  <c r="A907" i="26"/>
  <c r="B906" i="26"/>
  <c r="A906" i="26"/>
  <c r="B905" i="26"/>
  <c r="A905" i="26"/>
  <c r="B904" i="26"/>
  <c r="A904" i="26"/>
  <c r="B903" i="26"/>
  <c r="A903" i="26"/>
  <c r="B902" i="26"/>
  <c r="A902" i="26"/>
  <c r="B901" i="26"/>
  <c r="A901" i="26"/>
  <c r="B900" i="26"/>
  <c r="A900" i="26"/>
  <c r="B899" i="26"/>
  <c r="A899" i="26"/>
  <c r="B898" i="26"/>
  <c r="A898" i="26"/>
  <c r="B897" i="26"/>
  <c r="A897" i="26"/>
  <c r="B896" i="26"/>
  <c r="A896" i="26"/>
  <c r="B895" i="26"/>
  <c r="A895" i="26"/>
  <c r="B894" i="26"/>
  <c r="A894" i="26"/>
  <c r="B893" i="26"/>
  <c r="A893" i="26"/>
  <c r="B892" i="26"/>
  <c r="A892" i="26"/>
  <c r="B891" i="26"/>
  <c r="A891" i="26"/>
  <c r="B890" i="26"/>
  <c r="A890" i="26"/>
  <c r="B889" i="26"/>
  <c r="A889" i="26"/>
  <c r="B888" i="26"/>
  <c r="A888" i="26"/>
  <c r="B887" i="26"/>
  <c r="A887" i="26"/>
  <c r="B885" i="26"/>
  <c r="A885" i="26"/>
  <c r="B884" i="26"/>
  <c r="A884" i="26"/>
  <c r="B883" i="26"/>
  <c r="A883" i="26"/>
  <c r="B882" i="26"/>
  <c r="A882" i="26"/>
  <c r="B881" i="26"/>
  <c r="A881" i="26"/>
  <c r="B880" i="26"/>
  <c r="A880" i="26"/>
  <c r="B879" i="26"/>
  <c r="A879" i="26"/>
  <c r="B878" i="26"/>
  <c r="A878" i="26"/>
  <c r="B877" i="26"/>
  <c r="A877" i="26"/>
  <c r="B876" i="26"/>
  <c r="A876" i="26"/>
  <c r="B875" i="26"/>
  <c r="A875" i="26"/>
  <c r="B874" i="26"/>
  <c r="A874" i="26"/>
  <c r="B873" i="26"/>
  <c r="A873" i="26"/>
  <c r="B872" i="26"/>
  <c r="A872" i="26"/>
  <c r="B871" i="26"/>
  <c r="A871" i="26"/>
  <c r="B870" i="26"/>
  <c r="A870" i="26"/>
  <c r="B869" i="26"/>
  <c r="A869" i="26"/>
  <c r="B868" i="26"/>
  <c r="A868" i="26"/>
  <c r="B867" i="26"/>
  <c r="A867" i="26"/>
  <c r="B866" i="26"/>
  <c r="A866" i="26"/>
  <c r="B865" i="26"/>
  <c r="A865" i="26"/>
  <c r="B864" i="26"/>
  <c r="A864" i="26"/>
  <c r="B863" i="26"/>
  <c r="A863" i="26"/>
  <c r="B862" i="26"/>
  <c r="A862" i="26"/>
  <c r="B861" i="26"/>
  <c r="A861" i="26"/>
  <c r="B860" i="26"/>
  <c r="A860" i="26"/>
  <c r="B859" i="26"/>
  <c r="A859" i="26"/>
  <c r="B858" i="26"/>
  <c r="A858" i="26"/>
  <c r="B857" i="26"/>
  <c r="A857" i="26"/>
  <c r="B856" i="26"/>
  <c r="A856" i="26"/>
  <c r="B854" i="26"/>
  <c r="A854" i="26"/>
  <c r="B853" i="26"/>
  <c r="A853" i="26"/>
  <c r="B852" i="26"/>
  <c r="A852" i="26"/>
  <c r="B851" i="26"/>
  <c r="A851" i="26"/>
  <c r="B850" i="26"/>
  <c r="A850" i="26"/>
  <c r="B849" i="26"/>
  <c r="A849" i="26"/>
  <c r="B848" i="26"/>
  <c r="A848" i="26"/>
  <c r="B847" i="26"/>
  <c r="A847" i="26"/>
  <c r="B846" i="26"/>
  <c r="A846" i="26"/>
  <c r="B845" i="26"/>
  <c r="A845" i="26"/>
  <c r="B844" i="26"/>
  <c r="A844" i="26"/>
  <c r="B843" i="26"/>
  <c r="A843" i="26"/>
  <c r="B842" i="26"/>
  <c r="A842" i="26"/>
  <c r="B841" i="26"/>
  <c r="A841" i="26"/>
  <c r="B840" i="26"/>
  <c r="A840" i="26"/>
  <c r="B839" i="26"/>
  <c r="A839" i="26"/>
  <c r="B838" i="26"/>
  <c r="A838" i="26"/>
  <c r="B837" i="26"/>
  <c r="A837" i="26"/>
  <c r="B836" i="26"/>
  <c r="A836" i="26"/>
  <c r="B835" i="26"/>
  <c r="A835" i="26"/>
  <c r="B834" i="26"/>
  <c r="A834" i="26"/>
  <c r="B833" i="26"/>
  <c r="A833" i="26"/>
  <c r="B832" i="26"/>
  <c r="A832" i="26"/>
  <c r="B831" i="26"/>
  <c r="A831" i="26"/>
  <c r="B830" i="26"/>
  <c r="A830" i="26"/>
  <c r="B829" i="26"/>
  <c r="A829" i="26"/>
  <c r="B828" i="26"/>
  <c r="A828" i="26"/>
  <c r="B827" i="26"/>
  <c r="A827" i="26"/>
  <c r="B825" i="26"/>
  <c r="A825" i="26"/>
  <c r="B824" i="26"/>
  <c r="A824" i="26"/>
  <c r="B823" i="26"/>
  <c r="A823" i="26"/>
  <c r="B822" i="26"/>
  <c r="A822" i="26"/>
  <c r="B821" i="26"/>
  <c r="A821" i="26"/>
  <c r="B820" i="26"/>
  <c r="A820" i="26"/>
  <c r="B819" i="26"/>
  <c r="A819" i="26"/>
  <c r="B818" i="26"/>
  <c r="A818" i="26"/>
  <c r="B817" i="26"/>
  <c r="A817" i="26"/>
  <c r="B816" i="26"/>
  <c r="A816" i="26"/>
  <c r="B815" i="26"/>
  <c r="A815" i="26"/>
  <c r="B814" i="26"/>
  <c r="A814" i="26"/>
  <c r="B813" i="26"/>
  <c r="A813" i="26"/>
  <c r="B812" i="26"/>
  <c r="A812" i="26"/>
  <c r="B811" i="26"/>
  <c r="A811" i="26"/>
  <c r="B810" i="26"/>
  <c r="A810" i="26"/>
  <c r="B809" i="26"/>
  <c r="A809" i="26"/>
  <c r="B808" i="26"/>
  <c r="A808" i="26"/>
  <c r="B807" i="26"/>
  <c r="A807" i="26"/>
  <c r="B806" i="26"/>
  <c r="A806" i="26"/>
  <c r="B805" i="26"/>
  <c r="A805" i="26"/>
  <c r="B804" i="26"/>
  <c r="A804" i="26"/>
  <c r="B803" i="26"/>
  <c r="A803" i="26"/>
  <c r="B802" i="26"/>
  <c r="A802" i="26"/>
  <c r="B801" i="26"/>
  <c r="A801" i="26"/>
  <c r="B800" i="26"/>
  <c r="A800" i="26"/>
  <c r="B799" i="26"/>
  <c r="A799" i="26"/>
  <c r="B798" i="26"/>
  <c r="A798" i="26"/>
  <c r="B797" i="26"/>
  <c r="A797" i="26"/>
  <c r="B796" i="26"/>
  <c r="A796" i="26"/>
  <c r="B795" i="26"/>
  <c r="A795" i="26"/>
  <c r="B794" i="26"/>
  <c r="A794" i="26"/>
  <c r="B793" i="26"/>
  <c r="A793" i="26"/>
  <c r="B792" i="26"/>
  <c r="A792" i="26"/>
  <c r="B791" i="26"/>
  <c r="A791" i="26"/>
  <c r="B790" i="26"/>
  <c r="A790" i="26"/>
  <c r="B789" i="26"/>
  <c r="A789" i="26"/>
  <c r="B788" i="26"/>
  <c r="A788" i="26"/>
  <c r="B787" i="26"/>
  <c r="A787" i="26"/>
  <c r="B785" i="26"/>
  <c r="A785" i="26"/>
  <c r="B784" i="26"/>
  <c r="A784" i="26"/>
  <c r="B783" i="26"/>
  <c r="A783" i="26"/>
  <c r="B782" i="26"/>
  <c r="A782" i="26"/>
  <c r="B781" i="26"/>
  <c r="A781" i="26"/>
  <c r="B780" i="26"/>
  <c r="A780" i="26"/>
  <c r="B779" i="26"/>
  <c r="A779" i="26"/>
  <c r="B778" i="26"/>
  <c r="A778" i="26"/>
  <c r="B777" i="26"/>
  <c r="A777" i="26"/>
  <c r="B776" i="26"/>
  <c r="A776" i="26"/>
  <c r="B775" i="26"/>
  <c r="A775" i="26"/>
  <c r="B774" i="26"/>
  <c r="A774" i="26"/>
  <c r="B773" i="26"/>
  <c r="A773" i="26"/>
  <c r="B772" i="26"/>
  <c r="A772" i="26"/>
  <c r="B771" i="26"/>
  <c r="A771" i="26"/>
  <c r="B770" i="26"/>
  <c r="A770" i="26"/>
  <c r="B769" i="26"/>
  <c r="A769" i="26"/>
  <c r="B768" i="26"/>
  <c r="A768" i="26"/>
  <c r="B767" i="26"/>
  <c r="A767" i="26"/>
  <c r="B766" i="26"/>
  <c r="A766" i="26"/>
  <c r="B765" i="26"/>
  <c r="A765" i="26"/>
  <c r="B764" i="26"/>
  <c r="A764" i="26"/>
  <c r="B763" i="26"/>
  <c r="A763" i="26"/>
  <c r="B762" i="26"/>
  <c r="A762" i="26"/>
  <c r="B761" i="26"/>
  <c r="A761" i="26"/>
  <c r="B760" i="26"/>
  <c r="A760" i="26"/>
  <c r="B759" i="26"/>
  <c r="A759" i="26"/>
  <c r="B758" i="26"/>
  <c r="A758" i="26"/>
  <c r="B757" i="26"/>
  <c r="A757" i="26"/>
  <c r="B756" i="26"/>
  <c r="A756" i="26"/>
  <c r="B755" i="26"/>
  <c r="A755" i="26"/>
  <c r="B754" i="26"/>
  <c r="A754" i="26"/>
  <c r="B753" i="26"/>
  <c r="A753" i="26"/>
  <c r="B752" i="26"/>
  <c r="A752" i="26"/>
  <c r="B751" i="26"/>
  <c r="A751" i="26"/>
  <c r="B750" i="26"/>
  <c r="A750" i="26"/>
  <c r="B749" i="26"/>
  <c r="A749" i="26"/>
  <c r="B748" i="26"/>
  <c r="A748" i="26"/>
  <c r="B747" i="26"/>
  <c r="A747" i="26"/>
  <c r="B746" i="26"/>
  <c r="A746" i="26"/>
  <c r="B745" i="26"/>
  <c r="A745" i="26"/>
  <c r="B744" i="26"/>
  <c r="A744" i="26"/>
  <c r="B743" i="26"/>
  <c r="A743" i="26"/>
  <c r="B742" i="26"/>
  <c r="A742" i="26"/>
  <c r="B741" i="26"/>
  <c r="A741" i="26"/>
  <c r="B740" i="26"/>
  <c r="A740" i="26"/>
  <c r="B739" i="26"/>
  <c r="A739" i="26"/>
  <c r="B738" i="26"/>
  <c r="A738" i="26"/>
  <c r="B737" i="26"/>
  <c r="A737" i="26"/>
  <c r="B736" i="26"/>
  <c r="A736" i="26"/>
  <c r="B735" i="26"/>
  <c r="A735" i="26"/>
  <c r="B734" i="26"/>
  <c r="A734" i="26"/>
  <c r="B733" i="26"/>
  <c r="A733" i="26"/>
  <c r="B732" i="26"/>
  <c r="A732" i="26"/>
  <c r="B731" i="26"/>
  <c r="A731" i="26"/>
  <c r="B730" i="26"/>
  <c r="A730" i="26"/>
  <c r="B729" i="26"/>
  <c r="A729" i="26"/>
  <c r="B728" i="26"/>
  <c r="A728" i="26"/>
  <c r="B727" i="26"/>
  <c r="A727" i="26"/>
  <c r="B726" i="26"/>
  <c r="A726" i="26"/>
  <c r="B725" i="26"/>
  <c r="A725" i="26"/>
  <c r="B724" i="26"/>
  <c r="A724" i="26"/>
  <c r="B723" i="26"/>
  <c r="A723" i="26"/>
  <c r="B722" i="26"/>
  <c r="A722" i="26"/>
  <c r="B721" i="26"/>
  <c r="A721" i="26"/>
  <c r="B720" i="26"/>
  <c r="A720" i="26"/>
  <c r="B719" i="26"/>
  <c r="A719" i="26"/>
  <c r="B718" i="26"/>
  <c r="A718" i="26"/>
  <c r="B717" i="26"/>
  <c r="A717" i="26"/>
  <c r="B716" i="26"/>
  <c r="A716" i="26"/>
  <c r="B715" i="26"/>
  <c r="A715" i="26"/>
  <c r="B714" i="26"/>
  <c r="A714" i="26"/>
  <c r="B713" i="26"/>
  <c r="A713" i="26"/>
  <c r="B712" i="26"/>
  <c r="A712" i="26"/>
  <c r="B711" i="26"/>
  <c r="A711" i="26"/>
  <c r="B710" i="26"/>
  <c r="A710" i="26"/>
  <c r="B709" i="26"/>
  <c r="A709" i="26"/>
  <c r="B708" i="26"/>
  <c r="A708" i="26"/>
  <c r="B707" i="26"/>
  <c r="A707" i="26"/>
  <c r="B706" i="26"/>
  <c r="A706" i="26"/>
  <c r="B705" i="26"/>
  <c r="A705" i="26"/>
  <c r="B704" i="26"/>
  <c r="A704" i="26"/>
  <c r="B702" i="26"/>
  <c r="A702" i="26"/>
  <c r="B701" i="26"/>
  <c r="A701" i="26"/>
  <c r="B700" i="26"/>
  <c r="A700" i="26"/>
  <c r="B699" i="26"/>
  <c r="A699" i="26"/>
  <c r="B698" i="26"/>
  <c r="A698" i="26"/>
  <c r="B697" i="26"/>
  <c r="A697" i="26"/>
  <c r="B696" i="26"/>
  <c r="A696" i="26"/>
  <c r="B695" i="26"/>
  <c r="A695" i="26"/>
  <c r="B694" i="26"/>
  <c r="A694" i="26"/>
  <c r="B693" i="26"/>
  <c r="A693" i="26"/>
  <c r="B692" i="26"/>
  <c r="A692" i="26"/>
  <c r="B691" i="26"/>
  <c r="A691" i="26"/>
  <c r="B690" i="26"/>
  <c r="A690" i="26"/>
  <c r="B689" i="26"/>
  <c r="A689" i="26"/>
  <c r="B688" i="26"/>
  <c r="A688" i="26"/>
  <c r="B687" i="26"/>
  <c r="A687" i="26"/>
  <c r="B686" i="26"/>
  <c r="A686" i="26"/>
  <c r="B685" i="26"/>
  <c r="A685" i="26"/>
  <c r="B684" i="26"/>
  <c r="A684" i="26"/>
  <c r="B683" i="26"/>
  <c r="A683" i="26"/>
  <c r="B682" i="26"/>
  <c r="A682" i="26"/>
  <c r="B681" i="26"/>
  <c r="A681" i="26"/>
  <c r="B680" i="26"/>
  <c r="A680" i="26"/>
  <c r="B679" i="26"/>
  <c r="A679" i="26"/>
  <c r="B678" i="26"/>
  <c r="A678" i="26"/>
  <c r="B677" i="26"/>
  <c r="A677" i="26"/>
  <c r="B676" i="26"/>
  <c r="A676" i="26"/>
  <c r="B675" i="26"/>
  <c r="A675" i="26"/>
  <c r="B674" i="26"/>
  <c r="A674" i="26"/>
  <c r="B673" i="26"/>
  <c r="A673" i="26"/>
  <c r="B671" i="26"/>
  <c r="A671" i="26"/>
  <c r="B670" i="26"/>
  <c r="A670" i="26"/>
  <c r="B669" i="26"/>
  <c r="A669" i="26"/>
  <c r="B668" i="26"/>
  <c r="A668" i="26"/>
  <c r="B667" i="26"/>
  <c r="A667" i="26"/>
  <c r="B666" i="26"/>
  <c r="A666" i="26"/>
  <c r="B665" i="26"/>
  <c r="A665" i="26"/>
  <c r="B664" i="26"/>
  <c r="A664" i="26"/>
  <c r="B663" i="26"/>
  <c r="A663" i="26"/>
  <c r="B662" i="26"/>
  <c r="A662" i="26"/>
  <c r="B661" i="26"/>
  <c r="A661" i="26"/>
  <c r="B660" i="26"/>
  <c r="A660" i="26"/>
  <c r="B659" i="26"/>
  <c r="A659" i="26"/>
  <c r="B658" i="26"/>
  <c r="A658" i="26"/>
  <c r="B657" i="26"/>
  <c r="A657" i="26"/>
  <c r="B656" i="26"/>
  <c r="A656" i="26"/>
  <c r="B655" i="26"/>
  <c r="A655" i="26"/>
  <c r="B654" i="26"/>
  <c r="A654" i="26"/>
  <c r="B653" i="26"/>
  <c r="A653" i="26"/>
  <c r="B652" i="26"/>
  <c r="A652" i="26"/>
  <c r="B651" i="26"/>
  <c r="A651" i="26"/>
  <c r="B650" i="26"/>
  <c r="A650" i="26"/>
  <c r="B649" i="26"/>
  <c r="A649" i="26"/>
  <c r="B648" i="26"/>
  <c r="A648" i="26"/>
  <c r="B647" i="26"/>
  <c r="A647" i="26"/>
  <c r="B646" i="26"/>
  <c r="A646" i="26"/>
  <c r="B645" i="26"/>
  <c r="A645" i="26"/>
  <c r="B644" i="26"/>
  <c r="A644" i="26"/>
  <c r="B642" i="26"/>
  <c r="A642" i="26"/>
  <c r="B641" i="26"/>
  <c r="A641" i="26"/>
  <c r="B640" i="26"/>
  <c r="A640" i="26"/>
  <c r="B639" i="26"/>
  <c r="A639" i="26"/>
  <c r="B638" i="26"/>
  <c r="A638" i="26"/>
  <c r="B637" i="26"/>
  <c r="A637" i="26"/>
  <c r="B636" i="26"/>
  <c r="A636" i="26"/>
  <c r="B635" i="26"/>
  <c r="A635" i="26"/>
  <c r="B634" i="26"/>
  <c r="A634" i="26"/>
  <c r="B633" i="26"/>
  <c r="A633" i="26"/>
  <c r="B632" i="26"/>
  <c r="A632" i="26"/>
  <c r="B631" i="26"/>
  <c r="A631" i="26"/>
  <c r="B630" i="26"/>
  <c r="A630" i="26"/>
  <c r="B629" i="26"/>
  <c r="A629" i="26"/>
  <c r="B628" i="26"/>
  <c r="A628" i="26"/>
  <c r="B627" i="26"/>
  <c r="A627" i="26"/>
  <c r="B626" i="26"/>
  <c r="A626" i="26"/>
  <c r="B625" i="26"/>
  <c r="A625" i="26"/>
  <c r="B624" i="26"/>
  <c r="A624" i="26"/>
  <c r="B623" i="26"/>
  <c r="A623" i="26"/>
  <c r="B622" i="26"/>
  <c r="A622" i="26"/>
  <c r="B621" i="26"/>
  <c r="A621" i="26"/>
  <c r="B620" i="26"/>
  <c r="A620" i="26"/>
  <c r="B619" i="26"/>
  <c r="A619" i="26"/>
  <c r="B618" i="26"/>
  <c r="A618" i="26"/>
  <c r="B617" i="26"/>
  <c r="A617" i="26"/>
  <c r="B616" i="26"/>
  <c r="A616" i="26"/>
  <c r="B615" i="26"/>
  <c r="A615" i="26"/>
  <c r="B614" i="26"/>
  <c r="A614" i="26"/>
  <c r="B613" i="26"/>
  <c r="A613" i="26"/>
  <c r="B612" i="26"/>
  <c r="A612" i="26"/>
  <c r="B611" i="26"/>
  <c r="A611" i="26"/>
  <c r="B610" i="26"/>
  <c r="A610" i="26"/>
  <c r="B609" i="26"/>
  <c r="A609" i="26"/>
  <c r="B608" i="26"/>
  <c r="A608" i="26"/>
  <c r="B607" i="26"/>
  <c r="A607" i="26"/>
  <c r="B606" i="26"/>
  <c r="A606" i="26"/>
  <c r="B605" i="26"/>
  <c r="A605" i="26"/>
  <c r="B604" i="26"/>
  <c r="A604" i="26"/>
  <c r="B602" i="26"/>
  <c r="A602" i="26"/>
  <c r="B601" i="26"/>
  <c r="A601" i="26"/>
  <c r="B600" i="26"/>
  <c r="A600" i="26"/>
  <c r="B599" i="26"/>
  <c r="A599" i="26"/>
  <c r="B598" i="26"/>
  <c r="A598" i="26"/>
  <c r="B597" i="26"/>
  <c r="A597" i="26"/>
  <c r="B596" i="26"/>
  <c r="A596" i="26"/>
  <c r="B595" i="26"/>
  <c r="A595" i="26"/>
  <c r="B594" i="26"/>
  <c r="A594" i="26"/>
  <c r="B593" i="26"/>
  <c r="A593" i="26"/>
  <c r="B592" i="26"/>
  <c r="A592" i="26"/>
  <c r="B591" i="26"/>
  <c r="A591" i="26"/>
  <c r="B590" i="26"/>
  <c r="A590" i="26"/>
  <c r="B589" i="26"/>
  <c r="A589" i="26"/>
  <c r="B588" i="26"/>
  <c r="A588" i="26"/>
  <c r="B587" i="26"/>
  <c r="A587" i="26"/>
  <c r="B586" i="26"/>
  <c r="A586" i="26"/>
  <c r="B585" i="26"/>
  <c r="A585" i="26"/>
  <c r="B584" i="26"/>
  <c r="A584" i="26"/>
  <c r="B583" i="26"/>
  <c r="A583" i="26"/>
  <c r="B582" i="26"/>
  <c r="A582" i="26"/>
  <c r="B581" i="26"/>
  <c r="A581" i="26"/>
  <c r="B580" i="26"/>
  <c r="A580" i="26"/>
  <c r="B579" i="26"/>
  <c r="A579" i="26"/>
  <c r="B578" i="26"/>
  <c r="A578" i="26"/>
  <c r="B577" i="26"/>
  <c r="A577" i="26"/>
  <c r="B576" i="26"/>
  <c r="A576" i="26"/>
  <c r="B575" i="26"/>
  <c r="A575" i="26"/>
  <c r="B574" i="26"/>
  <c r="A574" i="26"/>
  <c r="B573" i="26"/>
  <c r="A573" i="26"/>
  <c r="B572" i="26"/>
  <c r="A572" i="26"/>
  <c r="B571" i="26"/>
  <c r="A571" i="26"/>
  <c r="B570" i="26"/>
  <c r="A570" i="26"/>
  <c r="B569" i="26"/>
  <c r="A569" i="26"/>
  <c r="B568" i="26"/>
  <c r="A568" i="26"/>
  <c r="B567" i="26"/>
  <c r="A567" i="26"/>
  <c r="B566" i="26"/>
  <c r="A566" i="26"/>
  <c r="B565" i="26"/>
  <c r="A565" i="26"/>
  <c r="B564" i="26"/>
  <c r="A564" i="26"/>
  <c r="B563" i="26"/>
  <c r="A563" i="26"/>
  <c r="B562" i="26"/>
  <c r="A562" i="26"/>
  <c r="B561" i="26"/>
  <c r="A561" i="26"/>
  <c r="B560" i="26"/>
  <c r="A560" i="26"/>
  <c r="B559" i="26"/>
  <c r="A559" i="26"/>
  <c r="B558" i="26"/>
  <c r="A558" i="26"/>
  <c r="B557" i="26"/>
  <c r="A557" i="26"/>
  <c r="B556" i="26"/>
  <c r="A556" i="26"/>
  <c r="B555" i="26"/>
  <c r="A555" i="26"/>
  <c r="B554" i="26"/>
  <c r="A554" i="26"/>
  <c r="B553" i="26"/>
  <c r="A553" i="26"/>
  <c r="B552" i="26"/>
  <c r="A552" i="26"/>
  <c r="B551" i="26"/>
  <c r="A551" i="26"/>
  <c r="B550" i="26"/>
  <c r="A550" i="26"/>
  <c r="B549" i="26"/>
  <c r="A549" i="26"/>
  <c r="B548" i="26"/>
  <c r="A548" i="26"/>
  <c r="B547" i="26"/>
  <c r="A547" i="26"/>
  <c r="B546" i="26"/>
  <c r="A546" i="26"/>
  <c r="B545" i="26"/>
  <c r="A545" i="26"/>
  <c r="B544" i="26"/>
  <c r="A544" i="26"/>
  <c r="B543" i="26"/>
  <c r="A543" i="26"/>
  <c r="B542" i="26"/>
  <c r="A542" i="26"/>
  <c r="B541" i="26"/>
  <c r="A541" i="26"/>
  <c r="B540" i="26"/>
  <c r="A540" i="26"/>
  <c r="B539" i="26"/>
  <c r="A539" i="26"/>
  <c r="B538" i="26"/>
  <c r="A538" i="26"/>
  <c r="B537" i="26"/>
  <c r="A537" i="26"/>
  <c r="B536" i="26"/>
  <c r="A536" i="26"/>
  <c r="B535" i="26"/>
  <c r="A535" i="26"/>
  <c r="B534" i="26"/>
  <c r="A534" i="26"/>
  <c r="B533" i="26"/>
  <c r="A533" i="26"/>
  <c r="B532" i="26"/>
  <c r="A532" i="26"/>
  <c r="B531" i="26"/>
  <c r="A531" i="26"/>
  <c r="B530" i="26"/>
  <c r="A530" i="26"/>
  <c r="B529" i="26"/>
  <c r="A529" i="26"/>
  <c r="B528" i="26"/>
  <c r="A528" i="26"/>
  <c r="B527" i="26"/>
  <c r="A527" i="26"/>
  <c r="B526" i="26"/>
  <c r="A526" i="26"/>
  <c r="B525" i="26"/>
  <c r="A525" i="26"/>
  <c r="B524" i="26"/>
  <c r="A524" i="26"/>
  <c r="B523" i="26"/>
  <c r="A523" i="26"/>
  <c r="B522" i="26"/>
  <c r="A522" i="26"/>
  <c r="B521" i="26"/>
  <c r="A521" i="26"/>
  <c r="B519" i="26"/>
  <c r="A519" i="26"/>
  <c r="B518" i="26"/>
  <c r="A518" i="26"/>
  <c r="B517" i="26"/>
  <c r="A517" i="26"/>
  <c r="B516" i="26"/>
  <c r="A516" i="26"/>
  <c r="B515" i="26"/>
  <c r="A515" i="26"/>
  <c r="B514" i="26"/>
  <c r="A514" i="26"/>
  <c r="B513" i="26"/>
  <c r="A513" i="26"/>
  <c r="B512" i="26"/>
  <c r="A512" i="26"/>
  <c r="B511" i="26"/>
  <c r="A511" i="26"/>
  <c r="B510" i="26"/>
  <c r="A510" i="26"/>
  <c r="B509" i="26"/>
  <c r="A509" i="26"/>
  <c r="B508" i="26"/>
  <c r="A508" i="26"/>
  <c r="B507" i="26"/>
  <c r="A507" i="26"/>
  <c r="B506" i="26"/>
  <c r="A506" i="26"/>
  <c r="B505" i="26"/>
  <c r="A505" i="26"/>
  <c r="B504" i="26"/>
  <c r="A504" i="26"/>
  <c r="B503" i="26"/>
  <c r="A503" i="26"/>
  <c r="B502" i="26"/>
  <c r="A502" i="26"/>
  <c r="B501" i="26"/>
  <c r="A501" i="26"/>
  <c r="B500" i="26"/>
  <c r="A500" i="26"/>
  <c r="B499" i="26"/>
  <c r="A499" i="26"/>
  <c r="B498" i="26"/>
  <c r="A498" i="26"/>
  <c r="B497" i="26"/>
  <c r="A497" i="26"/>
  <c r="B496" i="26"/>
  <c r="A496" i="26"/>
  <c r="B495" i="26"/>
  <c r="A495" i="26"/>
  <c r="B494" i="26"/>
  <c r="A494" i="26"/>
  <c r="B493" i="26"/>
  <c r="A493" i="26"/>
  <c r="B492" i="26"/>
  <c r="A492" i="26"/>
  <c r="B491" i="26"/>
  <c r="A491" i="26"/>
  <c r="B490" i="26"/>
  <c r="A490" i="26"/>
  <c r="B488" i="26"/>
  <c r="A488" i="26"/>
  <c r="B487" i="26"/>
  <c r="A487" i="26"/>
  <c r="B486" i="26"/>
  <c r="A486" i="26"/>
  <c r="B485" i="26"/>
  <c r="A485" i="26"/>
  <c r="B484" i="26"/>
  <c r="A484" i="26"/>
  <c r="B483" i="26"/>
  <c r="A483" i="26"/>
  <c r="B482" i="26"/>
  <c r="A482" i="26"/>
  <c r="B481" i="26"/>
  <c r="A481" i="26"/>
  <c r="B480" i="26"/>
  <c r="A480" i="26"/>
  <c r="B479" i="26"/>
  <c r="A479" i="26"/>
  <c r="B478" i="26"/>
  <c r="A478" i="26"/>
  <c r="B477" i="26"/>
  <c r="A477" i="26"/>
  <c r="B476" i="26"/>
  <c r="A476" i="26"/>
  <c r="B475" i="26"/>
  <c r="A475" i="26"/>
  <c r="B474" i="26"/>
  <c r="A474" i="26"/>
  <c r="B473" i="26"/>
  <c r="A473" i="26"/>
  <c r="B472" i="26"/>
  <c r="A472" i="26"/>
  <c r="B471" i="26"/>
  <c r="A471" i="26"/>
  <c r="B470" i="26"/>
  <c r="A470" i="26"/>
  <c r="B469" i="26"/>
  <c r="A469" i="26"/>
  <c r="B468" i="26"/>
  <c r="A468" i="26"/>
  <c r="B467" i="26"/>
  <c r="A467" i="26"/>
  <c r="B466" i="26"/>
  <c r="A466" i="26"/>
  <c r="B465" i="26"/>
  <c r="A465" i="26"/>
  <c r="B464" i="26"/>
  <c r="A464" i="26"/>
  <c r="B463" i="26"/>
  <c r="A463" i="26"/>
  <c r="B462" i="26"/>
  <c r="A462" i="26"/>
  <c r="B461" i="26"/>
  <c r="A461" i="26"/>
  <c r="B459" i="26"/>
  <c r="A459" i="26"/>
  <c r="B458" i="26"/>
  <c r="A458" i="26"/>
  <c r="B457" i="26"/>
  <c r="A457" i="26"/>
  <c r="B456" i="26"/>
  <c r="A456" i="26"/>
  <c r="B455" i="26"/>
  <c r="A455" i="26"/>
  <c r="B454" i="26"/>
  <c r="A454" i="26"/>
  <c r="B453" i="26"/>
  <c r="A453" i="26"/>
  <c r="B452" i="26"/>
  <c r="A452" i="26"/>
  <c r="B451" i="26"/>
  <c r="A451" i="26"/>
  <c r="B450" i="26"/>
  <c r="A450" i="26"/>
  <c r="B449" i="26"/>
  <c r="A449" i="26"/>
  <c r="B448" i="26"/>
  <c r="A448" i="26"/>
  <c r="B447" i="26"/>
  <c r="A447" i="26"/>
  <c r="B446" i="26"/>
  <c r="A446" i="26"/>
  <c r="B445" i="26"/>
  <c r="A445" i="26"/>
  <c r="B444" i="26"/>
  <c r="A444" i="26"/>
  <c r="B443" i="26"/>
  <c r="A443" i="26"/>
  <c r="B442" i="26"/>
  <c r="A442" i="26"/>
  <c r="B441" i="26"/>
  <c r="A441" i="26"/>
  <c r="B440" i="26"/>
  <c r="A440" i="26"/>
  <c r="B439" i="26"/>
  <c r="A439" i="26"/>
  <c r="B438" i="26"/>
  <c r="A438" i="26"/>
  <c r="B437" i="26"/>
  <c r="A437" i="26"/>
  <c r="B436" i="26"/>
  <c r="A436" i="26"/>
  <c r="B435" i="26"/>
  <c r="A435" i="26"/>
  <c r="B434" i="26"/>
  <c r="A434" i="26"/>
  <c r="B433" i="26"/>
  <c r="A433" i="26"/>
  <c r="B432" i="26"/>
  <c r="A432" i="26"/>
  <c r="B431" i="26"/>
  <c r="A431" i="26"/>
  <c r="B430" i="26"/>
  <c r="A430" i="26"/>
  <c r="B429" i="26"/>
  <c r="A429" i="26"/>
  <c r="B428" i="26"/>
  <c r="A428" i="26"/>
  <c r="B427" i="26"/>
  <c r="A427" i="26"/>
  <c r="B426" i="26"/>
  <c r="A426" i="26"/>
  <c r="B425" i="26"/>
  <c r="A425" i="26"/>
  <c r="B424" i="26"/>
  <c r="A424" i="26"/>
  <c r="B423" i="26"/>
  <c r="A423" i="26"/>
  <c r="B422" i="26"/>
  <c r="A422" i="26"/>
  <c r="B421" i="26"/>
  <c r="A421" i="26"/>
  <c r="B419" i="26"/>
  <c r="A419" i="26"/>
  <c r="B418" i="26"/>
  <c r="A418" i="26"/>
  <c r="B417" i="26"/>
  <c r="A417" i="26"/>
  <c r="B416" i="26"/>
  <c r="A416" i="26"/>
  <c r="B415" i="26"/>
  <c r="A415" i="26"/>
  <c r="B414" i="26"/>
  <c r="A414" i="26"/>
  <c r="B413" i="26"/>
  <c r="A413" i="26"/>
  <c r="B412" i="26"/>
  <c r="A412" i="26"/>
  <c r="B411" i="26"/>
  <c r="A411" i="26"/>
  <c r="B410" i="26"/>
  <c r="A410" i="26"/>
  <c r="B409" i="26"/>
  <c r="A409" i="26"/>
  <c r="B408" i="26"/>
  <c r="A408" i="26"/>
  <c r="B407" i="26"/>
  <c r="A407" i="26"/>
  <c r="B406" i="26"/>
  <c r="A406" i="26"/>
  <c r="B405" i="26"/>
  <c r="A405" i="26"/>
  <c r="B404" i="26"/>
  <c r="A404" i="26"/>
  <c r="B403" i="26"/>
  <c r="A403" i="26"/>
  <c r="B402" i="26"/>
  <c r="A402" i="26"/>
  <c r="B401" i="26"/>
  <c r="A401" i="26"/>
  <c r="B400" i="26"/>
  <c r="A400" i="26"/>
  <c r="B399" i="26"/>
  <c r="A399" i="26"/>
  <c r="B398" i="26"/>
  <c r="A398" i="26"/>
  <c r="B397" i="26"/>
  <c r="A397" i="26"/>
  <c r="B396" i="26"/>
  <c r="A396" i="26"/>
  <c r="B395" i="26"/>
  <c r="A395" i="26"/>
  <c r="B394" i="26"/>
  <c r="A394" i="26"/>
  <c r="B393" i="26"/>
  <c r="A393" i="26"/>
  <c r="B392" i="26"/>
  <c r="A392" i="26"/>
  <c r="B391" i="26"/>
  <c r="A391" i="26"/>
  <c r="B390" i="26"/>
  <c r="A390" i="26"/>
  <c r="B389" i="26"/>
  <c r="A389" i="26"/>
  <c r="B388" i="26"/>
  <c r="A388" i="26"/>
  <c r="B387" i="26"/>
  <c r="A387" i="26"/>
  <c r="B386" i="26"/>
  <c r="A386" i="26"/>
  <c r="B385" i="26"/>
  <c r="A385" i="26"/>
  <c r="B384" i="26"/>
  <c r="A384" i="26"/>
  <c r="B383" i="26"/>
  <c r="A383" i="26"/>
  <c r="B382" i="26"/>
  <c r="A382" i="26"/>
  <c r="B381" i="26"/>
  <c r="A381" i="26"/>
  <c r="B380" i="26"/>
  <c r="A380" i="26"/>
  <c r="B379" i="26"/>
  <c r="A379" i="26"/>
  <c r="B378" i="26"/>
  <c r="A378" i="26"/>
  <c r="B377" i="26"/>
  <c r="A377" i="26"/>
  <c r="B376" i="26"/>
  <c r="A376" i="26"/>
  <c r="B375" i="26"/>
  <c r="A375" i="26"/>
  <c r="E374" i="26"/>
  <c r="B374" i="26"/>
  <c r="A374" i="26"/>
  <c r="E373" i="26"/>
  <c r="B373" i="26"/>
  <c r="A373" i="26"/>
  <c r="E372" i="26"/>
  <c r="B372" i="26"/>
  <c r="A372" i="26"/>
  <c r="E371" i="26"/>
  <c r="B371" i="26"/>
  <c r="A371" i="26"/>
  <c r="E370" i="26"/>
  <c r="B370" i="26"/>
  <c r="A370" i="26"/>
  <c r="E369" i="26"/>
  <c r="B369" i="26"/>
  <c r="A369" i="26"/>
  <c r="E368" i="26"/>
  <c r="B368" i="26"/>
  <c r="A368" i="26"/>
  <c r="E367" i="26"/>
  <c r="B367" i="26"/>
  <c r="A367" i="26"/>
  <c r="E366" i="26"/>
  <c r="B366" i="26"/>
  <c r="A366" i="26"/>
  <c r="E365" i="26"/>
  <c r="B365" i="26"/>
  <c r="A365" i="26"/>
  <c r="E364" i="26"/>
  <c r="B364" i="26"/>
  <c r="A364" i="26"/>
  <c r="E363" i="26"/>
  <c r="B363" i="26"/>
  <c r="A363" i="26"/>
  <c r="E362" i="26"/>
  <c r="B362" i="26"/>
  <c r="A362" i="26"/>
  <c r="E361" i="26"/>
  <c r="B361" i="26"/>
  <c r="A361" i="26"/>
  <c r="E360" i="26"/>
  <c r="B360" i="26"/>
  <c r="A360" i="26"/>
  <c r="E359" i="26"/>
  <c r="B359" i="26"/>
  <c r="A359" i="26"/>
  <c r="E358" i="26"/>
  <c r="B358" i="26"/>
  <c r="A358" i="26"/>
  <c r="E357" i="26"/>
  <c r="B357" i="26"/>
  <c r="A357" i="26"/>
  <c r="E356" i="26"/>
  <c r="B356" i="26"/>
  <c r="A356" i="26"/>
  <c r="E355" i="26"/>
  <c r="B355" i="26"/>
  <c r="A355" i="26"/>
  <c r="E354" i="26"/>
  <c r="B354" i="26"/>
  <c r="A354" i="26"/>
  <c r="E353" i="26"/>
  <c r="B353" i="26"/>
  <c r="A353" i="26"/>
  <c r="E352" i="26"/>
  <c r="B352" i="26"/>
  <c r="A352" i="26"/>
  <c r="E351" i="26"/>
  <c r="B351" i="26"/>
  <c r="A351" i="26"/>
  <c r="E350" i="26"/>
  <c r="B350" i="26"/>
  <c r="A350" i="26"/>
  <c r="E349" i="26"/>
  <c r="B349" i="26"/>
  <c r="A349" i="26"/>
  <c r="E348" i="26"/>
  <c r="B348" i="26"/>
  <c r="A348" i="26"/>
  <c r="E347" i="26"/>
  <c r="B347" i="26"/>
  <c r="A347" i="26"/>
  <c r="E346" i="26"/>
  <c r="B346" i="26"/>
  <c r="A346" i="26"/>
  <c r="E345" i="26"/>
  <c r="B345" i="26"/>
  <c r="A345" i="26"/>
  <c r="E344" i="26"/>
  <c r="B344" i="26"/>
  <c r="A344" i="26"/>
  <c r="E343" i="26"/>
  <c r="B343" i="26"/>
  <c r="A343" i="26"/>
  <c r="E342" i="26"/>
  <c r="B342" i="26"/>
  <c r="A342" i="26"/>
  <c r="E341" i="26"/>
  <c r="B341" i="26"/>
  <c r="A341" i="26"/>
  <c r="E340" i="26"/>
  <c r="B340" i="26"/>
  <c r="A340" i="26"/>
  <c r="E339" i="26"/>
  <c r="B339" i="26"/>
  <c r="A339" i="26"/>
  <c r="E338" i="26"/>
  <c r="B338" i="26"/>
  <c r="A338" i="26"/>
  <c r="E336" i="26"/>
  <c r="B336" i="26"/>
  <c r="A336" i="26"/>
  <c r="E335" i="26"/>
  <c r="B335" i="26"/>
  <c r="A335" i="26"/>
  <c r="E334" i="26"/>
  <c r="B334" i="26"/>
  <c r="A334" i="26"/>
  <c r="E333" i="26"/>
  <c r="B333" i="26"/>
  <c r="A333" i="26"/>
  <c r="E332" i="26"/>
  <c r="B332" i="26"/>
  <c r="A332" i="26"/>
  <c r="E331" i="26"/>
  <c r="B331" i="26"/>
  <c r="A331" i="26"/>
  <c r="E330" i="26"/>
  <c r="B330" i="26"/>
  <c r="A330" i="26"/>
  <c r="E329" i="26"/>
  <c r="B329" i="26"/>
  <c r="A329" i="26"/>
  <c r="E328" i="26"/>
  <c r="B328" i="26"/>
  <c r="A328" i="26"/>
  <c r="E327" i="26"/>
  <c r="B327" i="26"/>
  <c r="A327" i="26"/>
  <c r="E326" i="26"/>
  <c r="B326" i="26"/>
  <c r="A326" i="26"/>
  <c r="E325" i="26"/>
  <c r="B325" i="26"/>
  <c r="A325" i="26"/>
  <c r="E324" i="26"/>
  <c r="B324" i="26"/>
  <c r="A324" i="26"/>
  <c r="E323" i="26"/>
  <c r="B323" i="26"/>
  <c r="A323" i="26"/>
  <c r="E322" i="26"/>
  <c r="B322" i="26"/>
  <c r="A322" i="26"/>
  <c r="E321" i="26"/>
  <c r="B321" i="26"/>
  <c r="A321" i="26"/>
  <c r="E320" i="26"/>
  <c r="B320" i="26"/>
  <c r="A320" i="26"/>
  <c r="E319" i="26"/>
  <c r="B319" i="26"/>
  <c r="A319" i="26"/>
  <c r="E318" i="26"/>
  <c r="B318" i="26"/>
  <c r="A318" i="26"/>
  <c r="E317" i="26"/>
  <c r="B317" i="26"/>
  <c r="A317" i="26"/>
  <c r="E316" i="26"/>
  <c r="B316" i="26"/>
  <c r="A316" i="26"/>
  <c r="E315" i="26"/>
  <c r="B315" i="26"/>
  <c r="A315" i="26"/>
  <c r="E314" i="26"/>
  <c r="B314" i="26"/>
  <c r="A314" i="26"/>
  <c r="E313" i="26"/>
  <c r="B313" i="26"/>
  <c r="A313" i="26"/>
  <c r="E312" i="26"/>
  <c r="B312" i="26"/>
  <c r="A312" i="26"/>
  <c r="E311" i="26"/>
  <c r="B311" i="26"/>
  <c r="A311" i="26"/>
  <c r="E310" i="26"/>
  <c r="B310" i="26"/>
  <c r="A310" i="26"/>
  <c r="E309" i="26"/>
  <c r="B309" i="26"/>
  <c r="A309" i="26"/>
  <c r="E308" i="26"/>
  <c r="B308" i="26"/>
  <c r="A308" i="26"/>
  <c r="E307" i="26"/>
  <c r="B307" i="26"/>
  <c r="A307" i="26"/>
  <c r="E305" i="26"/>
  <c r="B305" i="26"/>
  <c r="A305" i="26"/>
  <c r="E304" i="26"/>
  <c r="B304" i="26"/>
  <c r="A304" i="26"/>
  <c r="E303" i="26"/>
  <c r="B303" i="26"/>
  <c r="A303" i="26"/>
  <c r="E302" i="26"/>
  <c r="B302" i="26"/>
  <c r="A302" i="26"/>
  <c r="E301" i="26"/>
  <c r="B301" i="26"/>
  <c r="A301" i="26"/>
  <c r="E300" i="26"/>
  <c r="B300" i="26"/>
  <c r="A300" i="26"/>
  <c r="E299" i="26"/>
  <c r="B299" i="26"/>
  <c r="A299" i="26"/>
  <c r="E298" i="26"/>
  <c r="B298" i="26"/>
  <c r="A298" i="26"/>
  <c r="E297" i="26"/>
  <c r="B297" i="26"/>
  <c r="A297" i="26"/>
  <c r="E296" i="26"/>
  <c r="B296" i="26"/>
  <c r="A296" i="26"/>
  <c r="E295" i="26"/>
  <c r="B295" i="26"/>
  <c r="A295" i="26"/>
  <c r="E294" i="26"/>
  <c r="B294" i="26"/>
  <c r="A294" i="26"/>
  <c r="E293" i="26"/>
  <c r="B293" i="26"/>
  <c r="A293" i="26"/>
  <c r="E292" i="26"/>
  <c r="B292" i="26"/>
  <c r="A292" i="26"/>
  <c r="E291" i="26"/>
  <c r="B291" i="26"/>
  <c r="A291" i="26"/>
  <c r="E290" i="26"/>
  <c r="B290" i="26"/>
  <c r="A290" i="26"/>
  <c r="E289" i="26"/>
  <c r="B289" i="26"/>
  <c r="A289" i="26"/>
  <c r="E288" i="26"/>
  <c r="B288" i="26"/>
  <c r="A288" i="26"/>
  <c r="E287" i="26"/>
  <c r="B287" i="26"/>
  <c r="A287" i="26"/>
  <c r="E286" i="26"/>
  <c r="B286" i="26"/>
  <c r="A286" i="26"/>
  <c r="E285" i="26"/>
  <c r="B285" i="26"/>
  <c r="A285" i="26"/>
  <c r="E284" i="26"/>
  <c r="B284" i="26"/>
  <c r="A284" i="26"/>
  <c r="E283" i="26"/>
  <c r="B283" i="26"/>
  <c r="A283" i="26"/>
  <c r="E282" i="26"/>
  <c r="B282" i="26"/>
  <c r="A282" i="26"/>
  <c r="E281" i="26"/>
  <c r="B281" i="26"/>
  <c r="A281" i="26"/>
  <c r="E280" i="26"/>
  <c r="B280" i="26"/>
  <c r="A280" i="26"/>
  <c r="E279" i="26"/>
  <c r="B279" i="26"/>
  <c r="A279" i="26"/>
  <c r="E278" i="26"/>
  <c r="B278" i="26"/>
  <c r="A278" i="26"/>
  <c r="E276" i="26"/>
  <c r="B276" i="26"/>
  <c r="A276" i="26"/>
  <c r="E275" i="26"/>
  <c r="B275" i="26"/>
  <c r="A275" i="26"/>
  <c r="E274" i="26"/>
  <c r="B274" i="26"/>
  <c r="A274" i="26"/>
  <c r="E273" i="26"/>
  <c r="B273" i="26"/>
  <c r="A273" i="26"/>
  <c r="E272" i="26"/>
  <c r="B272" i="26"/>
  <c r="A272" i="26"/>
  <c r="E271" i="26"/>
  <c r="B271" i="26"/>
  <c r="A271" i="26"/>
  <c r="E270" i="26"/>
  <c r="B270" i="26"/>
  <c r="A270" i="26"/>
  <c r="E269" i="26"/>
  <c r="B269" i="26"/>
  <c r="A269" i="26"/>
  <c r="E268" i="26"/>
  <c r="B268" i="26"/>
  <c r="A268" i="26"/>
  <c r="E267" i="26"/>
  <c r="B267" i="26"/>
  <c r="A267" i="26"/>
  <c r="E266" i="26"/>
  <c r="B266" i="26"/>
  <c r="A266" i="26"/>
  <c r="E265" i="26"/>
  <c r="B265" i="26"/>
  <c r="A265" i="26"/>
  <c r="E264" i="26"/>
  <c r="B264" i="26"/>
  <c r="A264" i="26"/>
  <c r="E263" i="26"/>
  <c r="B263" i="26"/>
  <c r="A263" i="26"/>
  <c r="E262" i="26"/>
  <c r="B262" i="26"/>
  <c r="A262" i="26"/>
  <c r="E261" i="26"/>
  <c r="B261" i="26"/>
  <c r="A261" i="26"/>
  <c r="E260" i="26"/>
  <c r="B260" i="26"/>
  <c r="A260" i="26"/>
  <c r="E259" i="26"/>
  <c r="B259" i="26"/>
  <c r="A259" i="26"/>
  <c r="E258" i="26"/>
  <c r="B258" i="26"/>
  <c r="A258" i="26"/>
  <c r="E257" i="26"/>
  <c r="B257" i="26"/>
  <c r="A257" i="26"/>
  <c r="E256" i="26"/>
  <c r="B256" i="26"/>
  <c r="A256" i="26"/>
  <c r="E255" i="26"/>
  <c r="B255" i="26"/>
  <c r="A255" i="26"/>
  <c r="E254" i="26"/>
  <c r="B254" i="26"/>
  <c r="A254" i="26"/>
  <c r="E253" i="26"/>
  <c r="B253" i="26"/>
  <c r="A253" i="26"/>
  <c r="E252" i="26"/>
  <c r="B252" i="26"/>
  <c r="A252" i="26"/>
  <c r="E251" i="26"/>
  <c r="B251" i="26"/>
  <c r="A251" i="26"/>
  <c r="E250" i="26"/>
  <c r="B250" i="26"/>
  <c r="A250" i="26"/>
  <c r="E249" i="26"/>
  <c r="B249" i="26"/>
  <c r="A249" i="26"/>
  <c r="E248" i="26"/>
  <c r="B248" i="26"/>
  <c r="A248" i="26"/>
  <c r="E247" i="26"/>
  <c r="B247" i="26"/>
  <c r="A247" i="26"/>
  <c r="E246" i="26"/>
  <c r="B246" i="26"/>
  <c r="A246" i="26"/>
  <c r="E245" i="26"/>
  <c r="B245" i="26"/>
  <c r="A245" i="26"/>
  <c r="E244" i="26"/>
  <c r="B244" i="26"/>
  <c r="A244" i="26"/>
  <c r="E243" i="26"/>
  <c r="B243" i="26"/>
  <c r="A243" i="26"/>
  <c r="E242" i="26"/>
  <c r="B242" i="26"/>
  <c r="A242" i="26"/>
  <c r="E241" i="26"/>
  <c r="B241" i="26"/>
  <c r="A241" i="26"/>
  <c r="E240" i="26"/>
  <c r="B240" i="26"/>
  <c r="A240" i="26"/>
  <c r="E239" i="26"/>
  <c r="B239" i="26"/>
  <c r="A239" i="26"/>
  <c r="E238" i="26"/>
  <c r="B238" i="26"/>
  <c r="A238" i="26"/>
  <c r="E236" i="26"/>
  <c r="B236" i="26"/>
  <c r="A236" i="26"/>
  <c r="E235" i="26"/>
  <c r="B235" i="26"/>
  <c r="A235" i="26"/>
  <c r="E234" i="26"/>
  <c r="B234" i="26"/>
  <c r="A234" i="26"/>
  <c r="E233" i="26"/>
  <c r="B233" i="26"/>
  <c r="A233" i="26"/>
  <c r="E232" i="26"/>
  <c r="B232" i="26"/>
  <c r="A232" i="26"/>
  <c r="E231" i="26"/>
  <c r="B231" i="26"/>
  <c r="A231" i="26"/>
  <c r="E230" i="26"/>
  <c r="B230" i="26"/>
  <c r="A230" i="26"/>
  <c r="E229" i="26"/>
  <c r="B229" i="26"/>
  <c r="A229" i="26"/>
  <c r="E228" i="26"/>
  <c r="B228" i="26"/>
  <c r="A228" i="26"/>
  <c r="E227" i="26"/>
  <c r="B227" i="26"/>
  <c r="A227" i="26"/>
  <c r="E226" i="26"/>
  <c r="B226" i="26"/>
  <c r="A226" i="26"/>
  <c r="E225" i="26"/>
  <c r="B225" i="26"/>
  <c r="A225" i="26"/>
  <c r="E224" i="26"/>
  <c r="B224" i="26"/>
  <c r="A224" i="26"/>
  <c r="E223" i="26"/>
  <c r="B223" i="26"/>
  <c r="A223" i="26"/>
  <c r="E222" i="26"/>
  <c r="B222" i="26"/>
  <c r="A222" i="26"/>
  <c r="E221" i="26"/>
  <c r="B221" i="26"/>
  <c r="A221" i="26"/>
  <c r="E220" i="26"/>
  <c r="B220" i="26"/>
  <c r="A220" i="26"/>
  <c r="E219" i="26"/>
  <c r="B219" i="26"/>
  <c r="A219" i="26"/>
  <c r="E218" i="26"/>
  <c r="B218" i="26"/>
  <c r="A218" i="26"/>
  <c r="E217" i="26"/>
  <c r="B217" i="26"/>
  <c r="A217" i="26"/>
  <c r="E216" i="26"/>
  <c r="B216" i="26"/>
  <c r="A216" i="26"/>
  <c r="E215" i="26"/>
  <c r="B215" i="26"/>
  <c r="A215" i="26"/>
  <c r="E214" i="26"/>
  <c r="B214" i="26"/>
  <c r="A214" i="26"/>
  <c r="E213" i="26"/>
  <c r="B213" i="26"/>
  <c r="A213" i="26"/>
  <c r="E212" i="26"/>
  <c r="B212" i="26"/>
  <c r="A212" i="26"/>
  <c r="E211" i="26"/>
  <c r="B211" i="26"/>
  <c r="A211" i="26"/>
  <c r="E210" i="26"/>
  <c r="B210" i="26"/>
  <c r="A210" i="26"/>
  <c r="E209" i="26"/>
  <c r="B209" i="26"/>
  <c r="A209" i="26"/>
  <c r="E208" i="26"/>
  <c r="B208" i="26"/>
  <c r="A208" i="26"/>
  <c r="E207" i="26"/>
  <c r="B207" i="26"/>
  <c r="A207" i="26"/>
  <c r="E206" i="26"/>
  <c r="B206" i="26"/>
  <c r="A206" i="26"/>
  <c r="E205" i="26"/>
  <c r="B205" i="26"/>
  <c r="A205" i="26"/>
  <c r="E204" i="26"/>
  <c r="B204" i="26"/>
  <c r="A204" i="26"/>
  <c r="E203" i="26"/>
  <c r="B203" i="26"/>
  <c r="A203" i="26"/>
  <c r="E202" i="26"/>
  <c r="B202" i="26"/>
  <c r="A202" i="26"/>
  <c r="E201" i="26"/>
  <c r="B201" i="26"/>
  <c r="A201" i="26"/>
  <c r="E200" i="26"/>
  <c r="B200" i="26"/>
  <c r="A200" i="26"/>
  <c r="E199" i="26"/>
  <c r="B199" i="26"/>
  <c r="A199" i="26"/>
  <c r="E198" i="26"/>
  <c r="B198" i="26"/>
  <c r="A198" i="26"/>
  <c r="E197" i="26"/>
  <c r="B197" i="26"/>
  <c r="A197" i="26"/>
  <c r="E196" i="26"/>
  <c r="B196" i="26"/>
  <c r="A196" i="26"/>
  <c r="E195" i="26"/>
  <c r="B195" i="26"/>
  <c r="A195" i="26"/>
  <c r="E194" i="26"/>
  <c r="B194" i="26"/>
  <c r="A194" i="26"/>
  <c r="E193" i="26"/>
  <c r="B193" i="26"/>
  <c r="A193" i="26"/>
  <c r="E192" i="26"/>
  <c r="B192" i="26"/>
  <c r="A192" i="26"/>
  <c r="E214" i="18"/>
  <c r="E213" i="18"/>
  <c r="E212" i="18"/>
  <c r="E211" i="18"/>
  <c r="E210" i="18"/>
  <c r="E209" i="18"/>
  <c r="E208" i="18"/>
  <c r="E207" i="18"/>
  <c r="E206" i="18"/>
  <c r="E205" i="18"/>
  <c r="E204" i="18"/>
  <c r="E203" i="18"/>
  <c r="E202" i="18"/>
  <c r="E201" i="18"/>
  <c r="E200" i="18"/>
  <c r="E199" i="18"/>
  <c r="E198" i="18"/>
  <c r="E197" i="18"/>
  <c r="E196" i="18"/>
  <c r="E195" i="18"/>
  <c r="E194" i="18"/>
  <c r="E193" i="18"/>
  <c r="E192" i="18"/>
  <c r="E191" i="18"/>
  <c r="E190" i="18"/>
  <c r="E189" i="18"/>
  <c r="E188" i="18"/>
  <c r="E187" i="18"/>
  <c r="E186" i="18"/>
  <c r="E185" i="18"/>
  <c r="E184" i="18"/>
  <c r="E183" i="18"/>
  <c r="E182" i="18"/>
  <c r="E181" i="18"/>
  <c r="E180" i="18"/>
  <c r="E179" i="18"/>
  <c r="E178" i="18"/>
  <c r="E176" i="18"/>
  <c r="E175" i="18"/>
  <c r="E174" i="18"/>
  <c r="E173" i="18"/>
  <c r="E172" i="18"/>
  <c r="E171" i="18"/>
  <c r="E170" i="18"/>
  <c r="E169" i="18"/>
  <c r="E168" i="18"/>
  <c r="E167" i="18"/>
  <c r="E166" i="18"/>
  <c r="E165" i="18"/>
  <c r="E164" i="18"/>
  <c r="E163" i="18"/>
  <c r="E162" i="18"/>
  <c r="E161" i="18"/>
  <c r="E160" i="18"/>
  <c r="E159" i="18"/>
  <c r="E158" i="18"/>
  <c r="E157" i="18"/>
  <c r="E156" i="18"/>
  <c r="E155" i="18"/>
  <c r="E154" i="18"/>
  <c r="E153" i="18"/>
  <c r="E152" i="18"/>
  <c r="E151" i="18"/>
  <c r="E150" i="18"/>
  <c r="E149" i="18"/>
  <c r="E148" i="18"/>
  <c r="E147" i="18"/>
  <c r="E145" i="18"/>
  <c r="E144" i="18"/>
  <c r="E143" i="18"/>
  <c r="E142" i="18"/>
  <c r="E141" i="18"/>
  <c r="E140" i="18"/>
  <c r="E139" i="18"/>
  <c r="E138" i="18"/>
  <c r="E137" i="18"/>
  <c r="E136" i="18"/>
  <c r="E135" i="18"/>
  <c r="E134" i="18"/>
  <c r="E133" i="18"/>
  <c r="E132" i="18"/>
  <c r="E131" i="18"/>
  <c r="E130" i="18"/>
  <c r="E129" i="18"/>
  <c r="E128" i="18"/>
  <c r="E127" i="18"/>
  <c r="E126" i="18"/>
  <c r="E125" i="18"/>
  <c r="E124" i="18"/>
  <c r="E123" i="18"/>
  <c r="E122" i="18"/>
  <c r="E121" i="18"/>
  <c r="E120" i="18"/>
  <c r="E119" i="18"/>
  <c r="E118" i="18"/>
  <c r="E116" i="18"/>
  <c r="E115" i="18"/>
  <c r="E114" i="18"/>
  <c r="E113" i="18"/>
  <c r="E112" i="18"/>
  <c r="E111" i="18"/>
  <c r="E110" i="18"/>
  <c r="E109" i="18"/>
  <c r="E108" i="18"/>
  <c r="E107" i="18"/>
  <c r="E106" i="18"/>
  <c r="E105" i="18"/>
  <c r="E104" i="18"/>
  <c r="E103" i="18"/>
  <c r="E102" i="18"/>
  <c r="E101" i="18"/>
  <c r="E100" i="18"/>
  <c r="E99" i="18"/>
  <c r="E98" i="18"/>
  <c r="E97" i="18"/>
  <c r="E96" i="18"/>
  <c r="E95" i="18"/>
  <c r="E94" i="18"/>
  <c r="E93" i="18"/>
  <c r="E92" i="18"/>
  <c r="E91" i="18"/>
  <c r="E90" i="18"/>
  <c r="E89" i="18"/>
  <c r="E88" i="18"/>
  <c r="E87" i="18"/>
  <c r="E86" i="18"/>
  <c r="E85" i="18"/>
  <c r="E84" i="18"/>
  <c r="E83" i="18"/>
  <c r="E82" i="18"/>
  <c r="E81" i="18"/>
  <c r="E80" i="18"/>
  <c r="E79" i="18"/>
  <c r="E78" i="18"/>
  <c r="E75" i="18"/>
  <c r="E74" i="18"/>
  <c r="E73" i="18"/>
  <c r="E72" i="18"/>
  <c r="E71" i="18"/>
  <c r="E70" i="18"/>
  <c r="E69" i="18"/>
  <c r="E68" i="18"/>
  <c r="E67" i="18"/>
  <c r="E66" i="18"/>
  <c r="E65" i="18"/>
  <c r="E64" i="18"/>
  <c r="E63" i="18"/>
  <c r="E62" i="18"/>
  <c r="E61" i="18"/>
  <c r="E60" i="18"/>
  <c r="E59" i="18"/>
  <c r="E58" i="18"/>
  <c r="E57" i="18"/>
  <c r="E56" i="18"/>
  <c r="E55" i="18"/>
  <c r="E54" i="18"/>
  <c r="E53" i="18"/>
  <c r="E52" i="18"/>
  <c r="E51" i="18"/>
  <c r="E50" i="18"/>
  <c r="E49" i="18"/>
  <c r="E48" i="18"/>
  <c r="E47" i="18"/>
  <c r="E46" i="18"/>
  <c r="E45" i="18"/>
  <c r="E44" i="18"/>
  <c r="E43" i="18"/>
  <c r="E42" i="18"/>
  <c r="E41" i="18"/>
  <c r="E40" i="18"/>
  <c r="E39" i="18"/>
  <c r="E38" i="18"/>
  <c r="E37" i="18"/>
  <c r="E36" i="18"/>
  <c r="E35" i="18"/>
  <c r="E34" i="18"/>
  <c r="E33" i="18"/>
  <c r="E32" i="18"/>
  <c r="E191" i="26"/>
  <c r="E190" i="26"/>
  <c r="E189" i="26"/>
  <c r="E188" i="26"/>
  <c r="E187" i="26"/>
  <c r="E186" i="26"/>
  <c r="E185" i="26"/>
  <c r="E184" i="26"/>
  <c r="E183" i="26"/>
  <c r="E182" i="26"/>
  <c r="E181" i="26"/>
  <c r="E180" i="26"/>
  <c r="E179" i="26"/>
  <c r="E178" i="26"/>
  <c r="E177" i="26"/>
  <c r="E176" i="26"/>
  <c r="E175" i="26"/>
  <c r="E174" i="26"/>
  <c r="E173" i="26"/>
  <c r="E172" i="26"/>
  <c r="E141" i="26"/>
  <c r="E140" i="26"/>
  <c r="E139" i="26"/>
  <c r="E138" i="26"/>
  <c r="E137" i="26"/>
  <c r="E136" i="26"/>
  <c r="E135" i="26"/>
  <c r="E134" i="26"/>
  <c r="E133" i="26"/>
  <c r="E132" i="26"/>
  <c r="E131" i="26"/>
  <c r="E130" i="26"/>
  <c r="E129" i="26"/>
  <c r="E128" i="26"/>
  <c r="E127" i="26"/>
  <c r="E126" i="26"/>
  <c r="E125" i="26"/>
  <c r="E124" i="26"/>
  <c r="E123" i="26"/>
  <c r="E122" i="26"/>
  <c r="E121" i="26"/>
  <c r="E120" i="26"/>
  <c r="E119" i="26"/>
  <c r="E118" i="26"/>
  <c r="E117" i="26"/>
  <c r="E116" i="26"/>
  <c r="E115" i="26"/>
  <c r="E114" i="26"/>
  <c r="E113" i="26"/>
  <c r="E112" i="26"/>
  <c r="E111" i="26"/>
  <c r="E110" i="26"/>
  <c r="E109" i="26"/>
  <c r="E108" i="26"/>
  <c r="E107" i="26"/>
  <c r="E106" i="26"/>
  <c r="E105" i="26"/>
  <c r="E104" i="26"/>
  <c r="E103" i="26"/>
  <c r="E102" i="26"/>
  <c r="E101" i="26"/>
  <c r="E100" i="26"/>
  <c r="E99" i="26"/>
  <c r="E98" i="26"/>
  <c r="E97" i="26"/>
  <c r="E96" i="26"/>
  <c r="E95" i="26"/>
  <c r="E94" i="26"/>
  <c r="E93" i="26"/>
  <c r="E92" i="26"/>
  <c r="E91" i="26"/>
  <c r="E90" i="26"/>
  <c r="E89" i="26"/>
  <c r="E88" i="26"/>
  <c r="E87" i="26"/>
  <c r="E86" i="26"/>
  <c r="E85" i="26"/>
  <c r="E84" i="26"/>
  <c r="E83" i="26"/>
  <c r="E82" i="26"/>
  <c r="E81" i="26"/>
  <c r="E80" i="26"/>
  <c r="E79" i="26"/>
  <c r="E78" i="26"/>
  <c r="E77" i="26"/>
  <c r="E76" i="26"/>
  <c r="E75" i="26"/>
  <c r="E74" i="26"/>
  <c r="E73" i="26"/>
  <c r="E72" i="26"/>
  <c r="E71" i="26"/>
  <c r="E70" i="26"/>
  <c r="E69" i="26"/>
  <c r="E68" i="26"/>
  <c r="E67" i="26"/>
  <c r="E66" i="26"/>
  <c r="E65" i="26"/>
  <c r="E64" i="26"/>
  <c r="E63" i="26"/>
  <c r="E62" i="26"/>
  <c r="E61" i="26"/>
  <c r="E60" i="26"/>
  <c r="E59" i="26"/>
  <c r="E58" i="26"/>
  <c r="E57" i="26"/>
  <c r="E56" i="26"/>
  <c r="E55" i="26"/>
  <c r="E54" i="26"/>
  <c r="E53" i="26"/>
  <c r="E52" i="26"/>
  <c r="E51" i="26"/>
  <c r="E50" i="26"/>
  <c r="E49" i="26"/>
  <c r="E48" i="26"/>
  <c r="E47" i="26"/>
  <c r="E46" i="26"/>
  <c r="E45" i="26"/>
  <c r="E44" i="26"/>
  <c r="E43" i="26"/>
  <c r="E42" i="26"/>
  <c r="C191" i="26"/>
  <c r="C190" i="26"/>
  <c r="C189" i="26"/>
  <c r="C188" i="26"/>
  <c r="C187" i="26"/>
  <c r="C186" i="26"/>
  <c r="C185" i="26"/>
  <c r="C184" i="26"/>
  <c r="C183" i="26"/>
  <c r="C182" i="26"/>
  <c r="C181" i="26"/>
  <c r="C180" i="26"/>
  <c r="C179" i="26"/>
  <c r="C178" i="26"/>
  <c r="C177" i="26"/>
  <c r="C176" i="26"/>
  <c r="C175" i="26"/>
  <c r="C174" i="26"/>
  <c r="C173" i="26"/>
  <c r="C172" i="26"/>
  <c r="C141" i="26"/>
  <c r="C140" i="26"/>
  <c r="C139" i="26"/>
  <c r="C138" i="26"/>
  <c r="C137" i="26"/>
  <c r="C136" i="26"/>
  <c r="C135" i="26"/>
  <c r="C134" i="26"/>
  <c r="C133" i="26"/>
  <c r="C132" i="26"/>
  <c r="C131" i="26"/>
  <c r="C130" i="26"/>
  <c r="C129" i="26"/>
  <c r="C128" i="26"/>
  <c r="C127" i="26"/>
  <c r="C126" i="26"/>
  <c r="C125" i="26"/>
  <c r="C124" i="26"/>
  <c r="C123" i="26"/>
  <c r="C122" i="26"/>
  <c r="C121" i="26"/>
  <c r="C120" i="26"/>
  <c r="C119" i="26"/>
  <c r="C118" i="26"/>
  <c r="C117" i="26"/>
  <c r="C116" i="26"/>
  <c r="C115" i="26"/>
  <c r="C114" i="26"/>
  <c r="C113" i="26"/>
  <c r="C112" i="26"/>
  <c r="C111" i="26"/>
  <c r="C110" i="26"/>
  <c r="C109" i="26"/>
  <c r="C108" i="26"/>
  <c r="C107" i="26"/>
  <c r="C106" i="26"/>
  <c r="C105" i="26"/>
  <c r="C104" i="26"/>
  <c r="C103" i="26"/>
  <c r="C102" i="26"/>
  <c r="C101" i="26"/>
  <c r="C100" i="26"/>
  <c r="C99" i="26"/>
  <c r="C98" i="26"/>
  <c r="C97" i="26"/>
  <c r="C96" i="26"/>
  <c r="C95" i="26"/>
  <c r="C94" i="26"/>
  <c r="C93" i="26"/>
  <c r="C92" i="26"/>
  <c r="C91" i="26"/>
  <c r="C90" i="26"/>
  <c r="C89" i="26"/>
  <c r="C88" i="26"/>
  <c r="C87" i="26"/>
  <c r="C86" i="26"/>
  <c r="C85" i="26"/>
  <c r="C84" i="26"/>
  <c r="C83" i="26"/>
  <c r="C82" i="26"/>
  <c r="C81" i="26"/>
  <c r="C80" i="26"/>
  <c r="C79" i="26"/>
  <c r="C78" i="26"/>
  <c r="C77" i="26"/>
  <c r="C76" i="26"/>
  <c r="C75" i="26"/>
  <c r="C74" i="26"/>
  <c r="C73" i="26"/>
  <c r="C72" i="26"/>
  <c r="C71" i="26"/>
  <c r="C70" i="26"/>
  <c r="C69" i="26"/>
  <c r="C68" i="26"/>
  <c r="C67" i="26"/>
  <c r="C66" i="26"/>
  <c r="C65" i="26"/>
  <c r="C64" i="26"/>
  <c r="C63" i="26"/>
  <c r="C62" i="26"/>
  <c r="C61" i="26"/>
  <c r="C60" i="26"/>
  <c r="C59" i="26"/>
  <c r="C58" i="26"/>
  <c r="C57" i="26"/>
  <c r="C56" i="26"/>
  <c r="C55" i="26"/>
  <c r="C54" i="26"/>
  <c r="C53" i="26"/>
  <c r="C52" i="26"/>
  <c r="C51" i="26"/>
  <c r="C50" i="26"/>
  <c r="C49" i="26"/>
  <c r="C48" i="26"/>
  <c r="C47" i="26"/>
  <c r="C46" i="26"/>
  <c r="C45" i="26"/>
  <c r="C44" i="26"/>
  <c r="C43" i="26"/>
  <c r="B191" i="26"/>
  <c r="A191" i="26"/>
  <c r="B190" i="26"/>
  <c r="A190" i="26"/>
  <c r="B189" i="26"/>
  <c r="A189" i="26"/>
  <c r="B188" i="26"/>
  <c r="A188" i="26"/>
  <c r="B187" i="26"/>
  <c r="A187" i="26"/>
  <c r="B186" i="26"/>
  <c r="A186" i="26"/>
  <c r="B185" i="26"/>
  <c r="A185" i="26"/>
  <c r="B184" i="26"/>
  <c r="A184" i="26"/>
  <c r="B183" i="26"/>
  <c r="A183" i="26"/>
  <c r="B182" i="26"/>
  <c r="A182" i="26"/>
  <c r="B181" i="26"/>
  <c r="A181" i="26"/>
  <c r="B180" i="26"/>
  <c r="A180" i="26"/>
  <c r="B179" i="26"/>
  <c r="A179" i="26"/>
  <c r="B178" i="26"/>
  <c r="A178" i="26"/>
  <c r="B177" i="26"/>
  <c r="A177" i="26"/>
  <c r="B176" i="26"/>
  <c r="A176" i="26"/>
  <c r="B175" i="26"/>
  <c r="A175" i="26"/>
  <c r="B174" i="26"/>
  <c r="A174" i="26"/>
  <c r="B173" i="26"/>
  <c r="A173" i="26"/>
  <c r="B172" i="26"/>
  <c r="A172" i="26"/>
  <c r="B141" i="26"/>
  <c r="A141" i="26"/>
  <c r="B140" i="26"/>
  <c r="A140" i="26"/>
  <c r="B139" i="26"/>
  <c r="A139" i="26"/>
  <c r="B138" i="26"/>
  <c r="A138" i="26"/>
  <c r="B137" i="26"/>
  <c r="A137" i="26"/>
  <c r="B136" i="26"/>
  <c r="A136" i="26"/>
  <c r="B135" i="26"/>
  <c r="A135" i="26"/>
  <c r="B134" i="26"/>
  <c r="A134" i="26"/>
  <c r="B133" i="26"/>
  <c r="A133" i="26"/>
  <c r="B132" i="26"/>
  <c r="A132" i="26"/>
  <c r="B131" i="26"/>
  <c r="A131" i="26"/>
  <c r="B130" i="26"/>
  <c r="A130" i="26"/>
  <c r="B129" i="26"/>
  <c r="A129" i="26"/>
  <c r="B128" i="26"/>
  <c r="A128" i="26"/>
  <c r="B127" i="26"/>
  <c r="A127" i="26"/>
  <c r="B126" i="26"/>
  <c r="A126" i="26"/>
  <c r="B125" i="26"/>
  <c r="A125" i="26"/>
  <c r="B124" i="26"/>
  <c r="A124" i="26"/>
  <c r="B123" i="26"/>
  <c r="A123" i="26"/>
  <c r="B122" i="26"/>
  <c r="A122" i="26"/>
  <c r="B121" i="26"/>
  <c r="A121" i="26"/>
  <c r="B120" i="26"/>
  <c r="A120" i="26"/>
  <c r="B119" i="26"/>
  <c r="A119" i="26"/>
  <c r="B118" i="26"/>
  <c r="A118" i="26"/>
  <c r="B117" i="26"/>
  <c r="A117" i="26"/>
  <c r="B116" i="26"/>
  <c r="A116" i="26"/>
  <c r="B115" i="26"/>
  <c r="A115" i="26"/>
  <c r="B114" i="26"/>
  <c r="A114" i="26"/>
  <c r="B113" i="26"/>
  <c r="A113" i="26"/>
  <c r="B112" i="26"/>
  <c r="A112" i="26"/>
  <c r="B111" i="26"/>
  <c r="A111" i="26"/>
  <c r="B110" i="26"/>
  <c r="A110" i="26"/>
  <c r="B109" i="26"/>
  <c r="A109" i="26"/>
  <c r="B108" i="26"/>
  <c r="A108" i="26"/>
  <c r="B107" i="26"/>
  <c r="A107" i="26"/>
  <c r="B106" i="26"/>
  <c r="A106" i="26"/>
  <c r="B105" i="26"/>
  <c r="A105" i="26"/>
  <c r="B104" i="26"/>
  <c r="A104" i="26"/>
  <c r="B103" i="26"/>
  <c r="A103" i="26"/>
  <c r="B102" i="26"/>
  <c r="A102" i="26"/>
  <c r="B101" i="26"/>
  <c r="A101" i="26"/>
  <c r="B100" i="26"/>
  <c r="A100" i="26"/>
  <c r="B99" i="26"/>
  <c r="A99" i="26"/>
  <c r="B98" i="26"/>
  <c r="A98" i="26"/>
  <c r="B97" i="26"/>
  <c r="A97" i="26"/>
  <c r="B96" i="26"/>
  <c r="A96" i="26"/>
  <c r="B95" i="26"/>
  <c r="A95" i="26"/>
  <c r="B94" i="26"/>
  <c r="A94" i="26"/>
  <c r="B93" i="26"/>
  <c r="A93" i="26"/>
  <c r="B92" i="26"/>
  <c r="A92" i="26"/>
  <c r="B91" i="26"/>
  <c r="A91" i="26"/>
  <c r="B90" i="26"/>
  <c r="A90" i="26"/>
  <c r="B89" i="26"/>
  <c r="A89" i="26"/>
  <c r="B88" i="26"/>
  <c r="A88" i="26"/>
  <c r="B87" i="26"/>
  <c r="A87" i="26"/>
  <c r="B86" i="26"/>
  <c r="A86" i="26"/>
  <c r="B85" i="26"/>
  <c r="A85" i="26"/>
  <c r="B84" i="26"/>
  <c r="A84" i="26"/>
  <c r="B83" i="26"/>
  <c r="A83" i="26"/>
  <c r="B82" i="26"/>
  <c r="A82" i="26"/>
  <c r="B81" i="26"/>
  <c r="A81" i="26"/>
  <c r="B80" i="26"/>
  <c r="A80" i="26"/>
  <c r="B79" i="26"/>
  <c r="A79" i="26"/>
  <c r="B78" i="26"/>
  <c r="A78" i="26"/>
  <c r="B77" i="26"/>
  <c r="A77" i="26"/>
  <c r="B76" i="26"/>
  <c r="A76" i="26"/>
  <c r="B75" i="26"/>
  <c r="A75" i="26"/>
  <c r="B74" i="26"/>
  <c r="A74" i="26"/>
  <c r="B73" i="26"/>
  <c r="A73" i="26"/>
  <c r="B72" i="26"/>
  <c r="A72" i="26"/>
  <c r="B71" i="26"/>
  <c r="A71" i="26"/>
  <c r="B70" i="26"/>
  <c r="A70" i="26"/>
  <c r="B69" i="26"/>
  <c r="A69" i="26"/>
  <c r="B68" i="26"/>
  <c r="A68" i="26"/>
  <c r="B67" i="26"/>
  <c r="A67" i="26"/>
  <c r="B66" i="26"/>
  <c r="A66" i="26"/>
  <c r="B65" i="26"/>
  <c r="A65" i="26"/>
  <c r="B64" i="26"/>
  <c r="A64" i="26"/>
  <c r="B63" i="26"/>
  <c r="A63" i="26"/>
  <c r="B62" i="26"/>
  <c r="A62" i="26"/>
  <c r="B61" i="26"/>
  <c r="A61" i="26"/>
  <c r="B60" i="26"/>
  <c r="A60" i="26"/>
  <c r="B59" i="26"/>
  <c r="A59" i="26"/>
  <c r="B58" i="26"/>
  <c r="A58" i="26"/>
  <c r="B57" i="26"/>
  <c r="A57" i="26"/>
  <c r="B56" i="26"/>
  <c r="A56" i="26"/>
  <c r="B55" i="26"/>
  <c r="A55" i="26"/>
  <c r="B54" i="26"/>
  <c r="A54" i="26"/>
  <c r="B53" i="26"/>
  <c r="A53" i="26"/>
  <c r="B52" i="26"/>
  <c r="A52" i="26"/>
  <c r="B51" i="26"/>
  <c r="A51" i="26"/>
  <c r="B50" i="26"/>
  <c r="A50" i="26"/>
  <c r="B49" i="26"/>
  <c r="A49" i="26"/>
  <c r="B48" i="26"/>
  <c r="A48" i="26"/>
  <c r="B47" i="26"/>
  <c r="A47" i="26"/>
  <c r="B46" i="26"/>
  <c r="A46" i="26"/>
  <c r="B45" i="26"/>
  <c r="A45" i="26"/>
  <c r="B44" i="26"/>
  <c r="A44" i="26"/>
  <c r="B43" i="26"/>
  <c r="A43" i="26"/>
  <c r="C42" i="26"/>
  <c r="B42" i="26"/>
  <c r="A42" i="26"/>
  <c r="E41" i="26"/>
  <c r="E40" i="26"/>
  <c r="E39" i="26"/>
  <c r="E38" i="26"/>
  <c r="E37" i="26"/>
  <c r="E36" i="26"/>
  <c r="E35" i="26"/>
  <c r="E34" i="26"/>
  <c r="E33" i="26"/>
  <c r="E32" i="26"/>
  <c r="B41" i="26"/>
  <c r="A41" i="26"/>
  <c r="B40" i="26"/>
  <c r="A40" i="26"/>
  <c r="B39" i="26"/>
  <c r="A39" i="26"/>
  <c r="B38" i="26"/>
  <c r="A38" i="26"/>
  <c r="B37" i="26"/>
  <c r="A37" i="26"/>
  <c r="B36" i="26"/>
  <c r="A36" i="26"/>
  <c r="B35" i="26"/>
  <c r="A35" i="26"/>
  <c r="B34" i="26"/>
  <c r="A34" i="26"/>
  <c r="B33" i="26"/>
  <c r="A33" i="26"/>
  <c r="B32" i="26"/>
  <c r="A32" i="26"/>
  <c r="C41" i="26"/>
  <c r="C40" i="26"/>
  <c r="C39" i="26"/>
  <c r="C38" i="26"/>
  <c r="C37" i="26"/>
  <c r="C36" i="26"/>
  <c r="C35" i="26"/>
  <c r="C34" i="26"/>
  <c r="C33" i="26"/>
  <c r="C32" i="26"/>
  <c r="C31" i="26"/>
  <c r="C30" i="26"/>
  <c r="C29" i="26"/>
  <c r="C28" i="26"/>
  <c r="C27" i="26"/>
  <c r="C26" i="26"/>
  <c r="C25" i="26"/>
  <c r="C24" i="26"/>
  <c r="C23" i="26"/>
  <c r="C22" i="26"/>
  <c r="E7" i="7"/>
  <c r="C672" i="26" s="1"/>
  <c r="E31" i="26"/>
  <c r="E30" i="26"/>
  <c r="E29" i="26"/>
  <c r="E28" i="26"/>
  <c r="E27" i="26"/>
  <c r="E26" i="26"/>
  <c r="E25" i="26"/>
  <c r="E24" i="26"/>
  <c r="E23" i="26"/>
  <c r="E22" i="26"/>
  <c r="B31" i="26"/>
  <c r="A31" i="26"/>
  <c r="B30" i="26"/>
  <c r="A30" i="26"/>
  <c r="B29" i="26"/>
  <c r="A29" i="26"/>
  <c r="B28" i="26"/>
  <c r="A28" i="26"/>
  <c r="B27" i="26"/>
  <c r="A27" i="26"/>
  <c r="B26" i="26"/>
  <c r="A26" i="26"/>
  <c r="B25" i="26"/>
  <c r="A25" i="26"/>
  <c r="B24" i="26"/>
  <c r="A24" i="26"/>
  <c r="B23" i="26"/>
  <c r="A23" i="26"/>
  <c r="B22" i="26"/>
  <c r="A22" i="26"/>
  <c r="E21" i="26"/>
  <c r="B21" i="26"/>
  <c r="A21" i="26"/>
  <c r="E20" i="26"/>
  <c r="B20" i="26"/>
  <c r="A20" i="26"/>
  <c r="E19" i="26"/>
  <c r="B19" i="26"/>
  <c r="A19" i="26"/>
  <c r="E18" i="26"/>
  <c r="B18" i="26"/>
  <c r="A18" i="26"/>
  <c r="E17" i="26"/>
  <c r="B17" i="26"/>
  <c r="A17" i="26"/>
  <c r="E16" i="26"/>
  <c r="B16" i="26"/>
  <c r="A16" i="26"/>
  <c r="E15" i="26"/>
  <c r="B15" i="26"/>
  <c r="A15" i="26"/>
  <c r="E14" i="26"/>
  <c r="B14" i="26"/>
  <c r="A14" i="26"/>
  <c r="E13" i="26"/>
  <c r="B13" i="26"/>
  <c r="A13" i="26"/>
  <c r="E12" i="26"/>
  <c r="B12" i="26"/>
  <c r="A12" i="26"/>
  <c r="E11" i="26"/>
  <c r="B11" i="26"/>
  <c r="A11" i="26"/>
  <c r="E10" i="26"/>
  <c r="B10" i="26"/>
  <c r="A10" i="26"/>
  <c r="E9" i="26"/>
  <c r="B9" i="26"/>
  <c r="A9" i="26"/>
  <c r="E8" i="26"/>
  <c r="B8" i="26"/>
  <c r="A8" i="26"/>
  <c r="E7" i="26"/>
  <c r="B7" i="26"/>
  <c r="A7" i="26"/>
  <c r="E6" i="26"/>
  <c r="B6" i="26"/>
  <c r="A6" i="26"/>
  <c r="E5" i="26"/>
  <c r="B5" i="26"/>
  <c r="A5" i="26"/>
  <c r="E4" i="26"/>
  <c r="B4" i="26"/>
  <c r="A4" i="26"/>
  <c r="E3" i="26"/>
  <c r="B3" i="26"/>
  <c r="A3" i="26"/>
  <c r="E2" i="26"/>
  <c r="B2" i="26"/>
  <c r="A2" i="26"/>
  <c r="C558" i="26" l="1"/>
  <c r="C643" i="26"/>
  <c r="C603" i="26"/>
  <c r="C708" i="26"/>
  <c r="C576" i="26"/>
  <c r="C641" i="26"/>
  <c r="C584" i="26"/>
  <c r="C650" i="26"/>
  <c r="C716" i="26"/>
  <c r="C592" i="26"/>
  <c r="C658" i="26"/>
  <c r="C724" i="26"/>
  <c r="C600" i="26"/>
  <c r="C666" i="26"/>
  <c r="C732" i="26"/>
  <c r="C609" i="26"/>
  <c r="C675" i="26"/>
  <c r="C740" i="26"/>
  <c r="C617" i="26"/>
  <c r="C683" i="26"/>
  <c r="C560" i="26"/>
  <c r="C625" i="26"/>
  <c r="C691" i="26"/>
  <c r="C568" i="26"/>
  <c r="C633" i="26"/>
  <c r="C699" i="26"/>
  <c r="C561" i="26"/>
  <c r="C569" i="26"/>
  <c r="C577" i="26"/>
  <c r="C585" i="26"/>
  <c r="C593" i="26"/>
  <c r="C601" i="26"/>
  <c r="C610" i="26"/>
  <c r="C618" i="26"/>
  <c r="C626" i="26"/>
  <c r="C634" i="26"/>
  <c r="C642" i="26"/>
  <c r="C651" i="26"/>
  <c r="C659" i="26"/>
  <c r="C667" i="26"/>
  <c r="C676" i="26"/>
  <c r="C684" i="26"/>
  <c r="C692" i="26"/>
  <c r="C700" i="26"/>
  <c r="C709" i="26"/>
  <c r="C717" i="26"/>
  <c r="C725" i="26"/>
  <c r="C733" i="26"/>
  <c r="C562" i="26"/>
  <c r="C570" i="26"/>
  <c r="C578" i="26"/>
  <c r="C586" i="26"/>
  <c r="C594" i="26"/>
  <c r="C602" i="26"/>
  <c r="C611" i="26"/>
  <c r="C619" i="26"/>
  <c r="C627" i="26"/>
  <c r="C635" i="26"/>
  <c r="C644" i="26"/>
  <c r="C652" i="26"/>
  <c r="C660" i="26"/>
  <c r="C668" i="26"/>
  <c r="C677" i="26"/>
  <c r="C685" i="26"/>
  <c r="C693" i="26"/>
  <c r="C701" i="26"/>
  <c r="C710" i="26"/>
  <c r="C718" i="26"/>
  <c r="C726" i="26"/>
  <c r="C734" i="26"/>
  <c r="C563" i="26"/>
  <c r="C571" i="26"/>
  <c r="C579" i="26"/>
  <c r="C587" i="26"/>
  <c r="C595" i="26"/>
  <c r="C604" i="26"/>
  <c r="C612" i="26"/>
  <c r="C620" i="26"/>
  <c r="C628" i="26"/>
  <c r="C636" i="26"/>
  <c r="C645" i="26"/>
  <c r="C653" i="26"/>
  <c r="C661" i="26"/>
  <c r="C669" i="26"/>
  <c r="C678" i="26"/>
  <c r="C686" i="26"/>
  <c r="C694" i="26"/>
  <c r="C702" i="26"/>
  <c r="C711" i="26"/>
  <c r="C719" i="26"/>
  <c r="C727" i="26"/>
  <c r="C735" i="26"/>
  <c r="C564" i="26"/>
  <c r="C572" i="26"/>
  <c r="C580" i="26"/>
  <c r="C588" i="26"/>
  <c r="C596" i="26"/>
  <c r="C605" i="26"/>
  <c r="C613" i="26"/>
  <c r="C621" i="26"/>
  <c r="C629" i="26"/>
  <c r="C637" i="26"/>
  <c r="C646" i="26"/>
  <c r="C654" i="26"/>
  <c r="C662" i="26"/>
  <c r="C670" i="26"/>
  <c r="C679" i="26"/>
  <c r="C687" i="26"/>
  <c r="C695" i="26"/>
  <c r="C704" i="26"/>
  <c r="C712" i="26"/>
  <c r="C720" i="26"/>
  <c r="C728" i="26"/>
  <c r="C736" i="26"/>
  <c r="C565" i="26"/>
  <c r="C573" i="26"/>
  <c r="C581" i="26"/>
  <c r="C589" i="26"/>
  <c r="C597" i="26"/>
  <c r="C606" i="26"/>
  <c r="C614" i="26"/>
  <c r="C622" i="26"/>
  <c r="C630" i="26"/>
  <c r="C638" i="26"/>
  <c r="C647" i="26"/>
  <c r="C655" i="26"/>
  <c r="C663" i="26"/>
  <c r="C671" i="26"/>
  <c r="C680" i="26"/>
  <c r="C688" i="26"/>
  <c r="C696" i="26"/>
  <c r="C705" i="26"/>
  <c r="C713" i="26"/>
  <c r="C721" i="26"/>
  <c r="C729" i="26"/>
  <c r="C737" i="26"/>
  <c r="C566" i="26"/>
  <c r="C574" i="26"/>
  <c r="C582" i="26"/>
  <c r="C590" i="26"/>
  <c r="C598" i="26"/>
  <c r="C607" i="26"/>
  <c r="C615" i="26"/>
  <c r="C623" i="26"/>
  <c r="C631" i="26"/>
  <c r="C639" i="26"/>
  <c r="C648" i="26"/>
  <c r="C656" i="26"/>
  <c r="C664" i="26"/>
  <c r="C673" i="26"/>
  <c r="C681" i="26"/>
  <c r="C689" i="26"/>
  <c r="C697" i="26"/>
  <c r="C706" i="26"/>
  <c r="C714" i="26"/>
  <c r="C722" i="26"/>
  <c r="C730" i="26"/>
  <c r="C738" i="26"/>
  <c r="C559" i="26"/>
  <c r="C567" i="26"/>
  <c r="C575" i="26"/>
  <c r="C583" i="26"/>
  <c r="C591" i="26"/>
  <c r="C599" i="26"/>
  <c r="C608" i="26"/>
  <c r="C616" i="26"/>
  <c r="C624" i="26"/>
  <c r="C632" i="26"/>
  <c r="C640" i="26"/>
  <c r="C649" i="26"/>
  <c r="C657" i="26"/>
  <c r="C665" i="26"/>
  <c r="C674" i="26"/>
  <c r="C682" i="26"/>
  <c r="C690" i="26"/>
  <c r="C698" i="26"/>
  <c r="C707" i="26"/>
  <c r="C715" i="26"/>
  <c r="C723" i="26"/>
  <c r="C731" i="26"/>
  <c r="C739" i="26"/>
  <c r="F674" i="18"/>
  <c r="F673" i="18"/>
  <c r="F672" i="18"/>
  <c r="F671" i="18"/>
  <c r="F670" i="18"/>
  <c r="F669" i="18"/>
  <c r="F667" i="18"/>
  <c r="F666" i="18"/>
  <c r="F665" i="18"/>
  <c r="F664" i="18"/>
  <c r="F663" i="18"/>
  <c r="F654" i="18"/>
  <c r="F653" i="18"/>
  <c r="F652" i="18"/>
  <c r="F651" i="18"/>
  <c r="F650" i="18"/>
  <c r="F649" i="18"/>
  <c r="F648" i="18"/>
  <c r="F647" i="18"/>
  <c r="F646" i="18"/>
  <c r="F645" i="18"/>
  <c r="F644" i="18"/>
  <c r="F643" i="18"/>
  <c r="F642" i="18"/>
  <c r="F641" i="18"/>
  <c r="F640" i="18"/>
  <c r="F639" i="18"/>
  <c r="F638" i="18"/>
  <c r="F637" i="18"/>
  <c r="F636" i="18"/>
  <c r="F635" i="18"/>
  <c r="F634" i="18"/>
  <c r="F633" i="18"/>
  <c r="F632" i="18"/>
  <c r="F631" i="18"/>
  <c r="F630" i="18"/>
  <c r="F629" i="18"/>
  <c r="F628" i="18"/>
  <c r="F627" i="18"/>
  <c r="F626" i="18"/>
  <c r="F625" i="18"/>
  <c r="F624" i="18"/>
  <c r="F623" i="18"/>
  <c r="F622" i="18"/>
  <c r="F621" i="18"/>
  <c r="F620" i="18"/>
  <c r="F619" i="18"/>
  <c r="F618" i="18"/>
  <c r="F617" i="18"/>
  <c r="F616" i="18"/>
  <c r="F615" i="18"/>
  <c r="F614" i="18"/>
  <c r="F613" i="18"/>
  <c r="F612" i="18"/>
  <c r="F611" i="18"/>
  <c r="F610" i="18"/>
  <c r="F609" i="18"/>
  <c r="F608" i="18"/>
  <c r="F607" i="18"/>
  <c r="F606" i="18"/>
  <c r="F605" i="18"/>
  <c r="F604" i="18"/>
  <c r="F603" i="18"/>
  <c r="F602" i="18"/>
  <c r="F601" i="18"/>
  <c r="F600" i="18"/>
  <c r="F599" i="18"/>
  <c r="F598" i="18"/>
  <c r="F597" i="18"/>
  <c r="F596" i="18"/>
  <c r="F595" i="18"/>
  <c r="F594" i="18"/>
  <c r="F593" i="18"/>
  <c r="F592" i="18"/>
  <c r="F591" i="18"/>
  <c r="F590" i="18"/>
  <c r="F589" i="18"/>
  <c r="F588" i="18"/>
  <c r="F587" i="18"/>
  <c r="F586" i="18"/>
  <c r="F585" i="18"/>
  <c r="F584" i="18"/>
  <c r="F583" i="18"/>
  <c r="F582" i="18"/>
  <c r="F581" i="18"/>
  <c r="F580" i="18"/>
  <c r="F579" i="18"/>
  <c r="F578" i="18"/>
  <c r="F577" i="18"/>
  <c r="F576" i="18"/>
  <c r="F575" i="18"/>
  <c r="F574" i="18"/>
  <c r="F573" i="18"/>
  <c r="F572" i="18"/>
  <c r="F571" i="18"/>
  <c r="F570" i="18"/>
  <c r="F569" i="18"/>
  <c r="F568" i="18"/>
  <c r="F567" i="18"/>
  <c r="F566" i="18"/>
  <c r="F565" i="18"/>
  <c r="F564" i="18"/>
  <c r="F563" i="18"/>
  <c r="F562" i="18"/>
  <c r="F561" i="18"/>
  <c r="F560" i="18"/>
  <c r="F559" i="18"/>
  <c r="F558" i="18"/>
  <c r="F557" i="18"/>
  <c r="F556" i="18"/>
  <c r="F555" i="18"/>
  <c r="F554" i="18"/>
  <c r="F553" i="18"/>
  <c r="F552" i="18"/>
  <c r="F551" i="18"/>
  <c r="F550" i="18"/>
  <c r="F549" i="18"/>
  <c r="F548" i="18"/>
  <c r="F547" i="18"/>
  <c r="F546" i="18"/>
  <c r="F545" i="18"/>
  <c r="F544" i="18"/>
  <c r="F542" i="18"/>
  <c r="F541" i="18"/>
  <c r="F540" i="18"/>
  <c r="F539" i="18"/>
  <c r="F538" i="18"/>
  <c r="F537" i="18"/>
  <c r="F536" i="18"/>
  <c r="F535" i="18"/>
  <c r="F534" i="18"/>
  <c r="F533" i="18"/>
  <c r="F532" i="18"/>
  <c r="F531" i="18"/>
  <c r="F530" i="18"/>
  <c r="F529" i="18"/>
  <c r="F528" i="18"/>
  <c r="F527" i="18"/>
  <c r="F526" i="18"/>
  <c r="F525" i="18"/>
  <c r="F524" i="18"/>
  <c r="F523" i="18"/>
  <c r="F522" i="18"/>
  <c r="F521" i="18"/>
  <c r="F520" i="18"/>
  <c r="F519" i="18"/>
  <c r="F518" i="18"/>
  <c r="F517" i="18"/>
  <c r="F516" i="18"/>
  <c r="F515" i="18"/>
  <c r="F514" i="18"/>
  <c r="F513" i="18"/>
  <c r="F511" i="18"/>
  <c r="F510" i="18"/>
  <c r="F509" i="18"/>
  <c r="F508" i="18"/>
  <c r="F507" i="18"/>
  <c r="F506" i="18"/>
  <c r="F505" i="18"/>
  <c r="F504" i="18"/>
  <c r="F503" i="18"/>
  <c r="F502" i="18"/>
  <c r="F501" i="18"/>
  <c r="F500" i="18"/>
  <c r="F499" i="18"/>
  <c r="F498" i="18"/>
  <c r="F497" i="18"/>
  <c r="F496" i="18"/>
  <c r="F495" i="18"/>
  <c r="F494" i="18"/>
  <c r="F493" i="18"/>
  <c r="F492" i="18"/>
  <c r="F491" i="18"/>
  <c r="F490" i="18"/>
  <c r="F489" i="18"/>
  <c r="F488" i="18"/>
  <c r="F487" i="18"/>
  <c r="F486" i="18"/>
  <c r="F485" i="18"/>
  <c r="F484" i="18"/>
  <c r="F482" i="18"/>
  <c r="F481" i="18"/>
  <c r="F480" i="18"/>
  <c r="F479" i="18"/>
  <c r="F478" i="18"/>
  <c r="F477" i="18"/>
  <c r="F476" i="18"/>
  <c r="F475" i="18"/>
  <c r="F474" i="18"/>
  <c r="F473" i="18"/>
  <c r="F472" i="18"/>
  <c r="F471" i="18"/>
  <c r="F470" i="18"/>
  <c r="F469" i="18"/>
  <c r="F468" i="18"/>
  <c r="F467" i="18"/>
  <c r="F466" i="18"/>
  <c r="F465" i="18"/>
  <c r="F464" i="18"/>
  <c r="F463" i="18"/>
  <c r="F462" i="18"/>
  <c r="F461" i="18"/>
  <c r="F460" i="18"/>
  <c r="F459" i="18"/>
  <c r="F458" i="18"/>
  <c r="F457" i="18"/>
  <c r="F456" i="18"/>
  <c r="F455" i="18"/>
  <c r="F454" i="18"/>
  <c r="F453" i="18"/>
  <c r="F452" i="18"/>
  <c r="F451" i="18"/>
  <c r="F450" i="18"/>
  <c r="F449" i="18"/>
  <c r="F448" i="18"/>
  <c r="F447" i="18"/>
  <c r="F446" i="18"/>
  <c r="F445" i="18"/>
  <c r="F444" i="18"/>
  <c r="F442" i="18"/>
  <c r="F441" i="18"/>
  <c r="F440" i="18"/>
  <c r="F439" i="18"/>
  <c r="F438" i="18"/>
  <c r="F437" i="18"/>
  <c r="F436" i="18"/>
  <c r="F435" i="18"/>
  <c r="F434" i="18"/>
  <c r="F433" i="18"/>
  <c r="F432" i="18"/>
  <c r="F431" i="18"/>
  <c r="F430" i="18"/>
  <c r="F429" i="18"/>
  <c r="F428" i="18"/>
  <c r="F427" i="18"/>
  <c r="F426" i="18"/>
  <c r="F425" i="18"/>
  <c r="F424" i="18"/>
  <c r="F423" i="18"/>
  <c r="F422" i="18"/>
  <c r="F421" i="18"/>
  <c r="F420" i="18"/>
  <c r="F419" i="18"/>
  <c r="F418" i="18"/>
  <c r="F417" i="18"/>
  <c r="F416" i="18"/>
  <c r="F415" i="18"/>
  <c r="F414" i="18"/>
  <c r="F413" i="18"/>
  <c r="F412" i="18"/>
  <c r="F411" i="18"/>
  <c r="F410" i="18"/>
  <c r="F409" i="18"/>
  <c r="F408" i="18"/>
  <c r="F407" i="18"/>
  <c r="F406" i="18"/>
  <c r="F405" i="18"/>
  <c r="F404" i="18"/>
  <c r="F403" i="18"/>
  <c r="F402" i="18"/>
  <c r="F401" i="18"/>
  <c r="F400" i="18"/>
  <c r="F399" i="18"/>
  <c r="F398" i="18"/>
  <c r="F397" i="18"/>
  <c r="F396" i="18"/>
  <c r="F395" i="18"/>
  <c r="F394" i="18"/>
  <c r="F393" i="18"/>
  <c r="F392" i="18"/>
  <c r="F391" i="18"/>
  <c r="F390" i="18"/>
  <c r="F389" i="18"/>
  <c r="F388" i="18"/>
  <c r="F387" i="18"/>
  <c r="F386" i="18"/>
  <c r="F385" i="18"/>
  <c r="F384" i="18"/>
  <c r="F383" i="18"/>
  <c r="F382" i="18"/>
  <c r="F381" i="18"/>
  <c r="F380" i="18"/>
  <c r="F379" i="18"/>
  <c r="F378" i="18"/>
  <c r="F377" i="18"/>
  <c r="F376" i="18"/>
  <c r="F375" i="18"/>
  <c r="F374" i="18"/>
  <c r="F373" i="18"/>
  <c r="F372" i="18"/>
  <c r="F371" i="18"/>
  <c r="F370" i="18"/>
  <c r="F369" i="18"/>
  <c r="F368" i="18"/>
  <c r="F367" i="18"/>
  <c r="F366" i="18"/>
  <c r="F365" i="18"/>
  <c r="F364" i="18"/>
  <c r="F363" i="18"/>
  <c r="F362" i="18"/>
  <c r="F361" i="18"/>
  <c r="F359" i="18"/>
  <c r="F358" i="18"/>
  <c r="F357" i="18"/>
  <c r="F356" i="18"/>
  <c r="F355" i="18"/>
  <c r="F354" i="18"/>
  <c r="F353" i="18"/>
  <c r="F352" i="18"/>
  <c r="F351" i="18"/>
  <c r="F350" i="18"/>
  <c r="F349" i="18"/>
  <c r="F348" i="18"/>
  <c r="F347" i="18"/>
  <c r="F346" i="18"/>
  <c r="F345" i="18"/>
  <c r="F344" i="18"/>
  <c r="F343" i="18"/>
  <c r="F342" i="18"/>
  <c r="F341" i="18"/>
  <c r="F340" i="18"/>
  <c r="F339" i="18"/>
  <c r="F338" i="18"/>
  <c r="F337" i="18"/>
  <c r="F336" i="18"/>
  <c r="F335" i="18"/>
  <c r="F334" i="18"/>
  <c r="F333" i="18"/>
  <c r="F332" i="18"/>
  <c r="F331" i="18"/>
  <c r="F330" i="18"/>
  <c r="F328" i="18"/>
  <c r="F327" i="18"/>
  <c r="F326" i="18"/>
  <c r="F325" i="18"/>
  <c r="F324" i="18"/>
  <c r="F323" i="18"/>
  <c r="F322" i="18"/>
  <c r="F321" i="18"/>
  <c r="F320" i="18"/>
  <c r="F319" i="18"/>
  <c r="F318" i="18"/>
  <c r="F317" i="18"/>
  <c r="F316" i="18"/>
  <c r="F315" i="18"/>
  <c r="F314" i="18"/>
  <c r="F313" i="18"/>
  <c r="F312" i="18"/>
  <c r="F311" i="18"/>
  <c r="F310" i="18"/>
  <c r="F309" i="18"/>
  <c r="F308" i="18"/>
  <c r="F307" i="18"/>
  <c r="F306" i="18"/>
  <c r="F305" i="18"/>
  <c r="F304" i="18"/>
  <c r="F303" i="18"/>
  <c r="F302" i="18"/>
  <c r="F301" i="18"/>
  <c r="F299" i="18"/>
  <c r="F298" i="18"/>
  <c r="F297" i="18"/>
  <c r="F296" i="18"/>
  <c r="F295" i="18"/>
  <c r="F294" i="18"/>
  <c r="F293" i="18"/>
  <c r="F292" i="18"/>
  <c r="F291" i="18"/>
  <c r="F290" i="18"/>
  <c r="F289" i="18"/>
  <c r="F288" i="18"/>
  <c r="F287" i="18"/>
  <c r="F286" i="18"/>
  <c r="F285" i="18"/>
  <c r="F284" i="18"/>
  <c r="F283" i="18"/>
  <c r="F282" i="18"/>
  <c r="F281" i="18"/>
  <c r="F280" i="18"/>
  <c r="F279" i="18"/>
  <c r="F278" i="18"/>
  <c r="F277" i="18"/>
  <c r="F276" i="18"/>
  <c r="F275" i="18"/>
  <c r="F274" i="18"/>
  <c r="F273" i="18"/>
  <c r="F272" i="18"/>
  <c r="F271" i="18"/>
  <c r="F270" i="18"/>
  <c r="F269" i="18"/>
  <c r="F268" i="18"/>
  <c r="F267" i="18"/>
  <c r="F266" i="18"/>
  <c r="F265" i="18"/>
  <c r="F264" i="18"/>
  <c r="F263" i="18"/>
  <c r="F262" i="18"/>
  <c r="F261" i="18"/>
  <c r="F259" i="18"/>
  <c r="F258" i="18"/>
  <c r="F257" i="18"/>
  <c r="F256" i="18"/>
  <c r="F255" i="18"/>
  <c r="F254" i="18"/>
  <c r="F253" i="18"/>
  <c r="F252" i="18"/>
  <c r="F251" i="18"/>
  <c r="F250" i="18"/>
  <c r="F249" i="18"/>
  <c r="F248" i="18"/>
  <c r="F247" i="18"/>
  <c r="F246" i="18"/>
  <c r="F245" i="18"/>
  <c r="F244" i="18"/>
  <c r="F243" i="18"/>
  <c r="F242" i="18"/>
  <c r="F241" i="18"/>
  <c r="F240" i="18"/>
  <c r="F239" i="18"/>
  <c r="F238" i="18"/>
  <c r="F237" i="18"/>
  <c r="F236" i="18"/>
  <c r="F235" i="18"/>
  <c r="F234" i="18"/>
  <c r="F233" i="18"/>
  <c r="F232" i="18"/>
  <c r="F231" i="18"/>
  <c r="F230" i="18"/>
  <c r="F229" i="18"/>
  <c r="F228" i="18"/>
  <c r="F227" i="18"/>
  <c r="F226" i="18"/>
  <c r="F225" i="18"/>
  <c r="F224" i="18"/>
  <c r="F223" i="18"/>
  <c r="F222" i="18"/>
  <c r="F221" i="18"/>
  <c r="F220" i="18"/>
  <c r="F219" i="18"/>
  <c r="F218" i="18"/>
  <c r="F217" i="18"/>
  <c r="F216" i="18"/>
  <c r="F215" i="18"/>
  <c r="F214" i="18"/>
  <c r="F213" i="18"/>
  <c r="F212" i="18"/>
  <c r="F211" i="18"/>
  <c r="F210" i="18"/>
  <c r="F209" i="18"/>
  <c r="F208" i="18"/>
  <c r="F207" i="18"/>
  <c r="F206" i="18"/>
  <c r="F205" i="18"/>
  <c r="F204" i="18"/>
  <c r="F203" i="18"/>
  <c r="F202" i="18"/>
  <c r="F201" i="18"/>
  <c r="F200" i="18"/>
  <c r="F199" i="18"/>
  <c r="F198" i="18"/>
  <c r="F197" i="18"/>
  <c r="F196" i="18"/>
  <c r="F195" i="18"/>
  <c r="F194" i="18"/>
  <c r="F193" i="18"/>
  <c r="F192" i="18"/>
  <c r="F191" i="18"/>
  <c r="F190" i="18"/>
  <c r="F189" i="18"/>
  <c r="F188" i="18"/>
  <c r="F187" i="18"/>
  <c r="F186" i="18"/>
  <c r="F185" i="18"/>
  <c r="F184" i="18"/>
  <c r="F183" i="18"/>
  <c r="F182" i="18"/>
  <c r="F181" i="18"/>
  <c r="F180" i="18"/>
  <c r="F179" i="18"/>
  <c r="F178" i="18"/>
  <c r="F176" i="18"/>
  <c r="F175" i="18"/>
  <c r="F174" i="18"/>
  <c r="F173" i="18"/>
  <c r="F172" i="18"/>
  <c r="F171" i="18"/>
  <c r="F170" i="18"/>
  <c r="F169" i="18"/>
  <c r="F168" i="18"/>
  <c r="F167" i="18"/>
  <c r="F166" i="18"/>
  <c r="F165" i="18"/>
  <c r="F164" i="18"/>
  <c r="F163" i="18"/>
  <c r="F162" i="18"/>
  <c r="F161" i="18"/>
  <c r="F160" i="18"/>
  <c r="F159" i="18"/>
  <c r="F158" i="18"/>
  <c r="F157" i="18"/>
  <c r="F156" i="18"/>
  <c r="F155" i="18"/>
  <c r="F154" i="18"/>
  <c r="F153" i="18"/>
  <c r="F152" i="18"/>
  <c r="F151" i="18"/>
  <c r="F150" i="18"/>
  <c r="F149" i="18"/>
  <c r="F148" i="18"/>
  <c r="F147" i="18"/>
  <c r="F145" i="18"/>
  <c r="F144" i="18"/>
  <c r="F143" i="18"/>
  <c r="F142" i="18"/>
  <c r="F141" i="18"/>
  <c r="F140" i="18"/>
  <c r="F139" i="18"/>
  <c r="F138" i="18"/>
  <c r="F137" i="18"/>
  <c r="F136" i="18"/>
  <c r="F135" i="18"/>
  <c r="F134" i="18"/>
  <c r="F133" i="18"/>
  <c r="F132" i="18"/>
  <c r="F131" i="18"/>
  <c r="F130" i="18"/>
  <c r="F129" i="18"/>
  <c r="F128" i="18"/>
  <c r="F127" i="18"/>
  <c r="F126" i="18"/>
  <c r="F125" i="18"/>
  <c r="F124" i="18"/>
  <c r="F123" i="18"/>
  <c r="F122" i="18"/>
  <c r="F121" i="18"/>
  <c r="F120" i="18"/>
  <c r="F119" i="18"/>
  <c r="F118" i="18"/>
  <c r="F116" i="18"/>
  <c r="F115" i="18"/>
  <c r="F114" i="18"/>
  <c r="F113" i="18"/>
  <c r="F112" i="18"/>
  <c r="F111" i="18"/>
  <c r="F110" i="18"/>
  <c r="F109" i="18"/>
  <c r="F108" i="18"/>
  <c r="F107" i="18"/>
  <c r="F106" i="18"/>
  <c r="F105" i="18"/>
  <c r="F104" i="18"/>
  <c r="F103" i="18"/>
  <c r="F102" i="18"/>
  <c r="F101" i="18"/>
  <c r="F100" i="18"/>
  <c r="F99" i="18"/>
  <c r="F98" i="18"/>
  <c r="F97" i="18"/>
  <c r="F96" i="18"/>
  <c r="F95" i="18"/>
  <c r="F94" i="18"/>
  <c r="F93" i="18"/>
  <c r="F92" i="18"/>
  <c r="F91" i="18"/>
  <c r="F90" i="18"/>
  <c r="F89" i="18"/>
  <c r="F88" i="18"/>
  <c r="F87" i="18"/>
  <c r="F86" i="18"/>
  <c r="F85" i="18"/>
  <c r="F84" i="18"/>
  <c r="F83" i="18"/>
  <c r="F82" i="18"/>
  <c r="F81" i="18"/>
  <c r="F80" i="18"/>
  <c r="F79" i="18"/>
  <c r="F78" i="18"/>
  <c r="F76" i="18"/>
  <c r="F75" i="18"/>
  <c r="F74" i="18"/>
  <c r="F73" i="18"/>
  <c r="F72" i="18"/>
  <c r="F71" i="18"/>
  <c r="F70" i="18"/>
  <c r="F69" i="18"/>
  <c r="F68" i="18"/>
  <c r="F67" i="18"/>
  <c r="F66" i="18"/>
  <c r="F65" i="18"/>
  <c r="F64" i="18"/>
  <c r="F63" i="18"/>
  <c r="F62" i="18"/>
  <c r="F61" i="18"/>
  <c r="F60" i="18"/>
  <c r="F59" i="18"/>
  <c r="F58" i="18"/>
  <c r="F57" i="18"/>
  <c r="F56" i="18"/>
  <c r="F55" i="18"/>
  <c r="F54" i="18"/>
  <c r="F53" i="18"/>
  <c r="F52" i="18"/>
  <c r="F51" i="18"/>
  <c r="F50" i="18"/>
  <c r="F49" i="18"/>
  <c r="F48" i="18"/>
  <c r="F47" i="18"/>
  <c r="F46" i="18"/>
  <c r="F45" i="18"/>
  <c r="F44" i="18"/>
  <c r="F43" i="18"/>
  <c r="F42" i="18"/>
  <c r="F41" i="18"/>
  <c r="F40" i="18"/>
  <c r="F39" i="18"/>
  <c r="F38" i="18"/>
  <c r="F37" i="18"/>
  <c r="F36" i="18"/>
  <c r="F35" i="18"/>
  <c r="F34" i="18"/>
  <c r="F33" i="18"/>
  <c r="F32" i="18"/>
  <c r="F31" i="18"/>
  <c r="F30" i="18"/>
  <c r="F29" i="18"/>
  <c r="F28" i="18"/>
  <c r="F27" i="18"/>
  <c r="F26" i="18"/>
  <c r="F25" i="18"/>
  <c r="F24" i="18"/>
  <c r="F23" i="18"/>
  <c r="F22" i="18"/>
  <c r="F21" i="18"/>
  <c r="F20" i="18"/>
  <c r="F19" i="18"/>
  <c r="F18" i="18"/>
  <c r="F17" i="18"/>
  <c r="F16" i="18"/>
  <c r="F15" i="18"/>
  <c r="F14" i="18"/>
  <c r="F13" i="18"/>
  <c r="F12" i="18"/>
  <c r="F11" i="18"/>
  <c r="F10" i="18"/>
  <c r="F9" i="18"/>
  <c r="F8" i="18"/>
  <c r="F7" i="18"/>
  <c r="F6" i="18"/>
  <c r="F5" i="18"/>
  <c r="F4" i="18"/>
  <c r="F3" i="18"/>
  <c r="I20" i="22" l="1"/>
  <c r="I19" i="22"/>
  <c r="I18" i="22"/>
  <c r="I17" i="22"/>
  <c r="I16" i="22"/>
  <c r="I15" i="22"/>
  <c r="I14" i="22"/>
  <c r="I13" i="22"/>
  <c r="I12" i="22"/>
  <c r="H50" i="9" l="1"/>
  <c r="B33" i="17" l="1"/>
  <c r="A3" i="21"/>
  <c r="H159" i="9"/>
  <c r="B4" i="25" l="1"/>
  <c r="A3" i="11"/>
  <c r="B3" i="9"/>
  <c r="A1" i="20"/>
  <c r="A2" i="20"/>
  <c r="B5" i="25"/>
  <c r="B5" i="24"/>
  <c r="B5" i="19"/>
  <c r="B4" i="17"/>
  <c r="A4" i="16"/>
  <c r="A4" i="14"/>
  <c r="B4" i="13"/>
  <c r="B4" i="7"/>
  <c r="B4" i="5"/>
  <c r="E88" i="20" l="1"/>
  <c r="D88" i="20"/>
  <c r="C88" i="20"/>
  <c r="B88" i="20"/>
  <c r="E272" i="25" l="1"/>
  <c r="E271" i="25"/>
  <c r="E269" i="25"/>
  <c r="D272" i="25"/>
  <c r="D271" i="25"/>
  <c r="D269" i="25"/>
  <c r="C272" i="25"/>
  <c r="C271" i="25"/>
  <c r="C269" i="25"/>
  <c r="E272" i="24"/>
  <c r="E271" i="24"/>
  <c r="E269" i="24"/>
  <c r="D272" i="24"/>
  <c r="D271" i="24"/>
  <c r="C272" i="24"/>
  <c r="C271" i="24"/>
  <c r="D269" i="24"/>
  <c r="C269" i="24"/>
  <c r="E272" i="19"/>
  <c r="E271" i="19"/>
  <c r="D272" i="19"/>
  <c r="D271" i="19"/>
  <c r="C272" i="19"/>
  <c r="C271" i="19"/>
  <c r="E269" i="19"/>
  <c r="D269" i="19"/>
  <c r="C269" i="19"/>
  <c r="F271" i="25" l="1"/>
  <c r="E266" i="25"/>
  <c r="F266" i="25" s="1"/>
  <c r="E265" i="25"/>
  <c r="F265" i="25" s="1"/>
  <c r="E262" i="25"/>
  <c r="F262" i="25" s="1"/>
  <c r="E261" i="25"/>
  <c r="F261" i="25" s="1"/>
  <c r="E260" i="25"/>
  <c r="F260" i="25" s="1"/>
  <c r="E259" i="25"/>
  <c r="E258" i="25"/>
  <c r="F258" i="25" s="1"/>
  <c r="E257" i="25"/>
  <c r="F257" i="25" s="1"/>
  <c r="E256" i="25"/>
  <c r="F256" i="25" s="1"/>
  <c r="E251" i="25"/>
  <c r="F251" i="25" s="1"/>
  <c r="E250" i="25"/>
  <c r="F250" i="25" s="1"/>
  <c r="E249" i="25"/>
  <c r="E248" i="25"/>
  <c r="F248" i="25" s="1"/>
  <c r="E245" i="25"/>
  <c r="F245" i="25" s="1"/>
  <c r="E244" i="25"/>
  <c r="F244" i="25" s="1"/>
  <c r="E242" i="25"/>
  <c r="F242" i="25" s="1"/>
  <c r="E241" i="25"/>
  <c r="F241" i="25" s="1"/>
  <c r="E240" i="25"/>
  <c r="E235" i="25"/>
  <c r="F235" i="25" s="1"/>
  <c r="E234" i="25"/>
  <c r="F234" i="25" s="1"/>
  <c r="E233" i="25"/>
  <c r="F233" i="25" s="1"/>
  <c r="E232" i="25"/>
  <c r="F232" i="25" s="1"/>
  <c r="E231" i="25"/>
  <c r="F231" i="25" s="1"/>
  <c r="E229" i="25"/>
  <c r="F229" i="25" s="1"/>
  <c r="E228" i="25"/>
  <c r="F228" i="25" s="1"/>
  <c r="E227" i="25"/>
  <c r="F227" i="25" s="1"/>
  <c r="E226" i="25"/>
  <c r="F226" i="25" s="1"/>
  <c r="E225" i="25"/>
  <c r="F225" i="25" s="1"/>
  <c r="E224" i="25"/>
  <c r="F224" i="25" s="1"/>
  <c r="E223" i="25"/>
  <c r="E218" i="25"/>
  <c r="F218" i="25" s="1"/>
  <c r="E217" i="25"/>
  <c r="F217" i="25" s="1"/>
  <c r="E216" i="25"/>
  <c r="F216" i="25" s="1"/>
  <c r="E215" i="25"/>
  <c r="F215" i="25" s="1"/>
  <c r="E214" i="25"/>
  <c r="F214" i="25" s="1"/>
  <c r="E213" i="25"/>
  <c r="F213" i="25" s="1"/>
  <c r="E211" i="25"/>
  <c r="F211" i="25" s="1"/>
  <c r="E209" i="25"/>
  <c r="E208" i="25"/>
  <c r="F208" i="25" s="1"/>
  <c r="E207" i="25"/>
  <c r="F207" i="25" s="1"/>
  <c r="E206" i="25"/>
  <c r="F206" i="25" s="1"/>
  <c r="E205" i="25"/>
  <c r="E200" i="25"/>
  <c r="F200" i="25" s="1"/>
  <c r="E199" i="25"/>
  <c r="F199" i="25" s="1"/>
  <c r="E198" i="25"/>
  <c r="F198" i="25" s="1"/>
  <c r="E197" i="25"/>
  <c r="F197" i="25" s="1"/>
  <c r="E196" i="25"/>
  <c r="F196" i="25" s="1"/>
  <c r="E195" i="25"/>
  <c r="F195" i="25" s="1"/>
  <c r="E193" i="25"/>
  <c r="F193" i="25" s="1"/>
  <c r="E192" i="25"/>
  <c r="F192" i="25" s="1"/>
  <c r="E191" i="25"/>
  <c r="F191" i="25" s="1"/>
  <c r="E190" i="25"/>
  <c r="F190" i="25" s="1"/>
  <c r="E189" i="25"/>
  <c r="F189" i="25" s="1"/>
  <c r="E187" i="25"/>
  <c r="F187" i="25" s="1"/>
  <c r="E186" i="25"/>
  <c r="F186" i="25" s="1"/>
  <c r="E185" i="25"/>
  <c r="F185" i="25" s="1"/>
  <c r="E184" i="25"/>
  <c r="F184" i="25" s="1"/>
  <c r="E183" i="25"/>
  <c r="F183" i="25" s="1"/>
  <c r="E182" i="25"/>
  <c r="F182" i="25" s="1"/>
  <c r="E181" i="25"/>
  <c r="F181" i="25" s="1"/>
  <c r="E179" i="25"/>
  <c r="F179" i="25" s="1"/>
  <c r="E178" i="25"/>
  <c r="E177" i="25"/>
  <c r="F177" i="25" s="1"/>
  <c r="E176" i="25"/>
  <c r="F176" i="25" s="1"/>
  <c r="E175" i="25"/>
  <c r="F175" i="25" s="1"/>
  <c r="E170" i="25"/>
  <c r="F170" i="25" s="1"/>
  <c r="E169" i="25"/>
  <c r="F169" i="25" s="1"/>
  <c r="E167" i="25"/>
  <c r="F167" i="25" s="1"/>
  <c r="E166" i="25"/>
  <c r="F166" i="25" s="1"/>
  <c r="E164" i="25"/>
  <c r="F164" i="25" s="1"/>
  <c r="E163" i="25"/>
  <c r="F163" i="25" s="1"/>
  <c r="E161" i="25"/>
  <c r="F161" i="25" s="1"/>
  <c r="E156" i="25"/>
  <c r="F156" i="25" s="1"/>
  <c r="E155" i="25"/>
  <c r="F155" i="25" s="1"/>
  <c r="E154" i="25"/>
  <c r="F154" i="25" s="1"/>
  <c r="E153" i="25"/>
  <c r="F153" i="25" s="1"/>
  <c r="E152" i="25"/>
  <c r="F152" i="25" s="1"/>
  <c r="E150" i="25"/>
  <c r="E149" i="25"/>
  <c r="F149" i="25" s="1"/>
  <c r="E148" i="25"/>
  <c r="F148" i="25" s="1"/>
  <c r="E147" i="25"/>
  <c r="F147" i="25" s="1"/>
  <c r="E146" i="25"/>
  <c r="F146" i="25" s="1"/>
  <c r="E145" i="25"/>
  <c r="F145" i="25" s="1"/>
  <c r="E140" i="25"/>
  <c r="F140" i="25" s="1"/>
  <c r="E139" i="25"/>
  <c r="F139" i="25" s="1"/>
  <c r="E138" i="25"/>
  <c r="F138" i="25" s="1"/>
  <c r="E137" i="25"/>
  <c r="F137" i="25" s="1"/>
  <c r="E136" i="25"/>
  <c r="F136" i="25" s="1"/>
  <c r="E135" i="25"/>
  <c r="F135" i="25" s="1"/>
  <c r="E134" i="25"/>
  <c r="F134" i="25" s="1"/>
  <c r="E133" i="25"/>
  <c r="F133" i="25" s="1"/>
  <c r="E132" i="25"/>
  <c r="F132" i="25" s="1"/>
  <c r="E131" i="25"/>
  <c r="F131" i="25" s="1"/>
  <c r="E130" i="25"/>
  <c r="F130" i="25" s="1"/>
  <c r="E129" i="25"/>
  <c r="F129" i="25" s="1"/>
  <c r="E126" i="25"/>
  <c r="F126" i="25" s="1"/>
  <c r="E125" i="25"/>
  <c r="F125" i="25" s="1"/>
  <c r="E124" i="25"/>
  <c r="F124" i="25" s="1"/>
  <c r="E123" i="25"/>
  <c r="F123" i="25" s="1"/>
  <c r="E121" i="25"/>
  <c r="F121" i="25" s="1"/>
  <c r="E120" i="25"/>
  <c r="F120" i="25" s="1"/>
  <c r="E119" i="25"/>
  <c r="E118" i="25"/>
  <c r="F118" i="25" s="1"/>
  <c r="E116" i="25"/>
  <c r="F116" i="25" s="1"/>
  <c r="E115" i="25"/>
  <c r="F115" i="25" s="1"/>
  <c r="E112" i="25"/>
  <c r="E105" i="25"/>
  <c r="F105" i="25" s="1"/>
  <c r="E104" i="25"/>
  <c r="F104" i="25" s="1"/>
  <c r="E103" i="25"/>
  <c r="F103" i="25" s="1"/>
  <c r="E102" i="25"/>
  <c r="F102" i="25" s="1"/>
  <c r="E101" i="25"/>
  <c r="F101" i="25" s="1"/>
  <c r="E100" i="25"/>
  <c r="F100" i="25" s="1"/>
  <c r="E96" i="25"/>
  <c r="F96" i="25" s="1"/>
  <c r="E95" i="25"/>
  <c r="F95" i="25" s="1"/>
  <c r="E94" i="25"/>
  <c r="F94" i="25" s="1"/>
  <c r="E93" i="25"/>
  <c r="F93" i="25" s="1"/>
  <c r="E89" i="25"/>
  <c r="F89" i="25" s="1"/>
  <c r="E88" i="25"/>
  <c r="F88" i="25" s="1"/>
  <c r="E87" i="25"/>
  <c r="F87" i="25" s="1"/>
  <c r="E86" i="25"/>
  <c r="F86" i="25" s="1"/>
  <c r="E85" i="25"/>
  <c r="F85" i="25" s="1"/>
  <c r="E84" i="25"/>
  <c r="F84" i="25" s="1"/>
  <c r="E83" i="25"/>
  <c r="F83" i="25" s="1"/>
  <c r="E82" i="25"/>
  <c r="F82" i="25" s="1"/>
  <c r="E81" i="25"/>
  <c r="F81" i="25" s="1"/>
  <c r="E80" i="25"/>
  <c r="F80" i="25" s="1"/>
  <c r="E79" i="25"/>
  <c r="F79" i="25" s="1"/>
  <c r="E77" i="25"/>
  <c r="F77" i="25" s="1"/>
  <c r="E76" i="25"/>
  <c r="F76" i="25" s="1"/>
  <c r="E75" i="25"/>
  <c r="F75" i="25" s="1"/>
  <c r="E74" i="25"/>
  <c r="F74" i="25" s="1"/>
  <c r="E73" i="25"/>
  <c r="F73" i="25" s="1"/>
  <c r="E70" i="25"/>
  <c r="F70" i="25" s="1"/>
  <c r="E69" i="25"/>
  <c r="F69" i="25" s="1"/>
  <c r="E67" i="25"/>
  <c r="F67" i="25" s="1"/>
  <c r="E65" i="25"/>
  <c r="F65" i="25" s="1"/>
  <c r="E64" i="25"/>
  <c r="F64" i="25" s="1"/>
  <c r="E63" i="25"/>
  <c r="F63" i="25" s="1"/>
  <c r="E62" i="25"/>
  <c r="F62" i="25" s="1"/>
  <c r="E60" i="25"/>
  <c r="F60" i="25" s="1"/>
  <c r="E59" i="25"/>
  <c r="F59" i="25" s="1"/>
  <c r="E58" i="25"/>
  <c r="E57" i="25"/>
  <c r="F57" i="25" s="1"/>
  <c r="E56" i="25"/>
  <c r="F56" i="25" s="1"/>
  <c r="E55" i="25"/>
  <c r="E50" i="25"/>
  <c r="F50" i="25" s="1"/>
  <c r="E49" i="25"/>
  <c r="F49" i="25" s="1"/>
  <c r="E48" i="25"/>
  <c r="F48" i="25" s="1"/>
  <c r="E47" i="25"/>
  <c r="F47" i="25" s="1"/>
  <c r="E46" i="25"/>
  <c r="F46" i="25" s="1"/>
  <c r="E45" i="25"/>
  <c r="F45" i="25" s="1"/>
  <c r="E44" i="25"/>
  <c r="F44" i="25" s="1"/>
  <c r="E43" i="25"/>
  <c r="F43" i="25" s="1"/>
  <c r="E42" i="25"/>
  <c r="F42" i="25" s="1"/>
  <c r="E41" i="25"/>
  <c r="F41" i="25" s="1"/>
  <c r="E40" i="25"/>
  <c r="F40" i="25" s="1"/>
  <c r="E39" i="25"/>
  <c r="F39" i="25" s="1"/>
  <c r="E38" i="25"/>
  <c r="F38" i="25" s="1"/>
  <c r="E37" i="25"/>
  <c r="F37" i="25" s="1"/>
  <c r="E36" i="25"/>
  <c r="F36" i="25" s="1"/>
  <c r="E35" i="25"/>
  <c r="F35" i="25" s="1"/>
  <c r="E34" i="25"/>
  <c r="F34" i="25" s="1"/>
  <c r="E33" i="25"/>
  <c r="F33" i="25" s="1"/>
  <c r="E32" i="25"/>
  <c r="F32" i="25" s="1"/>
  <c r="E31" i="25"/>
  <c r="F31" i="25" s="1"/>
  <c r="E30" i="25"/>
  <c r="F30" i="25" s="1"/>
  <c r="E28" i="25"/>
  <c r="F28" i="25" s="1"/>
  <c r="E27" i="25"/>
  <c r="F27" i="25" s="1"/>
  <c r="E26" i="25"/>
  <c r="F26" i="25" s="1"/>
  <c r="E25" i="25"/>
  <c r="F25" i="25" s="1"/>
  <c r="E22" i="25"/>
  <c r="F22" i="25" s="1"/>
  <c r="E19" i="25"/>
  <c r="F19" i="25" s="1"/>
  <c r="E18" i="25"/>
  <c r="F18" i="25" s="1"/>
  <c r="E17" i="25"/>
  <c r="F17" i="25" s="1"/>
  <c r="E16" i="25"/>
  <c r="F16" i="25" s="1"/>
  <c r="E15" i="25"/>
  <c r="F15" i="25" s="1"/>
  <c r="E14" i="25"/>
  <c r="F14" i="25" s="1"/>
  <c r="E13" i="25"/>
  <c r="E12" i="25"/>
  <c r="F12" i="25" s="1"/>
  <c r="E266" i="24"/>
  <c r="F266" i="24" s="1"/>
  <c r="E265" i="24"/>
  <c r="F265" i="24" s="1"/>
  <c r="E262" i="24"/>
  <c r="F262" i="24" s="1"/>
  <c r="E261" i="24"/>
  <c r="F261" i="24" s="1"/>
  <c r="E260" i="24"/>
  <c r="F260" i="24" s="1"/>
  <c r="E259" i="24"/>
  <c r="F259" i="24" s="1"/>
  <c r="E258" i="24"/>
  <c r="F258" i="24" s="1"/>
  <c r="E257" i="24"/>
  <c r="F257" i="24" s="1"/>
  <c r="E256" i="24"/>
  <c r="F256" i="24" s="1"/>
  <c r="E251" i="24"/>
  <c r="F251" i="24" s="1"/>
  <c r="E250" i="24"/>
  <c r="F250" i="24" s="1"/>
  <c r="E249" i="24"/>
  <c r="F249" i="24" s="1"/>
  <c r="E248" i="24"/>
  <c r="F248" i="24" s="1"/>
  <c r="E245" i="24"/>
  <c r="E244" i="24"/>
  <c r="F244" i="24" s="1"/>
  <c r="E242" i="24"/>
  <c r="F242" i="24" s="1"/>
  <c r="E241" i="24"/>
  <c r="F241" i="24" s="1"/>
  <c r="E240" i="24"/>
  <c r="F240" i="24" s="1"/>
  <c r="E235" i="24"/>
  <c r="F235" i="24" s="1"/>
  <c r="E234" i="24"/>
  <c r="F234" i="24" s="1"/>
  <c r="E233" i="24"/>
  <c r="F233" i="24" s="1"/>
  <c r="E232" i="24"/>
  <c r="F232" i="24" s="1"/>
  <c r="E231" i="24"/>
  <c r="F231" i="24" s="1"/>
  <c r="E229" i="24"/>
  <c r="F229" i="24" s="1"/>
  <c r="E228" i="24"/>
  <c r="F228" i="24" s="1"/>
  <c r="E227" i="24"/>
  <c r="F227" i="24" s="1"/>
  <c r="E226" i="24"/>
  <c r="F226" i="24" s="1"/>
  <c r="E225" i="24"/>
  <c r="F225" i="24" s="1"/>
  <c r="E224" i="24"/>
  <c r="F224" i="24" s="1"/>
  <c r="E223" i="24"/>
  <c r="F223" i="24" s="1"/>
  <c r="E218" i="24"/>
  <c r="F218" i="24" s="1"/>
  <c r="E217" i="24"/>
  <c r="F217" i="24" s="1"/>
  <c r="E216" i="24"/>
  <c r="F216" i="24" s="1"/>
  <c r="E215" i="24"/>
  <c r="F215" i="24" s="1"/>
  <c r="E214" i="24"/>
  <c r="F214" i="24" s="1"/>
  <c r="E213" i="24"/>
  <c r="F213" i="24" s="1"/>
  <c r="E211" i="24"/>
  <c r="F211" i="24" s="1"/>
  <c r="E209" i="24"/>
  <c r="F209" i="24" s="1"/>
  <c r="E208" i="24"/>
  <c r="F208" i="24" s="1"/>
  <c r="E207" i="24"/>
  <c r="F207" i="24" s="1"/>
  <c r="E206" i="24"/>
  <c r="F206" i="24" s="1"/>
  <c r="E205" i="24"/>
  <c r="F205" i="24" s="1"/>
  <c r="E200" i="24"/>
  <c r="F200" i="24" s="1"/>
  <c r="E199" i="24"/>
  <c r="F199" i="24" s="1"/>
  <c r="E198" i="24"/>
  <c r="F198" i="24" s="1"/>
  <c r="E197" i="24"/>
  <c r="F197" i="24" s="1"/>
  <c r="E196" i="24"/>
  <c r="F196" i="24" s="1"/>
  <c r="E195" i="24"/>
  <c r="F195" i="24" s="1"/>
  <c r="E193" i="24"/>
  <c r="F193" i="24" s="1"/>
  <c r="E192" i="24"/>
  <c r="F192" i="24" s="1"/>
  <c r="E191" i="24"/>
  <c r="F191" i="24" s="1"/>
  <c r="E190" i="24"/>
  <c r="F190" i="24" s="1"/>
  <c r="E189" i="24"/>
  <c r="F189" i="24" s="1"/>
  <c r="E187" i="24"/>
  <c r="F187" i="24" s="1"/>
  <c r="E186" i="24"/>
  <c r="F186" i="24" s="1"/>
  <c r="E185" i="24"/>
  <c r="F185" i="24" s="1"/>
  <c r="E184" i="24"/>
  <c r="F184" i="24" s="1"/>
  <c r="E183" i="24"/>
  <c r="F183" i="24" s="1"/>
  <c r="E182" i="24"/>
  <c r="F182" i="24" s="1"/>
  <c r="E181" i="24"/>
  <c r="F181" i="24" s="1"/>
  <c r="E179" i="24"/>
  <c r="F179" i="24" s="1"/>
  <c r="E178" i="24"/>
  <c r="F178" i="24" s="1"/>
  <c r="E177" i="24"/>
  <c r="F177" i="24" s="1"/>
  <c r="E176" i="24"/>
  <c r="F176" i="24" s="1"/>
  <c r="E175" i="24"/>
  <c r="F175" i="24" s="1"/>
  <c r="E170" i="24"/>
  <c r="F170" i="24" s="1"/>
  <c r="E169" i="24"/>
  <c r="F169" i="24" s="1"/>
  <c r="E167" i="24"/>
  <c r="F167" i="24" s="1"/>
  <c r="E166" i="24"/>
  <c r="F166" i="24" s="1"/>
  <c r="E164" i="24"/>
  <c r="F164" i="24" s="1"/>
  <c r="E163" i="24"/>
  <c r="F163" i="24" s="1"/>
  <c r="E161" i="24"/>
  <c r="F161" i="24" s="1"/>
  <c r="E156" i="24"/>
  <c r="F156" i="24" s="1"/>
  <c r="E155" i="24"/>
  <c r="F155" i="24" s="1"/>
  <c r="E154" i="24"/>
  <c r="F154" i="24" s="1"/>
  <c r="E153" i="24"/>
  <c r="F153" i="24" s="1"/>
  <c r="E152" i="24"/>
  <c r="F152" i="24" s="1"/>
  <c r="E150" i="24"/>
  <c r="F150" i="24" s="1"/>
  <c r="E149" i="24"/>
  <c r="F149" i="24" s="1"/>
  <c r="E148" i="24"/>
  <c r="F148" i="24" s="1"/>
  <c r="E147" i="24"/>
  <c r="F147" i="24" s="1"/>
  <c r="E146" i="24"/>
  <c r="F146" i="24" s="1"/>
  <c r="E145" i="24"/>
  <c r="F145" i="24" s="1"/>
  <c r="E140" i="24"/>
  <c r="F140" i="24" s="1"/>
  <c r="E139" i="24"/>
  <c r="F139" i="24" s="1"/>
  <c r="E138" i="24"/>
  <c r="F138" i="24" s="1"/>
  <c r="E137" i="24"/>
  <c r="F137" i="24" s="1"/>
  <c r="E136" i="24"/>
  <c r="F136" i="24" s="1"/>
  <c r="E135" i="24"/>
  <c r="F135" i="24" s="1"/>
  <c r="E134" i="24"/>
  <c r="F134" i="24" s="1"/>
  <c r="E133" i="24"/>
  <c r="F133" i="24" s="1"/>
  <c r="E132" i="24"/>
  <c r="F132" i="24" s="1"/>
  <c r="E131" i="24"/>
  <c r="F131" i="24" s="1"/>
  <c r="E130" i="24"/>
  <c r="F130" i="24" s="1"/>
  <c r="E129" i="24"/>
  <c r="F129" i="24" s="1"/>
  <c r="E126" i="24"/>
  <c r="F126" i="24" s="1"/>
  <c r="E125" i="24"/>
  <c r="F125" i="24" s="1"/>
  <c r="E124" i="24"/>
  <c r="F124" i="24" s="1"/>
  <c r="E123" i="24"/>
  <c r="F123" i="24" s="1"/>
  <c r="E121" i="24"/>
  <c r="F121" i="24" s="1"/>
  <c r="E120" i="24"/>
  <c r="F120" i="24" s="1"/>
  <c r="E119" i="24"/>
  <c r="F119" i="24" s="1"/>
  <c r="E118" i="24"/>
  <c r="F118" i="24" s="1"/>
  <c r="E116" i="24"/>
  <c r="F116" i="24" s="1"/>
  <c r="E115" i="24"/>
  <c r="F115" i="24" s="1"/>
  <c r="E112" i="24"/>
  <c r="F112" i="24" s="1"/>
  <c r="E105" i="24"/>
  <c r="F105" i="24" s="1"/>
  <c r="E104" i="24"/>
  <c r="F104" i="24" s="1"/>
  <c r="E103" i="24"/>
  <c r="F103" i="24" s="1"/>
  <c r="E102" i="24"/>
  <c r="F102" i="24" s="1"/>
  <c r="E101" i="24"/>
  <c r="F101" i="24" s="1"/>
  <c r="E100" i="24"/>
  <c r="F100" i="24" s="1"/>
  <c r="E96" i="24"/>
  <c r="F96" i="24" s="1"/>
  <c r="E95" i="24"/>
  <c r="F95" i="24" s="1"/>
  <c r="E94" i="24"/>
  <c r="F94" i="24" s="1"/>
  <c r="E93" i="24"/>
  <c r="F93" i="24" s="1"/>
  <c r="E89" i="24"/>
  <c r="F89" i="24" s="1"/>
  <c r="E88" i="24"/>
  <c r="F88" i="24" s="1"/>
  <c r="E87" i="24"/>
  <c r="F87" i="24" s="1"/>
  <c r="E86" i="24"/>
  <c r="F86" i="24" s="1"/>
  <c r="E85" i="24"/>
  <c r="F85" i="24" s="1"/>
  <c r="E84" i="24"/>
  <c r="F84" i="24" s="1"/>
  <c r="E83" i="24"/>
  <c r="F83" i="24" s="1"/>
  <c r="E82" i="24"/>
  <c r="F82" i="24" s="1"/>
  <c r="E81" i="24"/>
  <c r="F81" i="24" s="1"/>
  <c r="E80" i="24"/>
  <c r="F80" i="24" s="1"/>
  <c r="E79" i="24"/>
  <c r="F79" i="24" s="1"/>
  <c r="E77" i="24"/>
  <c r="F77" i="24" s="1"/>
  <c r="E76" i="24"/>
  <c r="F76" i="24" s="1"/>
  <c r="E75" i="24"/>
  <c r="F75" i="24" s="1"/>
  <c r="E74" i="24"/>
  <c r="F74" i="24" s="1"/>
  <c r="E73" i="24"/>
  <c r="F73" i="24" s="1"/>
  <c r="E70" i="24"/>
  <c r="F70" i="24" s="1"/>
  <c r="E69" i="24"/>
  <c r="F69" i="24" s="1"/>
  <c r="E67" i="24"/>
  <c r="F67" i="24" s="1"/>
  <c r="E65" i="24"/>
  <c r="F65" i="24" s="1"/>
  <c r="E64" i="24"/>
  <c r="F64" i="24" s="1"/>
  <c r="E63" i="24"/>
  <c r="F63" i="24" s="1"/>
  <c r="E62" i="24"/>
  <c r="F62" i="24" s="1"/>
  <c r="E60" i="24"/>
  <c r="F60" i="24" s="1"/>
  <c r="E59" i="24"/>
  <c r="F59" i="24" s="1"/>
  <c r="E58" i="24"/>
  <c r="F58" i="24" s="1"/>
  <c r="E57" i="24"/>
  <c r="F57" i="24" s="1"/>
  <c r="E56" i="24"/>
  <c r="F56" i="24" s="1"/>
  <c r="E55" i="24"/>
  <c r="E50" i="24"/>
  <c r="F50" i="24" s="1"/>
  <c r="E49" i="24"/>
  <c r="F49" i="24" s="1"/>
  <c r="E48" i="24"/>
  <c r="F48" i="24" s="1"/>
  <c r="E47" i="24"/>
  <c r="F47" i="24" s="1"/>
  <c r="E46" i="24"/>
  <c r="F46" i="24" s="1"/>
  <c r="E45" i="24"/>
  <c r="F45" i="24" s="1"/>
  <c r="E44" i="24"/>
  <c r="F44" i="24" s="1"/>
  <c r="E43" i="24"/>
  <c r="F43" i="24" s="1"/>
  <c r="E42" i="24"/>
  <c r="F42" i="24" s="1"/>
  <c r="E41" i="24"/>
  <c r="F41" i="24" s="1"/>
  <c r="E40" i="24"/>
  <c r="F40" i="24" s="1"/>
  <c r="E39" i="24"/>
  <c r="F39" i="24" s="1"/>
  <c r="E38" i="24"/>
  <c r="F38" i="24" s="1"/>
  <c r="E37" i="24"/>
  <c r="F37" i="24" s="1"/>
  <c r="E36" i="24"/>
  <c r="F36" i="24" s="1"/>
  <c r="E35" i="24"/>
  <c r="F35" i="24" s="1"/>
  <c r="E34" i="24"/>
  <c r="F34" i="24" s="1"/>
  <c r="E33" i="24"/>
  <c r="F33" i="24" s="1"/>
  <c r="E32" i="24"/>
  <c r="F32" i="24" s="1"/>
  <c r="E31" i="24"/>
  <c r="F31" i="24" s="1"/>
  <c r="E30" i="24"/>
  <c r="E28" i="24"/>
  <c r="F28" i="24" s="1"/>
  <c r="E27" i="24"/>
  <c r="F27" i="24" s="1"/>
  <c r="E26" i="24"/>
  <c r="F26" i="24" s="1"/>
  <c r="E25" i="24"/>
  <c r="E22" i="24"/>
  <c r="F22" i="24" s="1"/>
  <c r="E19" i="24"/>
  <c r="F19" i="24" s="1"/>
  <c r="E18" i="24"/>
  <c r="F18" i="24" s="1"/>
  <c r="E17" i="24"/>
  <c r="E16" i="24"/>
  <c r="F16" i="24" s="1"/>
  <c r="E15" i="24"/>
  <c r="F15" i="24" s="1"/>
  <c r="E14" i="24"/>
  <c r="F14" i="24" s="1"/>
  <c r="E13" i="24"/>
  <c r="F13" i="24" s="1"/>
  <c r="E12" i="24"/>
  <c r="F12" i="24" s="1"/>
  <c r="F272" i="25"/>
  <c r="B272" i="25"/>
  <c r="B271" i="25"/>
  <c r="D273" i="25"/>
  <c r="C273" i="25"/>
  <c r="D263" i="25"/>
  <c r="C263" i="25"/>
  <c r="D246" i="25"/>
  <c r="C246" i="25"/>
  <c r="D236" i="25"/>
  <c r="C236" i="25"/>
  <c r="D219" i="25"/>
  <c r="C219" i="25"/>
  <c r="D201" i="25"/>
  <c r="C201" i="25"/>
  <c r="D171" i="25"/>
  <c r="C171" i="25"/>
  <c r="D157" i="25"/>
  <c r="C157" i="25"/>
  <c r="D141" i="25"/>
  <c r="C141" i="25"/>
  <c r="D106" i="25"/>
  <c r="C106" i="25"/>
  <c r="D97" i="25"/>
  <c r="C97" i="25"/>
  <c r="D90" i="25"/>
  <c r="C90" i="25"/>
  <c r="D51" i="25"/>
  <c r="C51" i="25"/>
  <c r="D20" i="25"/>
  <c r="C20" i="25"/>
  <c r="B2" i="25"/>
  <c r="E273" i="24"/>
  <c r="F272" i="24"/>
  <c r="B272" i="24"/>
  <c r="F271" i="24"/>
  <c r="B271" i="24"/>
  <c r="D273" i="24"/>
  <c r="C273" i="24"/>
  <c r="D263" i="24"/>
  <c r="C263" i="24"/>
  <c r="D246" i="24"/>
  <c r="C246" i="24"/>
  <c r="D236" i="24"/>
  <c r="C236" i="24"/>
  <c r="D219" i="24"/>
  <c r="C219" i="24"/>
  <c r="D201" i="24"/>
  <c r="C201" i="24"/>
  <c r="D171" i="24"/>
  <c r="C171" i="24"/>
  <c r="D157" i="24"/>
  <c r="C157" i="24"/>
  <c r="D141" i="24"/>
  <c r="C141" i="24"/>
  <c r="D106" i="24"/>
  <c r="C106" i="24"/>
  <c r="D97" i="24"/>
  <c r="C97" i="24"/>
  <c r="D90" i="24"/>
  <c r="C90" i="24"/>
  <c r="D51" i="24"/>
  <c r="C51" i="24"/>
  <c r="D20" i="24"/>
  <c r="C20" i="24"/>
  <c r="B2" i="24"/>
  <c r="K270" i="5"/>
  <c r="J270" i="5"/>
  <c r="I270" i="5"/>
  <c r="H270" i="5"/>
  <c r="G270" i="5"/>
  <c r="F270" i="5"/>
  <c r="E270" i="5"/>
  <c r="K260" i="5"/>
  <c r="J260" i="5"/>
  <c r="I260" i="5"/>
  <c r="H260" i="5"/>
  <c r="G260" i="5"/>
  <c r="F260" i="5"/>
  <c r="E260" i="5"/>
  <c r="K243" i="5"/>
  <c r="J243" i="5"/>
  <c r="I243" i="5"/>
  <c r="H243" i="5"/>
  <c r="G243" i="5"/>
  <c r="F243" i="5"/>
  <c r="E243" i="5"/>
  <c r="K233" i="5"/>
  <c r="J233" i="5"/>
  <c r="I233" i="5"/>
  <c r="H233" i="5"/>
  <c r="G233" i="5"/>
  <c r="F233" i="5"/>
  <c r="E233" i="5"/>
  <c r="K216" i="5"/>
  <c r="J216" i="5"/>
  <c r="I216" i="5"/>
  <c r="H216" i="5"/>
  <c r="G216" i="5"/>
  <c r="F216" i="5"/>
  <c r="E216" i="5"/>
  <c r="K198" i="5"/>
  <c r="J198" i="5"/>
  <c r="I198" i="5"/>
  <c r="H198" i="5"/>
  <c r="G198" i="5"/>
  <c r="F198" i="5"/>
  <c r="E198" i="5"/>
  <c r="K168" i="5"/>
  <c r="J168" i="5"/>
  <c r="I168" i="5"/>
  <c r="H168" i="5"/>
  <c r="G168" i="5"/>
  <c r="F168" i="5"/>
  <c r="E168" i="5"/>
  <c r="K154" i="5"/>
  <c r="J154" i="5"/>
  <c r="I154" i="5"/>
  <c r="H154" i="5"/>
  <c r="G154" i="5"/>
  <c r="F154" i="5"/>
  <c r="E154" i="5"/>
  <c r="K138" i="5"/>
  <c r="J138" i="5"/>
  <c r="I138" i="5"/>
  <c r="H138" i="5"/>
  <c r="G138" i="5"/>
  <c r="F138" i="5"/>
  <c r="E138" i="5"/>
  <c r="K105" i="5"/>
  <c r="J105" i="5"/>
  <c r="I105" i="5"/>
  <c r="H105" i="5"/>
  <c r="G105" i="5"/>
  <c r="F105" i="5"/>
  <c r="E105" i="5"/>
  <c r="K96" i="5"/>
  <c r="J96" i="5"/>
  <c r="I96" i="5"/>
  <c r="H96" i="5"/>
  <c r="G96" i="5"/>
  <c r="F96" i="5"/>
  <c r="E96" i="5"/>
  <c r="K89" i="5"/>
  <c r="J89" i="5"/>
  <c r="I89" i="5"/>
  <c r="H89" i="5"/>
  <c r="G89" i="5"/>
  <c r="F89" i="5"/>
  <c r="E89" i="5"/>
  <c r="K50" i="5"/>
  <c r="J50" i="5"/>
  <c r="I50" i="5"/>
  <c r="H50" i="5"/>
  <c r="G50" i="5"/>
  <c r="F50" i="5"/>
  <c r="E50" i="5"/>
  <c r="K19" i="5"/>
  <c r="J19" i="5"/>
  <c r="I19" i="5"/>
  <c r="H19" i="5"/>
  <c r="G19" i="5"/>
  <c r="F19" i="5"/>
  <c r="E19" i="5"/>
  <c r="P23" i="4"/>
  <c r="L23" i="4"/>
  <c r="L272" i="5" s="1"/>
  <c r="K23" i="4"/>
  <c r="J23" i="4"/>
  <c r="I23" i="4"/>
  <c r="H23" i="4"/>
  <c r="G23" i="4"/>
  <c r="P15" i="4"/>
  <c r="L15" i="4"/>
  <c r="K15" i="4"/>
  <c r="J15" i="4"/>
  <c r="I15" i="4"/>
  <c r="H15" i="4"/>
  <c r="G15" i="4"/>
  <c r="K7" i="5"/>
  <c r="J7" i="5"/>
  <c r="C2319" i="26" s="1"/>
  <c r="I7" i="5"/>
  <c r="H7" i="5"/>
  <c r="G7" i="5"/>
  <c r="F7" i="5"/>
  <c r="E7" i="5"/>
  <c r="C2136" i="26" l="1"/>
  <c r="C2167" i="26"/>
  <c r="C1953" i="26"/>
  <c r="C1984" i="26"/>
  <c r="C1770" i="26"/>
  <c r="C1801" i="26"/>
  <c r="C1587" i="26"/>
  <c r="C1618" i="26"/>
  <c r="C1404" i="26"/>
  <c r="C1435" i="26"/>
  <c r="E249" i="5"/>
  <c r="C2502" i="26"/>
  <c r="C3051" i="26"/>
  <c r="C2685" i="26"/>
  <c r="C2868" i="26"/>
  <c r="C2290" i="26"/>
  <c r="C2250" i="26"/>
  <c r="C3119" i="26"/>
  <c r="C3114" i="26"/>
  <c r="C3106" i="26"/>
  <c r="C3098" i="26"/>
  <c r="C3090" i="26"/>
  <c r="C3081" i="26"/>
  <c r="C3073" i="26"/>
  <c r="C3065" i="26"/>
  <c r="C3057" i="26"/>
  <c r="C3048" i="26"/>
  <c r="C3040" i="26"/>
  <c r="C3032" i="26"/>
  <c r="C3024" i="26"/>
  <c r="C3015" i="26"/>
  <c r="C3007" i="26"/>
  <c r="C2999" i="26"/>
  <c r="C2991" i="26"/>
  <c r="C2983" i="26"/>
  <c r="C2974" i="26"/>
  <c r="C2966" i="26"/>
  <c r="C2958" i="26"/>
  <c r="C2950" i="26"/>
  <c r="C2942" i="26"/>
  <c r="C2929" i="26"/>
  <c r="C2921" i="26"/>
  <c r="C2913" i="26"/>
  <c r="C2905" i="26"/>
  <c r="C2896" i="26"/>
  <c r="C2888" i="26"/>
  <c r="C2880" i="26"/>
  <c r="C2872" i="26"/>
  <c r="C2863" i="26"/>
  <c r="C2855" i="26"/>
  <c r="C2847" i="26"/>
  <c r="C2838" i="26"/>
  <c r="C2830" i="26"/>
  <c r="C2822" i="26"/>
  <c r="C2814" i="26"/>
  <c r="C2806" i="26"/>
  <c r="C2797" i="26"/>
  <c r="C2789" i="26"/>
  <c r="C2781" i="26"/>
  <c r="C2773" i="26"/>
  <c r="C2765" i="26"/>
  <c r="C2757" i="26"/>
  <c r="C2753" i="26"/>
  <c r="C2748" i="26"/>
  <c r="C2740" i="26"/>
  <c r="C2732" i="26"/>
  <c r="C2724" i="26"/>
  <c r="C2715" i="26"/>
  <c r="C2707" i="26"/>
  <c r="C2699" i="26"/>
  <c r="C2691" i="26"/>
  <c r="C2682" i="26"/>
  <c r="C2674" i="26"/>
  <c r="C2666" i="26"/>
  <c r="C2658" i="26"/>
  <c r="C2649" i="26"/>
  <c r="C2641" i="26"/>
  <c r="C2633" i="26"/>
  <c r="C2625" i="26"/>
  <c r="C2617" i="26"/>
  <c r="C2608" i="26"/>
  <c r="C2600" i="26"/>
  <c r="C2592" i="26"/>
  <c r="C2584" i="26"/>
  <c r="C2576" i="26"/>
  <c r="C3022" i="26"/>
  <c r="C2839" i="26"/>
  <c r="C2656" i="26"/>
  <c r="C2473" i="26"/>
  <c r="C3111" i="26"/>
  <c r="C3103" i="26"/>
  <c r="C3095" i="26"/>
  <c r="C3087" i="26"/>
  <c r="C3078" i="26"/>
  <c r="C3070" i="26"/>
  <c r="C3062" i="26"/>
  <c r="C3054" i="26"/>
  <c r="C3045" i="26"/>
  <c r="C3037" i="26"/>
  <c r="C3029" i="26"/>
  <c r="C3020" i="26"/>
  <c r="C3012" i="26"/>
  <c r="C3004" i="26"/>
  <c r="C2996" i="26"/>
  <c r="C2988" i="26"/>
  <c r="C2979" i="26"/>
  <c r="C2971" i="26"/>
  <c r="C2963" i="26"/>
  <c r="C2955" i="26"/>
  <c r="C2947" i="26"/>
  <c r="C2939" i="26"/>
  <c r="C2934" i="26"/>
  <c r="C2926" i="26"/>
  <c r="C2918" i="26"/>
  <c r="C2910" i="26"/>
  <c r="C2902" i="26"/>
  <c r="C2893" i="26"/>
  <c r="C2885" i="26"/>
  <c r="C2877" i="26"/>
  <c r="C2869" i="26"/>
  <c r="C2860" i="26"/>
  <c r="C2852" i="26"/>
  <c r="C2844" i="26"/>
  <c r="C2835" i="26"/>
  <c r="C2827" i="26"/>
  <c r="C2819" i="26"/>
  <c r="C2811" i="26"/>
  <c r="C2803" i="26"/>
  <c r="C2794" i="26"/>
  <c r="C2786" i="26"/>
  <c r="C2778" i="26"/>
  <c r="C2770" i="26"/>
  <c r="C2762" i="26"/>
  <c r="C2754" i="26"/>
  <c r="C2745" i="26"/>
  <c r="C2737" i="26"/>
  <c r="C2729" i="26"/>
  <c r="C2721" i="26"/>
  <c r="C2712" i="26"/>
  <c r="C2704" i="26"/>
  <c r="C2696" i="26"/>
  <c r="C2688" i="26"/>
  <c r="C2679" i="26"/>
  <c r="C2671" i="26"/>
  <c r="C2663" i="26"/>
  <c r="C2654" i="26"/>
  <c r="C2646" i="26"/>
  <c r="C2638" i="26"/>
  <c r="C2630" i="26"/>
  <c r="C2622" i="26"/>
  <c r="C2613" i="26"/>
  <c r="C2605" i="26"/>
  <c r="C2597" i="26"/>
  <c r="C2589" i="26"/>
  <c r="C2581" i="26"/>
  <c r="C2573" i="26"/>
  <c r="C2920" i="26"/>
  <c r="C3116" i="26"/>
  <c r="C3108" i="26"/>
  <c r="C3100" i="26"/>
  <c r="C3092" i="26"/>
  <c r="C3084" i="26"/>
  <c r="C3075" i="26"/>
  <c r="C3067" i="26"/>
  <c r="C3059" i="26"/>
  <c r="C3050" i="26"/>
  <c r="C3042" i="26"/>
  <c r="C3034" i="26"/>
  <c r="C3026" i="26"/>
  <c r="C3017" i="26"/>
  <c r="C3009" i="26"/>
  <c r="C3001" i="26"/>
  <c r="C2993" i="26"/>
  <c r="C2985" i="26"/>
  <c r="C2976" i="26"/>
  <c r="C2968" i="26"/>
  <c r="C2960" i="26"/>
  <c r="C2952" i="26"/>
  <c r="C2944" i="26"/>
  <c r="C2936" i="26"/>
  <c r="C2931" i="26"/>
  <c r="C2923" i="26"/>
  <c r="C2915" i="26"/>
  <c r="C2907" i="26"/>
  <c r="C2898" i="26"/>
  <c r="C2890" i="26"/>
  <c r="C2882" i="26"/>
  <c r="C2874" i="26"/>
  <c r="C2865" i="26"/>
  <c r="C2857" i="26"/>
  <c r="C2849" i="26"/>
  <c r="C2841" i="26"/>
  <c r="C2832" i="26"/>
  <c r="C2824" i="26"/>
  <c r="C2816" i="26"/>
  <c r="C2808" i="26"/>
  <c r="C2800" i="26"/>
  <c r="C2791" i="26"/>
  <c r="C2783" i="26"/>
  <c r="C2775" i="26"/>
  <c r="C2767" i="26"/>
  <c r="C2759" i="26"/>
  <c r="C2750" i="26"/>
  <c r="C2742" i="26"/>
  <c r="C2734" i="26"/>
  <c r="C2726" i="26"/>
  <c r="C2718" i="26"/>
  <c r="C2709" i="26"/>
  <c r="C2701" i="26"/>
  <c r="C2693" i="26"/>
  <c r="C2684" i="26"/>
  <c r="C2676" i="26"/>
  <c r="C2668" i="26"/>
  <c r="C2660" i="26"/>
  <c r="C2651" i="26"/>
  <c r="C2643" i="26"/>
  <c r="C2635" i="26"/>
  <c r="C2627" i="26"/>
  <c r="C2619" i="26"/>
  <c r="C2610" i="26"/>
  <c r="C2602" i="26"/>
  <c r="C2594" i="26"/>
  <c r="C2586" i="26"/>
  <c r="C2578" i="26"/>
  <c r="C2957" i="26"/>
  <c r="C3113" i="26"/>
  <c r="C3105" i="26"/>
  <c r="C3097" i="26"/>
  <c r="C3089" i="26"/>
  <c r="C3080" i="26"/>
  <c r="C3072" i="26"/>
  <c r="C3064" i="26"/>
  <c r="C3056" i="26"/>
  <c r="C3047" i="26"/>
  <c r="C3039" i="26"/>
  <c r="C3031" i="26"/>
  <c r="C3023" i="26"/>
  <c r="C3014" i="26"/>
  <c r="C3006" i="26"/>
  <c r="C2998" i="26"/>
  <c r="C2990" i="26"/>
  <c r="C2981" i="26"/>
  <c r="C2973" i="26"/>
  <c r="C2949" i="26"/>
  <c r="C2941" i="26"/>
  <c r="C2928" i="26"/>
  <c r="C3118" i="26"/>
  <c r="C3110" i="26"/>
  <c r="C3102" i="26"/>
  <c r="C3094" i="26"/>
  <c r="C3086" i="26"/>
  <c r="C3077" i="26"/>
  <c r="C3069" i="26"/>
  <c r="C3061" i="26"/>
  <c r="C3053" i="26"/>
  <c r="C3044" i="26"/>
  <c r="C3036" i="26"/>
  <c r="C3028" i="26"/>
  <c r="C3019" i="26"/>
  <c r="C3011" i="26"/>
  <c r="C3003" i="26"/>
  <c r="C2995" i="26"/>
  <c r="C2987" i="26"/>
  <c r="C2978" i="26"/>
  <c r="C2970" i="26"/>
  <c r="C2962" i="26"/>
  <c r="C2954" i="26"/>
  <c r="C2946" i="26"/>
  <c r="C2938" i="26"/>
  <c r="C2933" i="26"/>
  <c r="C2925" i="26"/>
  <c r="C2917" i="26"/>
  <c r="C2909" i="26"/>
  <c r="C2901" i="26"/>
  <c r="C2892" i="26"/>
  <c r="C2884" i="26"/>
  <c r="C2876" i="26"/>
  <c r="C2867" i="26"/>
  <c r="C2859" i="26"/>
  <c r="C2851" i="26"/>
  <c r="C2843" i="26"/>
  <c r="C2834" i="26"/>
  <c r="C2826" i="26"/>
  <c r="C2818" i="26"/>
  <c r="C2810" i="26"/>
  <c r="C2802" i="26"/>
  <c r="C2793" i="26"/>
  <c r="C2785" i="26"/>
  <c r="C2777" i="26"/>
  <c r="C2769" i="26"/>
  <c r="C2761" i="26"/>
  <c r="C2752" i="26"/>
  <c r="C2744" i="26"/>
  <c r="C2736" i="26"/>
  <c r="C2728" i="26"/>
  <c r="C2720" i="26"/>
  <c r="C2711" i="26"/>
  <c r="C2703" i="26"/>
  <c r="C2695" i="26"/>
  <c r="C2687" i="26"/>
  <c r="C2678" i="26"/>
  <c r="C2670" i="26"/>
  <c r="C2662" i="26"/>
  <c r="C2653" i="26"/>
  <c r="C2645" i="26"/>
  <c r="C2637" i="26"/>
  <c r="C2629" i="26"/>
  <c r="C2621" i="26"/>
  <c r="C2612" i="26"/>
  <c r="C2604" i="26"/>
  <c r="C2596" i="26"/>
  <c r="C2588" i="26"/>
  <c r="C2580" i="26"/>
  <c r="C2572" i="26"/>
  <c r="C2982" i="26"/>
  <c r="C2799" i="26"/>
  <c r="C2616" i="26"/>
  <c r="C2433" i="26"/>
  <c r="C3115" i="26"/>
  <c r="C3107" i="26"/>
  <c r="C3099" i="26"/>
  <c r="C3091" i="26"/>
  <c r="C3083" i="26"/>
  <c r="C3074" i="26"/>
  <c r="C3066" i="26"/>
  <c r="C3058" i="26"/>
  <c r="C3049" i="26"/>
  <c r="C3041" i="26"/>
  <c r="C3033" i="26"/>
  <c r="C3025" i="26"/>
  <c r="C3016" i="26"/>
  <c r="C3008" i="26"/>
  <c r="C3000" i="26"/>
  <c r="C2992" i="26"/>
  <c r="C2984" i="26"/>
  <c r="C2975" i="26"/>
  <c r="C2967" i="26"/>
  <c r="C2959" i="26"/>
  <c r="C2951" i="26"/>
  <c r="C2943" i="26"/>
  <c r="C2930" i="26"/>
  <c r="C2922" i="26"/>
  <c r="C2914" i="26"/>
  <c r="C2906" i="26"/>
  <c r="C2897" i="26"/>
  <c r="C2889" i="26"/>
  <c r="C2881" i="26"/>
  <c r="C2873" i="26"/>
  <c r="C2864" i="26"/>
  <c r="C2856" i="26"/>
  <c r="C2848" i="26"/>
  <c r="C2840" i="26"/>
  <c r="C2831" i="26"/>
  <c r="C2823" i="26"/>
  <c r="C2815" i="26"/>
  <c r="C2807" i="26"/>
  <c r="C2798" i="26"/>
  <c r="C2790" i="26"/>
  <c r="C2782" i="26"/>
  <c r="C2774" i="26"/>
  <c r="C2766" i="26"/>
  <c r="C2758" i="26"/>
  <c r="C2749" i="26"/>
  <c r="C2741" i="26"/>
  <c r="C2733" i="26"/>
  <c r="C2725" i="26"/>
  <c r="C2717" i="26"/>
  <c r="C2708" i="26"/>
  <c r="C2700" i="26"/>
  <c r="C2692" i="26"/>
  <c r="C2683" i="26"/>
  <c r="C2675" i="26"/>
  <c r="C2667" i="26"/>
  <c r="C2659" i="26"/>
  <c r="C2650" i="26"/>
  <c r="C2642" i="26"/>
  <c r="C2634" i="26"/>
  <c r="C2626" i="26"/>
  <c r="C2618" i="26"/>
  <c r="C2609" i="26"/>
  <c r="C2601" i="26"/>
  <c r="C2593" i="26"/>
  <c r="C2585" i="26"/>
  <c r="C2577" i="26"/>
  <c r="C3112" i="26"/>
  <c r="C3104" i="26"/>
  <c r="C3096" i="26"/>
  <c r="C3088" i="26"/>
  <c r="C3079" i="26"/>
  <c r="C3071" i="26"/>
  <c r="C3063" i="26"/>
  <c r="C3055" i="26"/>
  <c r="C3046" i="26"/>
  <c r="C3038" i="26"/>
  <c r="C3030" i="26"/>
  <c r="C3021" i="26"/>
  <c r="C3013" i="26"/>
  <c r="C3005" i="26"/>
  <c r="C2997" i="26"/>
  <c r="C2989" i="26"/>
  <c r="C2980" i="26"/>
  <c r="C2972" i="26"/>
  <c r="C2964" i="26"/>
  <c r="C2956" i="26"/>
  <c r="C2948" i="26"/>
  <c r="C2940" i="26"/>
  <c r="C2935" i="26"/>
  <c r="C2927" i="26"/>
  <c r="C2919" i="26"/>
  <c r="C2911" i="26"/>
  <c r="C2903" i="26"/>
  <c r="C2894" i="26"/>
  <c r="C2886" i="26"/>
  <c r="C2878" i="26"/>
  <c r="C2870" i="26"/>
  <c r="C2861" i="26"/>
  <c r="C2853" i="26"/>
  <c r="C2845" i="26"/>
  <c r="C2836" i="26"/>
  <c r="C2828" i="26"/>
  <c r="C2820" i="26"/>
  <c r="C2812" i="26"/>
  <c r="C2804" i="26"/>
  <c r="C2795" i="26"/>
  <c r="C2787" i="26"/>
  <c r="C2779" i="26"/>
  <c r="C2771" i="26"/>
  <c r="C2763" i="26"/>
  <c r="C2755" i="26"/>
  <c r="C2746" i="26"/>
  <c r="C2738" i="26"/>
  <c r="C2730" i="26"/>
  <c r="C2722" i="26"/>
  <c r="C2713" i="26"/>
  <c r="C2705" i="26"/>
  <c r="C2697" i="26"/>
  <c r="C2689" i="26"/>
  <c r="C2680" i="26"/>
  <c r="C2672" i="26"/>
  <c r="C2664" i="26"/>
  <c r="C2655" i="26"/>
  <c r="C2647" i="26"/>
  <c r="C2639" i="26"/>
  <c r="C2631" i="26"/>
  <c r="C2623" i="26"/>
  <c r="C2614" i="26"/>
  <c r="C2606" i="26"/>
  <c r="C2598" i="26"/>
  <c r="C2590" i="26"/>
  <c r="C2582" i="26"/>
  <c r="C2574" i="26"/>
  <c r="C3117" i="26"/>
  <c r="C3109" i="26"/>
  <c r="C3101" i="26"/>
  <c r="C3093" i="26"/>
  <c r="C3085" i="26"/>
  <c r="C3076" i="26"/>
  <c r="C3068" i="26"/>
  <c r="C3060" i="26"/>
  <c r="C3052" i="26"/>
  <c r="C3043" i="26"/>
  <c r="C3035" i="26"/>
  <c r="C3027" i="26"/>
  <c r="C3018" i="26"/>
  <c r="C3010" i="26"/>
  <c r="C3002" i="26"/>
  <c r="C2994" i="26"/>
  <c r="C2986" i="26"/>
  <c r="C2977" i="26"/>
  <c r="C2969" i="26"/>
  <c r="C2961" i="26"/>
  <c r="C2953" i="26"/>
  <c r="C2945" i="26"/>
  <c r="C2937" i="26"/>
  <c r="C2932" i="26"/>
  <c r="C2924" i="26"/>
  <c r="C2916" i="26"/>
  <c r="C2908" i="26"/>
  <c r="C2900" i="26"/>
  <c r="C2891" i="26"/>
  <c r="C2883" i="26"/>
  <c r="C2875" i="26"/>
  <c r="C2866" i="26"/>
  <c r="C2858" i="26"/>
  <c r="C2850" i="26"/>
  <c r="C2842" i="26"/>
  <c r="C2833" i="26"/>
  <c r="C2825" i="26"/>
  <c r="C2817" i="26"/>
  <c r="C2809" i="26"/>
  <c r="C2801" i="26"/>
  <c r="C2792" i="26"/>
  <c r="C2784" i="26"/>
  <c r="C2776" i="26"/>
  <c r="C2768" i="26"/>
  <c r="C2760" i="26"/>
  <c r="C2751" i="26"/>
  <c r="C2743" i="26"/>
  <c r="C2735" i="26"/>
  <c r="C2727" i="26"/>
  <c r="C2719" i="26"/>
  <c r="C2710" i="26"/>
  <c r="C2702" i="26"/>
  <c r="C2694" i="26"/>
  <c r="C2686" i="26"/>
  <c r="C2677" i="26"/>
  <c r="C2669" i="26"/>
  <c r="C2661" i="26"/>
  <c r="C2652" i="26"/>
  <c r="C2644" i="26"/>
  <c r="C2636" i="26"/>
  <c r="C2628" i="26"/>
  <c r="C2620" i="26"/>
  <c r="C2611" i="26"/>
  <c r="C2603" i="26"/>
  <c r="C2595" i="26"/>
  <c r="C2587" i="26"/>
  <c r="C2579" i="26"/>
  <c r="C2571" i="26"/>
  <c r="C2965" i="26"/>
  <c r="C2887" i="26"/>
  <c r="C2821" i="26"/>
  <c r="C2756" i="26"/>
  <c r="C2747" i="26"/>
  <c r="C2681" i="26"/>
  <c r="C2615" i="26"/>
  <c r="C2673" i="26"/>
  <c r="C2690" i="26"/>
  <c r="C2879" i="26"/>
  <c r="C2813" i="26"/>
  <c r="C2739" i="26"/>
  <c r="C2607" i="26"/>
  <c r="C2871" i="26"/>
  <c r="C2805" i="26"/>
  <c r="C2731" i="26"/>
  <c r="C2665" i="26"/>
  <c r="C2599" i="26"/>
  <c r="C2796" i="26"/>
  <c r="C2862" i="26"/>
  <c r="C2723" i="26"/>
  <c r="C2657" i="26"/>
  <c r="C2591" i="26"/>
  <c r="C2624" i="26"/>
  <c r="C2854" i="26"/>
  <c r="C2788" i="26"/>
  <c r="C2714" i="26"/>
  <c r="C2648" i="26"/>
  <c r="C2583" i="26"/>
  <c r="C2698" i="26"/>
  <c r="C2829" i="26"/>
  <c r="C2764" i="26"/>
  <c r="C2912" i="26"/>
  <c r="C2846" i="26"/>
  <c r="C2780" i="26"/>
  <c r="C2706" i="26"/>
  <c r="C2640" i="26"/>
  <c r="C2575" i="26"/>
  <c r="C2772" i="26"/>
  <c r="C2632" i="26"/>
  <c r="C2904" i="26"/>
  <c r="C2837" i="26"/>
  <c r="C2895" i="26"/>
  <c r="C1375" i="26"/>
  <c r="C1335" i="26"/>
  <c r="C3388" i="26"/>
  <c r="C3348" i="26"/>
  <c r="C1924" i="26"/>
  <c r="C1884" i="26"/>
  <c r="C2107" i="26"/>
  <c r="C2067" i="26"/>
  <c r="C3205" i="26"/>
  <c r="C3165" i="26"/>
  <c r="C3120" i="26"/>
  <c r="C1558" i="26"/>
  <c r="C1518" i="26"/>
  <c r="C3571" i="26"/>
  <c r="C3531" i="26"/>
  <c r="C1741" i="26"/>
  <c r="C1701" i="26"/>
  <c r="C2020" i="26"/>
  <c r="C2016" i="26"/>
  <c r="C2012" i="26"/>
  <c r="C2008" i="26"/>
  <c r="C2004" i="26"/>
  <c r="C2000" i="26"/>
  <c r="C1996" i="26"/>
  <c r="C1992" i="26"/>
  <c r="C2019" i="26"/>
  <c r="C2015" i="26"/>
  <c r="C2011" i="26"/>
  <c r="C2007" i="26"/>
  <c r="C2003" i="26"/>
  <c r="C1999" i="26"/>
  <c r="C1995" i="26"/>
  <c r="C1991" i="26"/>
  <c r="C1987" i="26"/>
  <c r="C1982" i="26"/>
  <c r="C1978" i="26"/>
  <c r="C2018" i="26"/>
  <c r="C2014" i="26"/>
  <c r="C2010" i="26"/>
  <c r="C2006" i="26"/>
  <c r="C2002" i="26"/>
  <c r="C1998" i="26"/>
  <c r="C2013" i="26"/>
  <c r="C1994" i="26"/>
  <c r="C1989" i="26"/>
  <c r="C1979" i="26"/>
  <c r="C1983" i="26"/>
  <c r="C1974" i="26"/>
  <c r="C1970" i="26"/>
  <c r="C1966" i="26"/>
  <c r="C1962" i="26"/>
  <c r="C1958" i="26"/>
  <c r="C1954" i="26"/>
  <c r="C1949" i="26"/>
  <c r="C1945" i="26"/>
  <c r="C1941" i="26"/>
  <c r="C1937" i="26"/>
  <c r="C1933" i="26"/>
  <c r="C1929" i="26"/>
  <c r="C1925" i="26"/>
  <c r="C1920" i="26"/>
  <c r="C1916" i="26"/>
  <c r="C1912" i="26"/>
  <c r="C1908" i="26"/>
  <c r="C1904" i="26"/>
  <c r="C1900" i="26"/>
  <c r="C1896" i="26"/>
  <c r="C1892" i="26"/>
  <c r="C1888" i="26"/>
  <c r="C1883" i="26"/>
  <c r="C1879" i="26"/>
  <c r="C1875" i="26"/>
  <c r="C1871" i="26"/>
  <c r="C1867" i="26"/>
  <c r="C1863" i="26"/>
  <c r="C1859" i="26"/>
  <c r="C1855" i="26"/>
  <c r="C1851" i="26"/>
  <c r="C1847" i="26"/>
  <c r="C1843" i="26"/>
  <c r="C1839" i="26"/>
  <c r="C2005" i="26"/>
  <c r="C1993" i="26"/>
  <c r="C1988" i="26"/>
  <c r="C2017" i="26"/>
  <c r="C1977" i="26"/>
  <c r="C1973" i="26"/>
  <c r="C1969" i="26"/>
  <c r="C1965" i="26"/>
  <c r="C1961" i="26"/>
  <c r="C1957" i="26"/>
  <c r="C1952" i="26"/>
  <c r="C1948" i="26"/>
  <c r="C1944" i="26"/>
  <c r="C1940" i="26"/>
  <c r="C1936" i="26"/>
  <c r="C1932" i="26"/>
  <c r="C1928" i="26"/>
  <c r="C1923" i="26"/>
  <c r="C1919" i="26"/>
  <c r="C1915" i="26"/>
  <c r="C1911" i="26"/>
  <c r="C1907" i="26"/>
  <c r="C1903" i="26"/>
  <c r="C1899" i="26"/>
  <c r="C1895" i="26"/>
  <c r="C1891" i="26"/>
  <c r="C1887" i="26"/>
  <c r="C1882" i="26"/>
  <c r="C1878" i="26"/>
  <c r="C1874" i="26"/>
  <c r="C1870" i="26"/>
  <c r="C1866" i="26"/>
  <c r="C1862" i="26"/>
  <c r="C1858" i="26"/>
  <c r="C1854" i="26"/>
  <c r="C1850" i="26"/>
  <c r="C1846" i="26"/>
  <c r="C1842" i="26"/>
  <c r="C1997" i="26"/>
  <c r="C1981" i="26"/>
  <c r="C2021" i="26"/>
  <c r="C1990" i="26"/>
  <c r="C1980" i="26"/>
  <c r="C1975" i="26"/>
  <c r="C1964" i="26"/>
  <c r="C1959" i="26"/>
  <c r="C1947" i="26"/>
  <c r="C1942" i="26"/>
  <c r="C1931" i="26"/>
  <c r="C1926" i="26"/>
  <c r="C1914" i="26"/>
  <c r="C1909" i="26"/>
  <c r="C1898" i="26"/>
  <c r="C1893" i="26"/>
  <c r="C1881" i="26"/>
  <c r="C1876" i="26"/>
  <c r="C1865" i="26"/>
  <c r="C1860" i="26"/>
  <c r="C1849" i="26"/>
  <c r="C1844" i="26"/>
  <c r="C2009" i="26"/>
  <c r="C1968" i="26"/>
  <c r="C1963" i="26"/>
  <c r="C1951" i="26"/>
  <c r="C1946" i="26"/>
  <c r="C1935" i="26"/>
  <c r="C1930" i="26"/>
  <c r="C1918" i="26"/>
  <c r="C1913" i="26"/>
  <c r="C1902" i="26"/>
  <c r="C1897" i="26"/>
  <c r="C1886" i="26"/>
  <c r="C1880" i="26"/>
  <c r="C1869" i="26"/>
  <c r="C1864" i="26"/>
  <c r="C1853" i="26"/>
  <c r="C1848" i="26"/>
  <c r="C2001" i="26"/>
  <c r="C1986" i="26"/>
  <c r="C1972" i="26"/>
  <c r="C1967" i="26"/>
  <c r="C1956" i="26"/>
  <c r="C1950" i="26"/>
  <c r="C1939" i="26"/>
  <c r="C1934" i="26"/>
  <c r="C1922" i="26"/>
  <c r="C1917" i="26"/>
  <c r="C1906" i="26"/>
  <c r="C1901" i="26"/>
  <c r="C1890" i="26"/>
  <c r="C1885" i="26"/>
  <c r="C1873" i="26"/>
  <c r="C1868" i="26"/>
  <c r="C1857" i="26"/>
  <c r="C1852" i="26"/>
  <c r="C1841" i="26"/>
  <c r="C1985" i="26"/>
  <c r="C1976" i="26"/>
  <c r="C1971" i="26"/>
  <c r="C1960" i="26"/>
  <c r="C1955" i="26"/>
  <c r="C1943" i="26"/>
  <c r="C1938" i="26"/>
  <c r="C1927" i="26"/>
  <c r="C1921" i="26"/>
  <c r="C1910" i="26"/>
  <c r="C1905" i="26"/>
  <c r="C1894" i="26"/>
  <c r="C1889" i="26"/>
  <c r="C1877" i="26"/>
  <c r="C1872" i="26"/>
  <c r="C1861" i="26"/>
  <c r="C1856" i="26"/>
  <c r="C1845" i="26"/>
  <c r="C1840" i="26"/>
  <c r="C2204" i="26"/>
  <c r="C2200" i="26"/>
  <c r="C2196" i="26"/>
  <c r="C2192" i="26"/>
  <c r="C2188" i="26"/>
  <c r="C2184" i="26"/>
  <c r="C2180" i="26"/>
  <c r="C2176" i="26"/>
  <c r="C2172" i="26"/>
  <c r="C2168" i="26"/>
  <c r="C2163" i="26"/>
  <c r="C2159" i="26"/>
  <c r="C2155" i="26"/>
  <c r="C2151" i="26"/>
  <c r="C2147" i="26"/>
  <c r="C2143" i="26"/>
  <c r="C2139" i="26"/>
  <c r="C2134" i="26"/>
  <c r="C2130" i="26"/>
  <c r="C2126" i="26"/>
  <c r="C2122" i="26"/>
  <c r="C2118" i="26"/>
  <c r="C2114" i="26"/>
  <c r="C2110" i="26"/>
  <c r="C2105" i="26"/>
  <c r="C2101" i="26"/>
  <c r="C2097" i="26"/>
  <c r="C2093" i="26"/>
  <c r="C2089" i="26"/>
  <c r="C2085" i="26"/>
  <c r="C2081" i="26"/>
  <c r="C2077" i="26"/>
  <c r="C2073" i="26"/>
  <c r="C2069" i="26"/>
  <c r="C2064" i="26"/>
  <c r="C2060" i="26"/>
  <c r="C2056" i="26"/>
  <c r="C2052" i="26"/>
  <c r="C2048" i="26"/>
  <c r="C2044" i="26"/>
  <c r="C2040" i="26"/>
  <c r="C2036" i="26"/>
  <c r="C2032" i="26"/>
  <c r="C2028" i="26"/>
  <c r="C2024" i="26"/>
  <c r="C2203" i="26"/>
  <c r="C2199" i="26"/>
  <c r="C2195" i="26"/>
  <c r="C2191" i="26"/>
  <c r="C2187" i="26"/>
  <c r="C2183" i="26"/>
  <c r="C2179" i="26"/>
  <c r="C2175" i="26"/>
  <c r="C2171" i="26"/>
  <c r="C2166" i="26"/>
  <c r="C2162" i="26"/>
  <c r="C2158" i="26"/>
  <c r="C2154" i="26"/>
  <c r="C2150" i="26"/>
  <c r="C2146" i="26"/>
  <c r="C2142" i="26"/>
  <c r="C2138" i="26"/>
  <c r="C2133" i="26"/>
  <c r="C2129" i="26"/>
  <c r="C2125" i="26"/>
  <c r="C2121" i="26"/>
  <c r="C2117" i="26"/>
  <c r="C2113" i="26"/>
  <c r="C2109" i="26"/>
  <c r="C2104" i="26"/>
  <c r="C2100" i="26"/>
  <c r="C2096" i="26"/>
  <c r="C2092" i="26"/>
  <c r="C2088" i="26"/>
  <c r="C2084" i="26"/>
  <c r="C2080" i="26"/>
  <c r="C2076" i="26"/>
  <c r="C2072" i="26"/>
  <c r="C2068" i="26"/>
  <c r="C2063" i="26"/>
  <c r="C2059" i="26"/>
  <c r="C2055" i="26"/>
  <c r="C2051" i="26"/>
  <c r="C2047" i="26"/>
  <c r="C2043" i="26"/>
  <c r="C2039" i="26"/>
  <c r="C2035" i="26"/>
  <c r="C2031" i="26"/>
  <c r="C2027" i="26"/>
  <c r="C2023" i="26"/>
  <c r="C2202" i="26"/>
  <c r="C2198" i="26"/>
  <c r="C2194" i="26"/>
  <c r="C2190" i="26"/>
  <c r="C2186" i="26"/>
  <c r="C2182" i="26"/>
  <c r="C2178" i="26"/>
  <c r="C2174" i="26"/>
  <c r="C2170" i="26"/>
  <c r="C2165" i="26"/>
  <c r="C2161" i="26"/>
  <c r="C2157" i="26"/>
  <c r="C2153" i="26"/>
  <c r="C2149" i="26"/>
  <c r="C2145" i="26"/>
  <c r="C2141" i="26"/>
  <c r="C2137" i="26"/>
  <c r="C2132" i="26"/>
  <c r="C2128" i="26"/>
  <c r="C2124" i="26"/>
  <c r="C2120" i="26"/>
  <c r="C2116" i="26"/>
  <c r="C2112" i="26"/>
  <c r="C2108" i="26"/>
  <c r="C2103" i="26"/>
  <c r="C2099" i="26"/>
  <c r="C2095" i="26"/>
  <c r="C2091" i="26"/>
  <c r="C2087" i="26"/>
  <c r="C2083" i="26"/>
  <c r="C2079" i="26"/>
  <c r="C2075" i="26"/>
  <c r="C2071" i="26"/>
  <c r="C2066" i="26"/>
  <c r="C2062" i="26"/>
  <c r="C2058" i="26"/>
  <c r="C2054" i="26"/>
  <c r="C2050" i="26"/>
  <c r="C2046" i="26"/>
  <c r="C2042" i="26"/>
  <c r="C2038" i="26"/>
  <c r="C2034" i="26"/>
  <c r="C2030" i="26"/>
  <c r="C2026" i="26"/>
  <c r="C2022" i="26"/>
  <c r="C2177" i="26"/>
  <c r="C2144" i="26"/>
  <c r="C2111" i="26"/>
  <c r="C2078" i="26"/>
  <c r="C2045" i="26"/>
  <c r="C2189" i="26"/>
  <c r="C2156" i="26"/>
  <c r="C2123" i="26"/>
  <c r="C2090" i="26"/>
  <c r="C2057" i="26"/>
  <c r="C2025" i="26"/>
  <c r="C2201" i="26"/>
  <c r="C2169" i="26"/>
  <c r="C2135" i="26"/>
  <c r="C2102" i="26"/>
  <c r="C2070" i="26"/>
  <c r="C2037" i="26"/>
  <c r="C2181" i="26"/>
  <c r="C2148" i="26"/>
  <c r="C2115" i="26"/>
  <c r="C2082" i="26"/>
  <c r="C2049" i="26"/>
  <c r="C2193" i="26"/>
  <c r="C2160" i="26"/>
  <c r="C2127" i="26"/>
  <c r="C2094" i="26"/>
  <c r="C2061" i="26"/>
  <c r="C2029" i="26"/>
  <c r="C2185" i="26"/>
  <c r="C2152" i="26"/>
  <c r="C2119" i="26"/>
  <c r="C2086" i="26"/>
  <c r="C2053" i="26"/>
  <c r="C2173" i="26"/>
  <c r="C2041" i="26"/>
  <c r="C2164" i="26"/>
  <c r="C2033" i="26"/>
  <c r="C2140" i="26"/>
  <c r="C2131" i="26"/>
  <c r="C2106" i="26"/>
  <c r="C2098" i="26"/>
  <c r="C2074" i="26"/>
  <c r="C2197" i="26"/>
  <c r="C2065" i="26"/>
  <c r="C3667" i="26"/>
  <c r="C3663" i="26"/>
  <c r="C3659" i="26"/>
  <c r="C3655" i="26"/>
  <c r="C3651" i="26"/>
  <c r="C3647" i="26"/>
  <c r="C3643" i="26"/>
  <c r="C3639" i="26"/>
  <c r="C3635" i="26"/>
  <c r="C3630" i="26"/>
  <c r="C3626" i="26"/>
  <c r="C3622" i="26"/>
  <c r="C3618" i="26"/>
  <c r="C3614" i="26"/>
  <c r="C3610" i="26"/>
  <c r="C3606" i="26"/>
  <c r="C3602" i="26"/>
  <c r="C3597" i="26"/>
  <c r="C3593" i="26"/>
  <c r="C3589" i="26"/>
  <c r="C3585" i="26"/>
  <c r="C3581" i="26"/>
  <c r="C3577" i="26"/>
  <c r="C3573" i="26"/>
  <c r="C3568" i="26"/>
  <c r="C3564" i="26"/>
  <c r="C3560" i="26"/>
  <c r="C3556" i="26"/>
  <c r="C3552" i="26"/>
  <c r="C3548" i="26"/>
  <c r="C3544" i="26"/>
  <c r="C3540" i="26"/>
  <c r="C3536" i="26"/>
  <c r="C3532" i="26"/>
  <c r="C3527" i="26"/>
  <c r="C3523" i="26"/>
  <c r="C3519" i="26"/>
  <c r="C3515" i="26"/>
  <c r="C3511" i="26"/>
  <c r="C3507" i="26"/>
  <c r="C3503" i="26"/>
  <c r="C3499" i="26"/>
  <c r="C3495" i="26"/>
  <c r="C3491" i="26"/>
  <c r="C3487" i="26"/>
  <c r="C3664" i="26"/>
  <c r="C3650" i="26"/>
  <c r="C3641" i="26"/>
  <c r="C3632" i="26"/>
  <c r="C3617" i="26"/>
  <c r="C3608" i="26"/>
  <c r="C3598" i="26"/>
  <c r="C3584" i="26"/>
  <c r="C3575" i="26"/>
  <c r="C3565" i="26"/>
  <c r="C3551" i="26"/>
  <c r="C3542" i="26"/>
  <c r="C3533" i="26"/>
  <c r="C3518" i="26"/>
  <c r="C3509" i="26"/>
  <c r="C3500" i="26"/>
  <c r="C3486" i="26"/>
  <c r="C3668" i="26"/>
  <c r="C3654" i="26"/>
  <c r="C3645" i="26"/>
  <c r="C3636" i="26"/>
  <c r="C3621" i="26"/>
  <c r="C3612" i="26"/>
  <c r="C3603" i="26"/>
  <c r="C3588" i="26"/>
  <c r="C3579" i="26"/>
  <c r="C3569" i="26"/>
  <c r="C3555" i="26"/>
  <c r="C3546" i="26"/>
  <c r="C3537" i="26"/>
  <c r="C3522" i="26"/>
  <c r="C3513" i="26"/>
  <c r="C3504" i="26"/>
  <c r="C3490" i="26"/>
  <c r="C3658" i="26"/>
  <c r="C3649" i="26"/>
  <c r="C3640" i="26"/>
  <c r="C3625" i="26"/>
  <c r="C3616" i="26"/>
  <c r="C3607" i="26"/>
  <c r="C3592" i="26"/>
  <c r="C3583" i="26"/>
  <c r="C3574" i="26"/>
  <c r="C3559" i="26"/>
  <c r="C3550" i="26"/>
  <c r="C3541" i="26"/>
  <c r="C3526" i="26"/>
  <c r="C3517" i="26"/>
  <c r="C3508" i="26"/>
  <c r="C3494" i="26"/>
  <c r="C3662" i="26"/>
  <c r="C3653" i="26"/>
  <c r="C3644" i="26"/>
  <c r="C3629" i="26"/>
  <c r="C3620" i="26"/>
  <c r="C3611" i="26"/>
  <c r="C3596" i="26"/>
  <c r="C3587" i="26"/>
  <c r="C3578" i="26"/>
  <c r="C3563" i="26"/>
  <c r="C3554" i="26"/>
  <c r="C3545" i="26"/>
  <c r="C3530" i="26"/>
  <c r="C3521" i="26"/>
  <c r="C3512" i="26"/>
  <c r="C3498" i="26"/>
  <c r="C3489" i="26"/>
  <c r="C3666" i="26"/>
  <c r="C3657" i="26"/>
  <c r="C3648" i="26"/>
  <c r="C3634" i="26"/>
  <c r="C3624" i="26"/>
  <c r="C3615" i="26"/>
  <c r="C3601" i="26"/>
  <c r="C3591" i="26"/>
  <c r="C3582" i="26"/>
  <c r="C3567" i="26"/>
  <c r="C3558" i="26"/>
  <c r="C3549" i="26"/>
  <c r="C3535" i="26"/>
  <c r="C3525" i="26"/>
  <c r="C3516" i="26"/>
  <c r="C3502" i="26"/>
  <c r="C3493" i="26"/>
  <c r="C3665" i="26"/>
  <c r="C3656" i="26"/>
  <c r="C3642" i="26"/>
  <c r="C3633" i="26"/>
  <c r="C3623" i="26"/>
  <c r="C3609" i="26"/>
  <c r="C3599" i="26"/>
  <c r="C3590" i="26"/>
  <c r="C3576" i="26"/>
  <c r="C3566" i="26"/>
  <c r="C3557" i="26"/>
  <c r="C3543" i="26"/>
  <c r="C3534" i="26"/>
  <c r="C3524" i="26"/>
  <c r="C3510" i="26"/>
  <c r="C3501" i="26"/>
  <c r="C3492" i="26"/>
  <c r="C3661" i="26"/>
  <c r="C3627" i="26"/>
  <c r="C3613" i="26"/>
  <c r="C3529" i="26"/>
  <c r="C3496" i="26"/>
  <c r="C3619" i="26"/>
  <c r="C3605" i="26"/>
  <c r="C3570" i="26"/>
  <c r="C3488" i="26"/>
  <c r="C3660" i="26"/>
  <c r="C3646" i="26"/>
  <c r="C3562" i="26"/>
  <c r="C3528" i="26"/>
  <c r="C3514" i="26"/>
  <c r="C3652" i="26"/>
  <c r="C3638" i="26"/>
  <c r="C3604" i="26"/>
  <c r="C3520" i="26"/>
  <c r="C3506" i="26"/>
  <c r="C3637" i="26"/>
  <c r="C3561" i="26"/>
  <c r="C3547" i="26"/>
  <c r="C3628" i="26"/>
  <c r="C3553" i="26"/>
  <c r="C3539" i="26"/>
  <c r="C3595" i="26"/>
  <c r="C3538" i="26"/>
  <c r="C3594" i="26"/>
  <c r="C3580" i="26"/>
  <c r="C3505" i="26"/>
  <c r="C3586" i="26"/>
  <c r="C3572" i="26"/>
  <c r="C3497" i="26"/>
  <c r="C2387" i="26"/>
  <c r="C2383" i="26"/>
  <c r="C2379" i="26"/>
  <c r="C2375" i="26"/>
  <c r="C2371" i="26"/>
  <c r="C2367" i="26"/>
  <c r="C2363" i="26"/>
  <c r="C2359" i="26"/>
  <c r="C2355" i="26"/>
  <c r="C2351" i="26"/>
  <c r="C2346" i="26"/>
  <c r="C2342" i="26"/>
  <c r="C2338" i="26"/>
  <c r="C2334" i="26"/>
  <c r="C2330" i="26"/>
  <c r="C2326" i="26"/>
  <c r="C2322" i="26"/>
  <c r="C2317" i="26"/>
  <c r="C2313" i="26"/>
  <c r="C2309" i="26"/>
  <c r="C2305" i="26"/>
  <c r="C2301" i="26"/>
  <c r="C2297" i="26"/>
  <c r="C2293" i="26"/>
  <c r="C2288" i="26"/>
  <c r="C2386" i="26"/>
  <c r="C2382" i="26"/>
  <c r="C2378" i="26"/>
  <c r="C2374" i="26"/>
  <c r="C2370" i="26"/>
  <c r="C2366" i="26"/>
  <c r="C2362" i="26"/>
  <c r="C2358" i="26"/>
  <c r="C2354" i="26"/>
  <c r="C2349" i="26"/>
  <c r="C2345" i="26"/>
  <c r="C2341" i="26"/>
  <c r="C2337" i="26"/>
  <c r="C2333" i="26"/>
  <c r="C2328" i="26"/>
  <c r="C2318" i="26"/>
  <c r="C2304" i="26"/>
  <c r="C2295" i="26"/>
  <c r="C2285" i="26"/>
  <c r="C2281" i="26"/>
  <c r="C2277" i="26"/>
  <c r="C2273" i="26"/>
  <c r="C2269" i="26"/>
  <c r="C2265" i="26"/>
  <c r="C2261" i="26"/>
  <c r="C2257" i="26"/>
  <c r="C2253" i="26"/>
  <c r="C2248" i="26"/>
  <c r="C2244" i="26"/>
  <c r="C2240" i="26"/>
  <c r="C2236" i="26"/>
  <c r="C2232" i="26"/>
  <c r="C2228" i="26"/>
  <c r="C2224" i="26"/>
  <c r="C2220" i="26"/>
  <c r="C2216" i="26"/>
  <c r="C2212" i="26"/>
  <c r="C2208" i="26"/>
  <c r="C2381" i="26"/>
  <c r="C2376" i="26"/>
  <c r="C2365" i="26"/>
  <c r="C2360" i="26"/>
  <c r="C2348" i="26"/>
  <c r="C2343" i="26"/>
  <c r="C2332" i="26"/>
  <c r="C2323" i="26"/>
  <c r="C2308" i="26"/>
  <c r="C2299" i="26"/>
  <c r="C2289" i="26"/>
  <c r="C2327" i="26"/>
  <c r="C2312" i="26"/>
  <c r="C2303" i="26"/>
  <c r="C2294" i="26"/>
  <c r="C2284" i="26"/>
  <c r="C2280" i="26"/>
  <c r="C2276" i="26"/>
  <c r="C2272" i="26"/>
  <c r="C2268" i="26"/>
  <c r="C2264" i="26"/>
  <c r="C2260" i="26"/>
  <c r="C2256" i="26"/>
  <c r="C2252" i="26"/>
  <c r="C2247" i="26"/>
  <c r="C2243" i="26"/>
  <c r="C2239" i="26"/>
  <c r="C2235" i="26"/>
  <c r="C2231" i="26"/>
  <c r="C2227" i="26"/>
  <c r="C2223" i="26"/>
  <c r="C2219" i="26"/>
  <c r="C2215" i="26"/>
  <c r="C2211" i="26"/>
  <c r="C2207" i="26"/>
  <c r="C2385" i="26"/>
  <c r="C2380" i="26"/>
  <c r="C2369" i="26"/>
  <c r="C2364" i="26"/>
  <c r="C2353" i="26"/>
  <c r="C2347" i="26"/>
  <c r="C2336" i="26"/>
  <c r="C2331" i="26"/>
  <c r="C2316" i="26"/>
  <c r="C2307" i="26"/>
  <c r="C2298" i="26"/>
  <c r="C2321" i="26"/>
  <c r="C2311" i="26"/>
  <c r="C2302" i="26"/>
  <c r="C2287" i="26"/>
  <c r="C2283" i="26"/>
  <c r="C2279" i="26"/>
  <c r="C2275" i="26"/>
  <c r="C2271" i="26"/>
  <c r="C2267" i="26"/>
  <c r="C2263" i="26"/>
  <c r="C2259" i="26"/>
  <c r="C2255" i="26"/>
  <c r="C2251" i="26"/>
  <c r="C2246" i="26"/>
  <c r="C2242" i="26"/>
  <c r="C2238" i="26"/>
  <c r="C2234" i="26"/>
  <c r="C2230" i="26"/>
  <c r="C2226" i="26"/>
  <c r="C2222" i="26"/>
  <c r="C2218" i="26"/>
  <c r="C2214" i="26"/>
  <c r="C2210" i="26"/>
  <c r="C2206" i="26"/>
  <c r="C2384" i="26"/>
  <c r="C2373" i="26"/>
  <c r="C2368" i="26"/>
  <c r="C2357" i="26"/>
  <c r="C2352" i="26"/>
  <c r="C2340" i="26"/>
  <c r="C2335" i="26"/>
  <c r="C2325" i="26"/>
  <c r="C2315" i="26"/>
  <c r="C2306" i="26"/>
  <c r="C2292" i="26"/>
  <c r="C2329" i="26"/>
  <c r="C2274" i="26"/>
  <c r="C2241" i="26"/>
  <c r="C2209" i="26"/>
  <c r="C2372" i="26"/>
  <c r="C2314" i="26"/>
  <c r="C2300" i="26"/>
  <c r="C2286" i="26"/>
  <c r="C2254" i="26"/>
  <c r="C2221" i="26"/>
  <c r="C2266" i="26"/>
  <c r="C2233" i="26"/>
  <c r="C2377" i="26"/>
  <c r="C2356" i="26"/>
  <c r="C2320" i="26"/>
  <c r="C2278" i="26"/>
  <c r="C2245" i="26"/>
  <c r="C2213" i="26"/>
  <c r="C2291" i="26"/>
  <c r="C2258" i="26"/>
  <c r="C2225" i="26"/>
  <c r="C2324" i="26"/>
  <c r="C2310" i="26"/>
  <c r="C2296" i="26"/>
  <c r="C2282" i="26"/>
  <c r="C2249" i="26"/>
  <c r="C2217" i="26"/>
  <c r="C2344" i="26"/>
  <c r="C2270" i="26"/>
  <c r="C2262" i="26"/>
  <c r="C2237" i="26"/>
  <c r="C2229" i="26"/>
  <c r="C2339" i="26"/>
  <c r="C2205" i="26"/>
  <c r="C2361" i="26"/>
  <c r="C2568" i="26"/>
  <c r="C2564" i="26"/>
  <c r="C2560" i="26"/>
  <c r="C2567" i="26"/>
  <c r="C2563" i="26"/>
  <c r="C2559" i="26"/>
  <c r="C2570" i="26"/>
  <c r="C2565" i="26"/>
  <c r="C2555" i="26"/>
  <c r="C2551" i="26"/>
  <c r="C2547" i="26"/>
  <c r="C2543" i="26"/>
  <c r="C2539" i="26"/>
  <c r="C2535" i="26"/>
  <c r="C2530" i="26"/>
  <c r="C2526" i="26"/>
  <c r="C2522" i="26"/>
  <c r="C2518" i="26"/>
  <c r="C2514" i="26"/>
  <c r="C2510" i="26"/>
  <c r="C2506" i="26"/>
  <c r="C2501" i="26"/>
  <c r="C2497" i="26"/>
  <c r="C2493" i="26"/>
  <c r="C2489" i="26"/>
  <c r="C2485" i="26"/>
  <c r="C2481" i="26"/>
  <c r="C2477" i="26"/>
  <c r="C2472" i="26"/>
  <c r="C2468" i="26"/>
  <c r="C2464" i="26"/>
  <c r="C2460" i="26"/>
  <c r="C2456" i="26"/>
  <c r="C2452" i="26"/>
  <c r="C2448" i="26"/>
  <c r="C2444" i="26"/>
  <c r="C2440" i="26"/>
  <c r="C2436" i="26"/>
  <c r="C2431" i="26"/>
  <c r="C2427" i="26"/>
  <c r="C2423" i="26"/>
  <c r="C2419" i="26"/>
  <c r="C2415" i="26"/>
  <c r="C2411" i="26"/>
  <c r="C2407" i="26"/>
  <c r="C2403" i="26"/>
  <c r="C2399" i="26"/>
  <c r="C2395" i="26"/>
  <c r="C2391" i="26"/>
  <c r="C2569" i="26"/>
  <c r="C2558" i="26"/>
  <c r="C2554" i="26"/>
  <c r="C2550" i="26"/>
  <c r="C2546" i="26"/>
  <c r="C2542" i="26"/>
  <c r="C2538" i="26"/>
  <c r="C2534" i="26"/>
  <c r="C2529" i="26"/>
  <c r="C2525" i="26"/>
  <c r="C2521" i="26"/>
  <c r="C2517" i="26"/>
  <c r="C2513" i="26"/>
  <c r="C2509" i="26"/>
  <c r="C2505" i="26"/>
  <c r="C2500" i="26"/>
  <c r="C2496" i="26"/>
  <c r="C2492" i="26"/>
  <c r="C2488" i="26"/>
  <c r="C2484" i="26"/>
  <c r="C2480" i="26"/>
  <c r="C2476" i="26"/>
  <c r="C2471" i="26"/>
  <c r="C2467" i="26"/>
  <c r="C2463" i="26"/>
  <c r="C2459" i="26"/>
  <c r="C2455" i="26"/>
  <c r="C2451" i="26"/>
  <c r="C2447" i="26"/>
  <c r="C2443" i="26"/>
  <c r="C2439" i="26"/>
  <c r="C2435" i="26"/>
  <c r="C2430" i="26"/>
  <c r="C2426" i="26"/>
  <c r="C2422" i="26"/>
  <c r="C2418" i="26"/>
  <c r="C2414" i="26"/>
  <c r="C2410" i="26"/>
  <c r="C2406" i="26"/>
  <c r="C2402" i="26"/>
  <c r="C2398" i="26"/>
  <c r="C2394" i="26"/>
  <c r="C2390" i="26"/>
  <c r="C2562" i="26"/>
  <c r="C2556" i="26"/>
  <c r="C2545" i="26"/>
  <c r="C2540" i="26"/>
  <c r="C2528" i="26"/>
  <c r="C2523" i="26"/>
  <c r="C2512" i="26"/>
  <c r="C2507" i="26"/>
  <c r="C2495" i="26"/>
  <c r="C2490" i="26"/>
  <c r="C2479" i="26"/>
  <c r="C2474" i="26"/>
  <c r="C2462" i="26"/>
  <c r="C2457" i="26"/>
  <c r="C2446" i="26"/>
  <c r="C2441" i="26"/>
  <c r="C2429" i="26"/>
  <c r="C2424" i="26"/>
  <c r="C2413" i="26"/>
  <c r="C2408" i="26"/>
  <c r="C2397" i="26"/>
  <c r="C2392" i="26"/>
  <c r="C2561" i="26"/>
  <c r="C2566" i="26"/>
  <c r="C2549" i="26"/>
  <c r="C2544" i="26"/>
  <c r="C2532" i="26"/>
  <c r="C2527" i="26"/>
  <c r="C2516" i="26"/>
  <c r="C2511" i="26"/>
  <c r="C2499" i="26"/>
  <c r="C2494" i="26"/>
  <c r="C2483" i="26"/>
  <c r="C2478" i="26"/>
  <c r="C2466" i="26"/>
  <c r="C2461" i="26"/>
  <c r="C2450" i="26"/>
  <c r="C2445" i="26"/>
  <c r="C2434" i="26"/>
  <c r="C2428" i="26"/>
  <c r="C2417" i="26"/>
  <c r="C2412" i="26"/>
  <c r="C2401" i="26"/>
  <c r="C2396" i="26"/>
  <c r="C2553" i="26"/>
  <c r="C2548" i="26"/>
  <c r="C2537" i="26"/>
  <c r="C2531" i="26"/>
  <c r="C2520" i="26"/>
  <c r="C2515" i="26"/>
  <c r="C2504" i="26"/>
  <c r="C2498" i="26"/>
  <c r="C2487" i="26"/>
  <c r="C2482" i="26"/>
  <c r="C2470" i="26"/>
  <c r="C2465" i="26"/>
  <c r="C2454" i="26"/>
  <c r="C2449" i="26"/>
  <c r="C2438" i="26"/>
  <c r="C2432" i="26"/>
  <c r="C2421" i="26"/>
  <c r="C2416" i="26"/>
  <c r="C2405" i="26"/>
  <c r="C2400" i="26"/>
  <c r="C2389" i="26"/>
  <c r="C2524" i="26"/>
  <c r="C2503" i="26"/>
  <c r="C2458" i="26"/>
  <c r="C2437" i="26"/>
  <c r="C2393" i="26"/>
  <c r="C2552" i="26"/>
  <c r="C2508" i="26"/>
  <c r="C2486" i="26"/>
  <c r="C2442" i="26"/>
  <c r="C2420" i="26"/>
  <c r="C2475" i="26"/>
  <c r="C2536" i="26"/>
  <c r="C2404" i="26"/>
  <c r="C2557" i="26"/>
  <c r="C2519" i="26"/>
  <c r="C2425" i="26"/>
  <c r="C2388" i="26"/>
  <c r="C2541" i="26"/>
  <c r="C2409" i="26"/>
  <c r="C2469" i="26"/>
  <c r="C2491" i="26"/>
  <c r="C2453" i="26"/>
  <c r="C1652" i="26"/>
  <c r="C1648" i="26"/>
  <c r="C1644" i="26"/>
  <c r="C1640" i="26"/>
  <c r="C1636" i="26"/>
  <c r="C1632" i="26"/>
  <c r="C1628" i="26"/>
  <c r="C1624" i="26"/>
  <c r="C1620" i="26"/>
  <c r="C1615" i="26"/>
  <c r="C1611" i="26"/>
  <c r="C1607" i="26"/>
  <c r="C1603" i="26"/>
  <c r="C1599" i="26"/>
  <c r="C1595" i="26"/>
  <c r="C1591" i="26"/>
  <c r="C1586" i="26"/>
  <c r="C1582" i="26"/>
  <c r="C1578" i="26"/>
  <c r="C1574" i="26"/>
  <c r="C1570" i="26"/>
  <c r="C1566" i="26"/>
  <c r="C1562" i="26"/>
  <c r="C1557" i="26"/>
  <c r="C1553" i="26"/>
  <c r="C1549" i="26"/>
  <c r="C1545" i="26"/>
  <c r="C1541" i="26"/>
  <c r="C1537" i="26"/>
  <c r="C1533" i="26"/>
  <c r="C1529" i="26"/>
  <c r="C1525" i="26"/>
  <c r="C1521" i="26"/>
  <c r="C1516" i="26"/>
  <c r="C1512" i="26"/>
  <c r="C1508" i="26"/>
  <c r="C1504" i="26"/>
  <c r="C1500" i="26"/>
  <c r="C1496" i="26"/>
  <c r="C1492" i="26"/>
  <c r="C1488" i="26"/>
  <c r="C1484" i="26"/>
  <c r="C1480" i="26"/>
  <c r="C1476" i="26"/>
  <c r="C1655" i="26"/>
  <c r="C1651" i="26"/>
  <c r="C1647" i="26"/>
  <c r="C1643" i="26"/>
  <c r="C1639" i="26"/>
  <c r="C1635" i="26"/>
  <c r="C1631" i="26"/>
  <c r="C1627" i="26"/>
  <c r="C1623" i="26"/>
  <c r="C1619" i="26"/>
  <c r="C1614" i="26"/>
  <c r="C1610" i="26"/>
  <c r="C1606" i="26"/>
  <c r="C1602" i="26"/>
  <c r="C1598" i="26"/>
  <c r="C1594" i="26"/>
  <c r="C1590" i="26"/>
  <c r="C1585" i="26"/>
  <c r="C1581" i="26"/>
  <c r="C1577" i="26"/>
  <c r="C1573" i="26"/>
  <c r="C1569" i="26"/>
  <c r="C1565" i="26"/>
  <c r="C1561" i="26"/>
  <c r="C1556" i="26"/>
  <c r="C1552" i="26"/>
  <c r="C1548" i="26"/>
  <c r="C1544" i="26"/>
  <c r="C1540" i="26"/>
  <c r="C1536" i="26"/>
  <c r="C1532" i="26"/>
  <c r="C1528" i="26"/>
  <c r="C1524" i="26"/>
  <c r="C1520" i="26"/>
  <c r="C1515" i="26"/>
  <c r="C1511" i="26"/>
  <c r="C1507" i="26"/>
  <c r="C1503" i="26"/>
  <c r="C1499" i="26"/>
  <c r="C1495" i="26"/>
  <c r="C1491" i="26"/>
  <c r="C1487" i="26"/>
  <c r="C1483" i="26"/>
  <c r="C1479" i="26"/>
  <c r="C1475" i="26"/>
  <c r="C1654" i="26"/>
  <c r="C1650" i="26"/>
  <c r="C1646" i="26"/>
  <c r="C1642" i="26"/>
  <c r="C1638" i="26"/>
  <c r="C1634" i="26"/>
  <c r="C1630" i="26"/>
  <c r="C1626" i="26"/>
  <c r="C1622" i="26"/>
  <c r="C1617" i="26"/>
  <c r="C1613" i="26"/>
  <c r="C1609" i="26"/>
  <c r="C1605" i="26"/>
  <c r="C1601" i="26"/>
  <c r="C1597" i="26"/>
  <c r="C1593" i="26"/>
  <c r="C1589" i="26"/>
  <c r="C1584" i="26"/>
  <c r="C1580" i="26"/>
  <c r="C1576" i="26"/>
  <c r="C1572" i="26"/>
  <c r="C1568" i="26"/>
  <c r="C1564" i="26"/>
  <c r="C1560" i="26"/>
  <c r="C1555" i="26"/>
  <c r="C1551" i="26"/>
  <c r="C1547" i="26"/>
  <c r="C1543" i="26"/>
  <c r="C1539" i="26"/>
  <c r="C1535" i="26"/>
  <c r="C1531" i="26"/>
  <c r="C1527" i="26"/>
  <c r="C1523" i="26"/>
  <c r="C1519" i="26"/>
  <c r="C1514" i="26"/>
  <c r="C1510" i="26"/>
  <c r="C1506" i="26"/>
  <c r="C1502" i="26"/>
  <c r="C1498" i="26"/>
  <c r="C1494" i="26"/>
  <c r="C1490" i="26"/>
  <c r="C1486" i="26"/>
  <c r="C1482" i="26"/>
  <c r="C1478" i="26"/>
  <c r="C1474" i="26"/>
  <c r="C1653" i="26"/>
  <c r="C1649" i="26"/>
  <c r="C1645" i="26"/>
  <c r="C1641" i="26"/>
  <c r="C1637" i="26"/>
  <c r="C1633" i="26"/>
  <c r="C1629" i="26"/>
  <c r="C1625" i="26"/>
  <c r="C1621" i="26"/>
  <c r="C1616" i="26"/>
  <c r="C1612" i="26"/>
  <c r="C1608" i="26"/>
  <c r="C1604" i="26"/>
  <c r="C1600" i="26"/>
  <c r="C1596" i="26"/>
  <c r="C1592" i="26"/>
  <c r="C1588" i="26"/>
  <c r="C1583" i="26"/>
  <c r="C1579" i="26"/>
  <c r="C1575" i="26"/>
  <c r="C1571" i="26"/>
  <c r="C1567" i="26"/>
  <c r="C1563" i="26"/>
  <c r="C1559" i="26"/>
  <c r="C1554" i="26"/>
  <c r="C1550" i="26"/>
  <c r="C1546" i="26"/>
  <c r="C1542" i="26"/>
  <c r="C1538" i="26"/>
  <c r="C1534" i="26"/>
  <c r="C1530" i="26"/>
  <c r="C1526" i="26"/>
  <c r="C1522" i="26"/>
  <c r="C1517" i="26"/>
  <c r="C1513" i="26"/>
  <c r="C1509" i="26"/>
  <c r="C1493" i="26"/>
  <c r="C1505" i="26"/>
  <c r="C1473" i="26"/>
  <c r="C1485" i="26"/>
  <c r="C1497" i="26"/>
  <c r="C1477" i="26"/>
  <c r="C1489" i="26"/>
  <c r="C1481" i="26"/>
  <c r="C1501" i="26"/>
  <c r="C1835" i="26"/>
  <c r="C1831" i="26"/>
  <c r="C1827" i="26"/>
  <c r="C1823" i="26"/>
  <c r="C1819" i="26"/>
  <c r="C1815" i="26"/>
  <c r="C1811" i="26"/>
  <c r="C1807" i="26"/>
  <c r="C1803" i="26"/>
  <c r="C1798" i="26"/>
  <c r="C1794" i="26"/>
  <c r="C1790" i="26"/>
  <c r="C1786" i="26"/>
  <c r="C1782" i="26"/>
  <c r="C1778" i="26"/>
  <c r="C1774" i="26"/>
  <c r="C1769" i="26"/>
  <c r="C1765" i="26"/>
  <c r="C1761" i="26"/>
  <c r="C1757" i="26"/>
  <c r="C1753" i="26"/>
  <c r="C1749" i="26"/>
  <c r="C1745" i="26"/>
  <c r="C1740" i="26"/>
  <c r="C1736" i="26"/>
  <c r="C1732" i="26"/>
  <c r="C1728" i="26"/>
  <c r="C1724" i="26"/>
  <c r="C1720" i="26"/>
  <c r="C1716" i="26"/>
  <c r="C1712" i="26"/>
  <c r="C1708" i="26"/>
  <c r="C1838" i="26"/>
  <c r="C1834" i="26"/>
  <c r="C1830" i="26"/>
  <c r="C1826" i="26"/>
  <c r="C1822" i="26"/>
  <c r="C1818" i="26"/>
  <c r="C1814" i="26"/>
  <c r="C1810" i="26"/>
  <c r="C1806" i="26"/>
  <c r="C1802" i="26"/>
  <c r="C1797" i="26"/>
  <c r="C1793" i="26"/>
  <c r="C1789" i="26"/>
  <c r="C1833" i="26"/>
  <c r="C1828" i="26"/>
  <c r="C1817" i="26"/>
  <c r="C1812" i="26"/>
  <c r="C1800" i="26"/>
  <c r="C1795" i="26"/>
  <c r="C1780" i="26"/>
  <c r="C1771" i="26"/>
  <c r="C1756" i="26"/>
  <c r="C1747" i="26"/>
  <c r="C1737" i="26"/>
  <c r="C1723" i="26"/>
  <c r="C1714" i="26"/>
  <c r="C1705" i="26"/>
  <c r="C1700" i="26"/>
  <c r="C1696" i="26"/>
  <c r="C1692" i="26"/>
  <c r="C1688" i="26"/>
  <c r="C1684" i="26"/>
  <c r="C1680" i="26"/>
  <c r="C1676" i="26"/>
  <c r="C1672" i="26"/>
  <c r="C1668" i="26"/>
  <c r="C1664" i="26"/>
  <c r="C1660" i="26"/>
  <c r="C1656" i="26"/>
  <c r="C1784" i="26"/>
  <c r="C1775" i="26"/>
  <c r="C1760" i="26"/>
  <c r="C1751" i="26"/>
  <c r="C1742" i="26"/>
  <c r="C1727" i="26"/>
  <c r="C1718" i="26"/>
  <c r="C1709" i="26"/>
  <c r="C1837" i="26"/>
  <c r="C1832" i="26"/>
  <c r="C1821" i="26"/>
  <c r="C1816" i="26"/>
  <c r="C1805" i="26"/>
  <c r="C1799" i="26"/>
  <c r="C1788" i="26"/>
  <c r="C1779" i="26"/>
  <c r="C1764" i="26"/>
  <c r="C1755" i="26"/>
  <c r="C1746" i="26"/>
  <c r="C1731" i="26"/>
  <c r="C1722" i="26"/>
  <c r="C1713" i="26"/>
  <c r="C1704" i="26"/>
  <c r="C1699" i="26"/>
  <c r="C1695" i="26"/>
  <c r="C1691" i="26"/>
  <c r="C1687" i="26"/>
  <c r="C1683" i="26"/>
  <c r="C1679" i="26"/>
  <c r="C1675" i="26"/>
  <c r="C1671" i="26"/>
  <c r="C1667" i="26"/>
  <c r="C1663" i="26"/>
  <c r="C1659" i="26"/>
  <c r="C1783" i="26"/>
  <c r="C1768" i="26"/>
  <c r="C1759" i="26"/>
  <c r="C1750" i="26"/>
  <c r="C1735" i="26"/>
  <c r="C1726" i="26"/>
  <c r="C1717" i="26"/>
  <c r="C1836" i="26"/>
  <c r="C1825" i="26"/>
  <c r="C1820" i="26"/>
  <c r="C1809" i="26"/>
  <c r="C1804" i="26"/>
  <c r="C1792" i="26"/>
  <c r="C1787" i="26"/>
  <c r="C1773" i="26"/>
  <c r="C1763" i="26"/>
  <c r="C1754" i="26"/>
  <c r="C1739" i="26"/>
  <c r="C1730" i="26"/>
  <c r="C1721" i="26"/>
  <c r="C1707" i="26"/>
  <c r="C1703" i="26"/>
  <c r="C1698" i="26"/>
  <c r="C1694" i="26"/>
  <c r="C1690" i="26"/>
  <c r="C1686" i="26"/>
  <c r="C1682" i="26"/>
  <c r="C1678" i="26"/>
  <c r="C1674" i="26"/>
  <c r="C1670" i="26"/>
  <c r="C1666" i="26"/>
  <c r="C1662" i="26"/>
  <c r="C1658" i="26"/>
  <c r="C1777" i="26"/>
  <c r="C1767" i="26"/>
  <c r="C1758" i="26"/>
  <c r="C1744" i="26"/>
  <c r="C1734" i="26"/>
  <c r="C1725" i="26"/>
  <c r="C1711" i="26"/>
  <c r="C1829" i="26"/>
  <c r="C1824" i="26"/>
  <c r="C1813" i="26"/>
  <c r="C1808" i="26"/>
  <c r="C1796" i="26"/>
  <c r="C1791" i="26"/>
  <c r="C1781" i="26"/>
  <c r="C1772" i="26"/>
  <c r="C1762" i="26"/>
  <c r="C1748" i="26"/>
  <c r="C1738" i="26"/>
  <c r="C1729" i="26"/>
  <c r="C1715" i="26"/>
  <c r="C1706" i="26"/>
  <c r="C1702" i="26"/>
  <c r="C1697" i="26"/>
  <c r="C1693" i="26"/>
  <c r="C1689" i="26"/>
  <c r="C1685" i="26"/>
  <c r="C1681" i="26"/>
  <c r="C1677" i="26"/>
  <c r="C1673" i="26"/>
  <c r="C1669" i="26"/>
  <c r="C1665" i="26"/>
  <c r="C1661" i="26"/>
  <c r="C1657" i="26"/>
  <c r="C1785" i="26"/>
  <c r="C1710" i="26"/>
  <c r="C1776" i="26"/>
  <c r="C1752" i="26"/>
  <c r="C1766" i="26"/>
  <c r="C1743" i="26"/>
  <c r="C1733" i="26"/>
  <c r="C1719" i="26"/>
  <c r="C3302" i="26"/>
  <c r="C3298" i="26"/>
  <c r="C3294" i="26"/>
  <c r="C3290" i="26"/>
  <c r="C3286" i="26"/>
  <c r="C3282" i="26"/>
  <c r="C3278" i="26"/>
  <c r="C3274" i="26"/>
  <c r="C3270" i="26"/>
  <c r="C3266" i="26"/>
  <c r="C3261" i="26"/>
  <c r="C3257" i="26"/>
  <c r="C3253" i="26"/>
  <c r="C3249" i="26"/>
  <c r="C3245" i="26"/>
  <c r="C3241" i="26"/>
  <c r="C3237" i="26"/>
  <c r="C3232" i="26"/>
  <c r="C3228" i="26"/>
  <c r="C3224" i="26"/>
  <c r="C3220" i="26"/>
  <c r="C3216" i="26"/>
  <c r="C3212" i="26"/>
  <c r="C3208" i="26"/>
  <c r="C3203" i="26"/>
  <c r="C3199" i="26"/>
  <c r="C3195" i="26"/>
  <c r="C3191" i="26"/>
  <c r="C3187" i="26"/>
  <c r="C3183" i="26"/>
  <c r="C3179" i="26"/>
  <c r="C3175" i="26"/>
  <c r="C3171" i="26"/>
  <c r="C3167" i="26"/>
  <c r="C3162" i="26"/>
  <c r="C3301" i="26"/>
  <c r="C3297" i="26"/>
  <c r="C3293" i="26"/>
  <c r="C3289" i="26"/>
  <c r="C3285" i="26"/>
  <c r="C3281" i="26"/>
  <c r="C3277" i="26"/>
  <c r="C3273" i="26"/>
  <c r="C3269" i="26"/>
  <c r="C3264" i="26"/>
  <c r="C3260" i="26"/>
  <c r="C3256" i="26"/>
  <c r="C3252" i="26"/>
  <c r="C3248" i="26"/>
  <c r="C3244" i="26"/>
  <c r="C3240" i="26"/>
  <c r="C3236" i="26"/>
  <c r="C3231" i="26"/>
  <c r="C3227" i="26"/>
  <c r="C3223" i="26"/>
  <c r="C3219" i="26"/>
  <c r="C3215" i="26"/>
  <c r="C3211" i="26"/>
  <c r="C3207" i="26"/>
  <c r="C3202" i="26"/>
  <c r="C3198" i="26"/>
  <c r="C3194" i="26"/>
  <c r="C3190" i="26"/>
  <c r="C3186" i="26"/>
  <c r="C3182" i="26"/>
  <c r="C3178" i="26"/>
  <c r="C3174" i="26"/>
  <c r="C3170" i="26"/>
  <c r="C3166" i="26"/>
  <c r="C3161" i="26"/>
  <c r="C3157" i="26"/>
  <c r="C3153" i="26"/>
  <c r="C3149" i="26"/>
  <c r="C3145" i="26"/>
  <c r="C3141" i="26"/>
  <c r="C3137" i="26"/>
  <c r="C3133" i="26"/>
  <c r="C3129" i="26"/>
  <c r="C3125" i="26"/>
  <c r="C3121" i="26"/>
  <c r="C3300" i="26"/>
  <c r="C3296" i="26"/>
  <c r="C3292" i="26"/>
  <c r="C3288" i="26"/>
  <c r="C3284" i="26"/>
  <c r="C3280" i="26"/>
  <c r="C3276" i="26"/>
  <c r="C3272" i="26"/>
  <c r="C3268" i="26"/>
  <c r="C3263" i="26"/>
  <c r="C3259" i="26"/>
  <c r="C3255" i="26"/>
  <c r="C3251" i="26"/>
  <c r="C3247" i="26"/>
  <c r="C3243" i="26"/>
  <c r="C3239" i="26"/>
  <c r="C3235" i="26"/>
  <c r="C3230" i="26"/>
  <c r="C3226" i="26"/>
  <c r="C3222" i="26"/>
  <c r="C3218" i="26"/>
  <c r="C3214" i="26"/>
  <c r="C3210" i="26"/>
  <c r="C3206" i="26"/>
  <c r="C3201" i="26"/>
  <c r="C3197" i="26"/>
  <c r="C3193" i="26"/>
  <c r="C3189" i="26"/>
  <c r="C3185" i="26"/>
  <c r="C3181" i="26"/>
  <c r="C3177" i="26"/>
  <c r="C3173" i="26"/>
  <c r="C3169" i="26"/>
  <c r="C3164" i="26"/>
  <c r="C3160" i="26"/>
  <c r="C3156" i="26"/>
  <c r="C3152" i="26"/>
  <c r="C3148" i="26"/>
  <c r="C3144" i="26"/>
  <c r="C3140" i="26"/>
  <c r="C3136" i="26"/>
  <c r="C3132" i="26"/>
  <c r="C3128" i="26"/>
  <c r="C3124" i="26"/>
  <c r="C3275" i="26"/>
  <c r="C3242" i="26"/>
  <c r="C3209" i="26"/>
  <c r="C3176" i="26"/>
  <c r="C3151" i="26"/>
  <c r="C3146" i="26"/>
  <c r="C3135" i="26"/>
  <c r="C3130" i="26"/>
  <c r="C3287" i="26"/>
  <c r="C3254" i="26"/>
  <c r="C3221" i="26"/>
  <c r="C3188" i="26"/>
  <c r="C3299" i="26"/>
  <c r="C3267" i="26"/>
  <c r="C3233" i="26"/>
  <c r="C3200" i="26"/>
  <c r="C3168" i="26"/>
  <c r="C3155" i="26"/>
  <c r="C3150" i="26"/>
  <c r="C3139" i="26"/>
  <c r="C3134" i="26"/>
  <c r="C3123" i="26"/>
  <c r="C3279" i="26"/>
  <c r="C3246" i="26"/>
  <c r="C3213" i="26"/>
  <c r="C3180" i="26"/>
  <c r="C3258" i="26"/>
  <c r="C3192" i="26"/>
  <c r="C3143" i="26"/>
  <c r="C3250" i="26"/>
  <c r="C3184" i="26"/>
  <c r="C3271" i="26"/>
  <c r="C3204" i="26"/>
  <c r="C3142" i="26"/>
  <c r="C3262" i="26"/>
  <c r="C3196" i="26"/>
  <c r="C3154" i="26"/>
  <c r="C3147" i="26"/>
  <c r="C3122" i="26"/>
  <c r="C3291" i="26"/>
  <c r="C3225" i="26"/>
  <c r="C3159" i="26"/>
  <c r="C3127" i="26"/>
  <c r="C3283" i="26"/>
  <c r="C3217" i="26"/>
  <c r="C3126" i="26"/>
  <c r="C3138" i="26"/>
  <c r="C3131" i="26"/>
  <c r="C3295" i="26"/>
  <c r="C3238" i="26"/>
  <c r="C3172" i="26"/>
  <c r="C3163" i="26"/>
  <c r="C3158" i="26"/>
  <c r="C3229" i="26"/>
  <c r="C1472" i="26"/>
  <c r="C1468" i="26"/>
  <c r="C1464" i="26"/>
  <c r="C1460" i="26"/>
  <c r="C1456" i="26"/>
  <c r="C1452" i="26"/>
  <c r="C1448" i="26"/>
  <c r="C1444" i="26"/>
  <c r="C1440" i="26"/>
  <c r="C1436" i="26"/>
  <c r="C1431" i="26"/>
  <c r="C1427" i="26"/>
  <c r="C1423" i="26"/>
  <c r="C1419" i="26"/>
  <c r="C1415" i="26"/>
  <c r="C1411" i="26"/>
  <c r="C1407" i="26"/>
  <c r="C1402" i="26"/>
  <c r="C1398" i="26"/>
  <c r="C1394" i="26"/>
  <c r="C1390" i="26"/>
  <c r="C1386" i="26"/>
  <c r="C1382" i="26"/>
  <c r="C1378" i="26"/>
  <c r="C1373" i="26"/>
  <c r="C1369" i="26"/>
  <c r="C1365" i="26"/>
  <c r="C1361" i="26"/>
  <c r="C1357" i="26"/>
  <c r="C1353" i="26"/>
  <c r="C1349" i="26"/>
  <c r="C1345" i="26"/>
  <c r="C1341" i="26"/>
  <c r="C1337" i="26"/>
  <c r="C1332" i="26"/>
  <c r="C1328" i="26"/>
  <c r="C1324" i="26"/>
  <c r="C1320" i="26"/>
  <c r="C1316" i="26"/>
  <c r="C1312" i="26"/>
  <c r="C1308" i="26"/>
  <c r="C1304" i="26"/>
  <c r="C1300" i="26"/>
  <c r="C1296" i="26"/>
  <c r="C1292" i="26"/>
  <c r="C1471" i="26"/>
  <c r="C1467" i="26"/>
  <c r="C1463" i="26"/>
  <c r="C1459" i="26"/>
  <c r="C1455" i="26"/>
  <c r="C1451" i="26"/>
  <c r="C1447" i="26"/>
  <c r="C1443" i="26"/>
  <c r="C1439" i="26"/>
  <c r="C1434" i="26"/>
  <c r="C1430" i="26"/>
  <c r="C1426" i="26"/>
  <c r="C1422" i="26"/>
  <c r="C1418" i="26"/>
  <c r="C1414" i="26"/>
  <c r="C1410" i="26"/>
  <c r="C1406" i="26"/>
  <c r="C1401" i="26"/>
  <c r="C1397" i="26"/>
  <c r="C1393" i="26"/>
  <c r="C1389" i="26"/>
  <c r="C1385" i="26"/>
  <c r="C1381" i="26"/>
  <c r="C1377" i="26"/>
  <c r="C1372" i="26"/>
  <c r="C1368" i="26"/>
  <c r="C1364" i="26"/>
  <c r="C1360" i="26"/>
  <c r="C1356" i="26"/>
  <c r="C1352" i="26"/>
  <c r="C1348" i="26"/>
  <c r="C1344" i="26"/>
  <c r="C1340" i="26"/>
  <c r="C1336" i="26"/>
  <c r="C1331" i="26"/>
  <c r="C1327" i="26"/>
  <c r="C1323" i="26"/>
  <c r="C1319" i="26"/>
  <c r="C1315" i="26"/>
  <c r="C1311" i="26"/>
  <c r="C1307" i="26"/>
  <c r="C1303" i="26"/>
  <c r="C1299" i="26"/>
  <c r="C1295" i="26"/>
  <c r="C1291" i="26"/>
  <c r="C1470" i="26"/>
  <c r="C1466" i="26"/>
  <c r="C1462" i="26"/>
  <c r="C1458" i="26"/>
  <c r="C1454" i="26"/>
  <c r="C1450" i="26"/>
  <c r="C1446" i="26"/>
  <c r="C1442" i="26"/>
  <c r="C1438" i="26"/>
  <c r="C1433" i="26"/>
  <c r="C1429" i="26"/>
  <c r="C1425" i="26"/>
  <c r="C1421" i="26"/>
  <c r="C1417" i="26"/>
  <c r="C1413" i="26"/>
  <c r="C1409" i="26"/>
  <c r="C1405" i="26"/>
  <c r="C1400" i="26"/>
  <c r="C1396" i="26"/>
  <c r="C1392" i="26"/>
  <c r="C1388" i="26"/>
  <c r="C1384" i="26"/>
  <c r="C1380" i="26"/>
  <c r="C1376" i="26"/>
  <c r="C1371" i="26"/>
  <c r="C1367" i="26"/>
  <c r="C1363" i="26"/>
  <c r="C1359" i="26"/>
  <c r="C1355" i="26"/>
  <c r="C1351" i="26"/>
  <c r="C1347" i="26"/>
  <c r="C1343" i="26"/>
  <c r="C1339" i="26"/>
  <c r="C1334" i="26"/>
  <c r="C1330" i="26"/>
  <c r="C1326" i="26"/>
  <c r="C1322" i="26"/>
  <c r="C1318" i="26"/>
  <c r="C1314" i="26"/>
  <c r="C1310" i="26"/>
  <c r="C1306" i="26"/>
  <c r="C1302" i="26"/>
  <c r="C1298" i="26"/>
  <c r="C1294" i="26"/>
  <c r="C1290" i="26"/>
  <c r="C1461" i="26"/>
  <c r="C1428" i="26"/>
  <c r="C1395" i="26"/>
  <c r="C1362" i="26"/>
  <c r="C1329" i="26"/>
  <c r="C1297" i="26"/>
  <c r="C1441" i="26"/>
  <c r="C1408" i="26"/>
  <c r="C1374" i="26"/>
  <c r="C1342" i="26"/>
  <c r="C1309" i="26"/>
  <c r="C1453" i="26"/>
  <c r="C1420" i="26"/>
  <c r="C1387" i="26"/>
  <c r="C1354" i="26"/>
  <c r="C1321" i="26"/>
  <c r="C1465" i="26"/>
  <c r="C1432" i="26"/>
  <c r="C1399" i="26"/>
  <c r="C1366" i="26"/>
  <c r="C1333" i="26"/>
  <c r="C1301" i="26"/>
  <c r="C1445" i="26"/>
  <c r="C1412" i="26"/>
  <c r="C1379" i="26"/>
  <c r="C1346" i="26"/>
  <c r="C1313" i="26"/>
  <c r="C1457" i="26"/>
  <c r="C1424" i="26"/>
  <c r="C1391" i="26"/>
  <c r="C1358" i="26"/>
  <c r="C1325" i="26"/>
  <c r="C1293" i="26"/>
  <c r="C1449" i="26"/>
  <c r="C1469" i="26"/>
  <c r="C1437" i="26"/>
  <c r="C1403" i="26"/>
  <c r="C1370" i="26"/>
  <c r="C1338" i="26"/>
  <c r="C1305" i="26"/>
  <c r="C1416" i="26"/>
  <c r="C1383" i="26"/>
  <c r="C1350" i="26"/>
  <c r="C1317" i="26"/>
  <c r="C3483" i="26"/>
  <c r="C3479" i="26"/>
  <c r="C3475" i="26"/>
  <c r="C3471" i="26"/>
  <c r="C3467" i="26"/>
  <c r="C3463" i="26"/>
  <c r="C3459" i="26"/>
  <c r="C3455" i="26"/>
  <c r="C3451" i="26"/>
  <c r="C3446" i="26"/>
  <c r="C3442" i="26"/>
  <c r="C3438" i="26"/>
  <c r="C3434" i="26"/>
  <c r="C3430" i="26"/>
  <c r="C3426" i="26"/>
  <c r="C3422" i="26"/>
  <c r="C3418" i="26"/>
  <c r="C3413" i="26"/>
  <c r="C3409" i="26"/>
  <c r="C3405" i="26"/>
  <c r="C3401" i="26"/>
  <c r="C3397" i="26"/>
  <c r="C3393" i="26"/>
  <c r="C3389" i="26"/>
  <c r="C3384" i="26"/>
  <c r="C3380" i="26"/>
  <c r="C3376" i="26"/>
  <c r="C3372" i="26"/>
  <c r="C3368" i="26"/>
  <c r="C3364" i="26"/>
  <c r="C3360" i="26"/>
  <c r="C3356" i="26"/>
  <c r="C3352" i="26"/>
  <c r="C3347" i="26"/>
  <c r="C3343" i="26"/>
  <c r="C3339" i="26"/>
  <c r="C3335" i="26"/>
  <c r="C3331" i="26"/>
  <c r="C3327" i="26"/>
  <c r="C3323" i="26"/>
  <c r="C3477" i="26"/>
  <c r="C3468" i="26"/>
  <c r="C3454" i="26"/>
  <c r="C3444" i="26"/>
  <c r="C3435" i="26"/>
  <c r="C3421" i="26"/>
  <c r="C3411" i="26"/>
  <c r="C3402" i="26"/>
  <c r="C3387" i="26"/>
  <c r="C3378" i="26"/>
  <c r="C3369" i="26"/>
  <c r="C3355" i="26"/>
  <c r="C3345" i="26"/>
  <c r="C3336" i="26"/>
  <c r="C3322" i="26"/>
  <c r="C3318" i="26"/>
  <c r="C3314" i="26"/>
  <c r="C3310" i="26"/>
  <c r="C3306" i="26"/>
  <c r="C3481" i="26"/>
  <c r="C3472" i="26"/>
  <c r="C3458" i="26"/>
  <c r="C3449" i="26"/>
  <c r="C3439" i="26"/>
  <c r="C3425" i="26"/>
  <c r="C3415" i="26"/>
  <c r="C3406" i="26"/>
  <c r="C3392" i="26"/>
  <c r="C3382" i="26"/>
  <c r="C3373" i="26"/>
  <c r="C3359" i="26"/>
  <c r="C3350" i="26"/>
  <c r="C3340" i="26"/>
  <c r="C3326" i="26"/>
  <c r="C3485" i="26"/>
  <c r="C3476" i="26"/>
  <c r="C3462" i="26"/>
  <c r="C3453" i="26"/>
  <c r="C3443" i="26"/>
  <c r="C3429" i="26"/>
  <c r="C3420" i="26"/>
  <c r="C3410" i="26"/>
  <c r="C3396" i="26"/>
  <c r="C3386" i="26"/>
  <c r="C3377" i="26"/>
  <c r="C3363" i="26"/>
  <c r="C3354" i="26"/>
  <c r="C3344" i="26"/>
  <c r="C3330" i="26"/>
  <c r="C3321" i="26"/>
  <c r="C3317" i="26"/>
  <c r="C3313" i="26"/>
  <c r="C3309" i="26"/>
  <c r="C3305" i="26"/>
  <c r="C3480" i="26"/>
  <c r="C3466" i="26"/>
  <c r="C3457" i="26"/>
  <c r="C3447" i="26"/>
  <c r="C3433" i="26"/>
  <c r="C3424" i="26"/>
  <c r="C3414" i="26"/>
  <c r="C3400" i="26"/>
  <c r="C3391" i="26"/>
  <c r="C3381" i="26"/>
  <c r="C3367" i="26"/>
  <c r="C3358" i="26"/>
  <c r="C3349" i="26"/>
  <c r="C3334" i="26"/>
  <c r="C3325" i="26"/>
  <c r="C3484" i="26"/>
  <c r="C3470" i="26"/>
  <c r="C3461" i="26"/>
  <c r="C3452" i="26"/>
  <c r="C3437" i="26"/>
  <c r="C3428" i="26"/>
  <c r="C3419" i="26"/>
  <c r="C3404" i="26"/>
  <c r="C3395" i="26"/>
  <c r="C3385" i="26"/>
  <c r="C3371" i="26"/>
  <c r="C3362" i="26"/>
  <c r="C3353" i="26"/>
  <c r="C3338" i="26"/>
  <c r="C3329" i="26"/>
  <c r="C3320" i="26"/>
  <c r="C3316" i="26"/>
  <c r="C3312" i="26"/>
  <c r="C3308" i="26"/>
  <c r="C3304" i="26"/>
  <c r="C3478" i="26"/>
  <c r="C3469" i="26"/>
  <c r="C3460" i="26"/>
  <c r="C3445" i="26"/>
  <c r="C3436" i="26"/>
  <c r="C3427" i="26"/>
  <c r="C3412" i="26"/>
  <c r="C3403" i="26"/>
  <c r="C3394" i="26"/>
  <c r="C3379" i="26"/>
  <c r="C3370" i="26"/>
  <c r="C3482" i="26"/>
  <c r="C3399" i="26"/>
  <c r="C3365" i="26"/>
  <c r="C3307" i="26"/>
  <c r="C3474" i="26"/>
  <c r="C3440" i="26"/>
  <c r="C3351" i="26"/>
  <c r="C3332" i="26"/>
  <c r="C3319" i="26"/>
  <c r="C3432" i="26"/>
  <c r="C3398" i="26"/>
  <c r="C3383" i="26"/>
  <c r="C3357" i="26"/>
  <c r="C3337" i="26"/>
  <c r="C3473" i="26"/>
  <c r="C3390" i="26"/>
  <c r="C3375" i="26"/>
  <c r="C3342" i="26"/>
  <c r="C3324" i="26"/>
  <c r="C3311" i="26"/>
  <c r="C3464" i="26"/>
  <c r="C3450" i="26"/>
  <c r="C3374" i="26"/>
  <c r="C3456" i="26"/>
  <c r="C3441" i="26"/>
  <c r="C3366" i="26"/>
  <c r="C3315" i="26"/>
  <c r="C3328" i="26"/>
  <c r="C3431" i="26"/>
  <c r="C3416" i="26"/>
  <c r="C3341" i="26"/>
  <c r="C3423" i="26"/>
  <c r="C3408" i="26"/>
  <c r="C3333" i="26"/>
  <c r="C3465" i="26"/>
  <c r="C3407" i="26"/>
  <c r="C3303" i="26"/>
  <c r="C3346" i="26"/>
  <c r="C3361" i="26"/>
  <c r="K106" i="5"/>
  <c r="D107" i="24"/>
  <c r="E90" i="25"/>
  <c r="E141" i="25"/>
  <c r="E157" i="25"/>
  <c r="E201" i="25"/>
  <c r="E219" i="25"/>
  <c r="I249" i="5"/>
  <c r="F106" i="5"/>
  <c r="I106" i="5"/>
  <c r="K249" i="5"/>
  <c r="G249" i="5"/>
  <c r="H249" i="5"/>
  <c r="E263" i="25"/>
  <c r="C107" i="24"/>
  <c r="J249" i="5"/>
  <c r="E106" i="5"/>
  <c r="G106" i="5"/>
  <c r="H106" i="5"/>
  <c r="F249" i="5"/>
  <c r="E236" i="25"/>
  <c r="J106" i="5"/>
  <c r="F119" i="25"/>
  <c r="D252" i="25"/>
  <c r="F259" i="25"/>
  <c r="F263" i="25" s="1"/>
  <c r="C107" i="25"/>
  <c r="E20" i="24"/>
  <c r="E51" i="24"/>
  <c r="E246" i="24"/>
  <c r="D107" i="25"/>
  <c r="F178" i="25"/>
  <c r="F201" i="25" s="1"/>
  <c r="C252" i="24"/>
  <c r="D252" i="24"/>
  <c r="C252" i="25"/>
  <c r="E157" i="24"/>
  <c r="F171" i="25"/>
  <c r="E20" i="25"/>
  <c r="F58" i="25"/>
  <c r="F209" i="25"/>
  <c r="E246" i="25"/>
  <c r="F106" i="25"/>
  <c r="F150" i="25"/>
  <c r="F157" i="25" s="1"/>
  <c r="F17" i="24"/>
  <c r="F20" i="24" s="1"/>
  <c r="F97" i="24"/>
  <c r="E90" i="24"/>
  <c r="E219" i="24"/>
  <c r="F30" i="24"/>
  <c r="E141" i="24"/>
  <c r="F245" i="24"/>
  <c r="F246" i="24" s="1"/>
  <c r="F97" i="25"/>
  <c r="F51" i="25"/>
  <c r="F13" i="25"/>
  <c r="F20" i="25" s="1"/>
  <c r="E97" i="25"/>
  <c r="E106" i="25"/>
  <c r="F205" i="25"/>
  <c r="F240" i="25"/>
  <c r="F246" i="25" s="1"/>
  <c r="F249" i="25"/>
  <c r="F55" i="25"/>
  <c r="F269" i="25"/>
  <c r="F273" i="25" s="1"/>
  <c r="E273" i="25"/>
  <c r="E171" i="25"/>
  <c r="F223" i="25"/>
  <c r="F236" i="25" s="1"/>
  <c r="E51" i="25"/>
  <c r="F112" i="25"/>
  <c r="F219" i="24"/>
  <c r="F106" i="24"/>
  <c r="F236" i="24"/>
  <c r="F157" i="24"/>
  <c r="F171" i="24"/>
  <c r="F263" i="24"/>
  <c r="F201" i="24"/>
  <c r="F141" i="24"/>
  <c r="E97" i="24"/>
  <c r="E106" i="24"/>
  <c r="F55" i="24"/>
  <c r="F90" i="24" s="1"/>
  <c r="F269" i="24"/>
  <c r="F273" i="24" s="1"/>
  <c r="F25" i="24"/>
  <c r="E171" i="24"/>
  <c r="E201" i="24"/>
  <c r="E236" i="24"/>
  <c r="E263" i="24"/>
  <c r="D253" i="24" l="1"/>
  <c r="D267" i="24" s="1"/>
  <c r="D274" i="24" s="1"/>
  <c r="K264" i="5"/>
  <c r="K271" i="5" s="1"/>
  <c r="K272" i="5" s="1"/>
  <c r="G264" i="5"/>
  <c r="G271" i="5" s="1"/>
  <c r="G272" i="5" s="1"/>
  <c r="E264" i="5"/>
  <c r="E271" i="5" s="1"/>
  <c r="K250" i="5"/>
  <c r="C253" i="24"/>
  <c r="C267" i="24" s="1"/>
  <c r="C274" i="24" s="1"/>
  <c r="H250" i="5"/>
  <c r="I264" i="5"/>
  <c r="I271" i="5" s="1"/>
  <c r="I272" i="5" s="1"/>
  <c r="J264" i="5"/>
  <c r="J271" i="5" s="1"/>
  <c r="J272" i="5" s="1"/>
  <c r="I250" i="5"/>
  <c r="D253" i="25"/>
  <c r="D267" i="25" s="1"/>
  <c r="D274" i="25" s="1"/>
  <c r="F264" i="5"/>
  <c r="F271" i="5" s="1"/>
  <c r="G250" i="5"/>
  <c r="J250" i="5"/>
  <c r="E250" i="5"/>
  <c r="H264" i="5"/>
  <c r="H271" i="5" s="1"/>
  <c r="H272" i="5" s="1"/>
  <c r="F250" i="5"/>
  <c r="E252" i="25"/>
  <c r="C253" i="25"/>
  <c r="C267" i="25" s="1"/>
  <c r="C274" i="25" s="1"/>
  <c r="F90" i="25"/>
  <c r="F107" i="25" s="1"/>
  <c r="F141" i="25"/>
  <c r="F219" i="25"/>
  <c r="E107" i="24"/>
  <c r="E252" i="24"/>
  <c r="F51" i="24"/>
  <c r="F107" i="24" s="1"/>
  <c r="F252" i="24"/>
  <c r="E107" i="25"/>
  <c r="E253" i="25" l="1"/>
  <c r="E267" i="25" s="1"/>
  <c r="E274" i="25" s="1"/>
  <c r="F252" i="25"/>
  <c r="F253" i="25" s="1"/>
  <c r="F267" i="25" s="1"/>
  <c r="F274" i="25" s="1"/>
  <c r="E253" i="24"/>
  <c r="E267" i="24" s="1"/>
  <c r="E274" i="24" s="1"/>
  <c r="F253" i="24"/>
  <c r="F267" i="24" s="1"/>
  <c r="F274" i="24" s="1"/>
  <c r="E13" i="19"/>
  <c r="F13" i="19" s="1"/>
  <c r="B17" i="20"/>
  <c r="C17" i="20"/>
  <c r="D17" i="20"/>
  <c r="E17" i="20"/>
  <c r="E29" i="11" l="1"/>
  <c r="E28" i="11"/>
  <c r="E27" i="11"/>
  <c r="E26" i="11"/>
  <c r="D29" i="11"/>
  <c r="D28" i="11"/>
  <c r="D27" i="11"/>
  <c r="D26" i="11"/>
  <c r="A28" i="11"/>
  <c r="A29" i="11"/>
  <c r="A27" i="11"/>
  <c r="A26" i="11"/>
  <c r="H412" i="9"/>
  <c r="H411" i="9"/>
  <c r="H410" i="9"/>
  <c r="H409" i="9"/>
  <c r="H408" i="9"/>
  <c r="H407" i="9"/>
  <c r="H406" i="9"/>
  <c r="H405" i="9"/>
  <c r="H404" i="9"/>
  <c r="H402" i="9"/>
  <c r="H388" i="9" l="1"/>
  <c r="H391" i="9" l="1"/>
  <c r="H390" i="9"/>
  <c r="H389" i="9"/>
  <c r="H387" i="9"/>
  <c r="H386" i="9"/>
  <c r="H385" i="9"/>
  <c r="H384" i="9"/>
  <c r="H374" i="9"/>
  <c r="H373" i="9"/>
  <c r="H372" i="9"/>
  <c r="H371" i="9"/>
  <c r="H370" i="9"/>
  <c r="H369" i="9"/>
  <c r="H194" i="9"/>
  <c r="H193" i="9"/>
  <c r="H192" i="9"/>
  <c r="H191" i="9"/>
  <c r="H190" i="9"/>
  <c r="H189" i="9"/>
  <c r="H188" i="9"/>
  <c r="H187" i="9"/>
  <c r="H186" i="9"/>
  <c r="H185" i="9"/>
  <c r="H184" i="9"/>
  <c r="H183" i="9"/>
  <c r="H182" i="9"/>
  <c r="H181" i="9"/>
  <c r="H180" i="9"/>
  <c r="H179" i="9"/>
  <c r="H178" i="9"/>
  <c r="H177" i="9"/>
  <c r="H110" i="9"/>
  <c r="H109" i="9"/>
  <c r="H108" i="9"/>
  <c r="H107" i="9"/>
  <c r="H106" i="9"/>
  <c r="H105" i="9"/>
  <c r="H104" i="9"/>
  <c r="H103" i="9"/>
  <c r="H102" i="9"/>
  <c r="H101" i="9"/>
  <c r="H97" i="9"/>
  <c r="H96" i="9"/>
  <c r="H95" i="9"/>
  <c r="H94" i="9"/>
  <c r="H93" i="9"/>
  <c r="H92" i="9"/>
  <c r="H91" i="9"/>
  <c r="H90" i="9"/>
  <c r="H89" i="9"/>
  <c r="E118" i="20" l="1"/>
  <c r="D118" i="20"/>
  <c r="C118" i="20"/>
  <c r="E127" i="20"/>
  <c r="D127" i="20"/>
  <c r="C127" i="20"/>
  <c r="B127" i="20"/>
  <c r="E126" i="20"/>
  <c r="D126" i="20"/>
  <c r="C126" i="20"/>
  <c r="B126" i="20"/>
  <c r="E125" i="20"/>
  <c r="D125" i="20"/>
  <c r="C125" i="20"/>
  <c r="B125" i="20"/>
  <c r="E124" i="20"/>
  <c r="D124" i="20"/>
  <c r="C124" i="20"/>
  <c r="B124" i="20"/>
  <c r="E123" i="20"/>
  <c r="D123" i="20"/>
  <c r="C123" i="20"/>
  <c r="B123" i="20"/>
  <c r="E122" i="20"/>
  <c r="D122" i="20"/>
  <c r="C122" i="20"/>
  <c r="B122" i="20"/>
  <c r="E121" i="20"/>
  <c r="D121" i="20"/>
  <c r="C121" i="20"/>
  <c r="B121" i="20"/>
  <c r="E120" i="20"/>
  <c r="D120" i="20"/>
  <c r="C120" i="20"/>
  <c r="B120" i="20"/>
  <c r="E119" i="20"/>
  <c r="D119" i="20"/>
  <c r="C119" i="20"/>
  <c r="B119" i="20"/>
  <c r="B118" i="20"/>
  <c r="E114" i="20" l="1"/>
  <c r="D114" i="20"/>
  <c r="C114" i="20"/>
  <c r="B114" i="20"/>
  <c r="E106" i="20"/>
  <c r="D106" i="20"/>
  <c r="E7" i="13"/>
  <c r="B106" i="20"/>
  <c r="C106" i="20"/>
  <c r="D7" i="13"/>
  <c r="C7" i="13"/>
  <c r="E108" i="20"/>
  <c r="D108" i="20"/>
  <c r="C108" i="20"/>
  <c r="B108" i="20"/>
  <c r="E8" i="21"/>
  <c r="G15" i="23"/>
  <c r="G14" i="23"/>
  <c r="G13" i="23"/>
  <c r="E15" i="23"/>
  <c r="E14" i="23"/>
  <c r="E13" i="23"/>
  <c r="D15" i="23"/>
  <c r="D14" i="23"/>
  <c r="D13" i="23"/>
  <c r="A4" i="23"/>
  <c r="A2" i="23"/>
  <c r="A2" i="22"/>
  <c r="C8" i="17" l="1"/>
  <c r="A1" i="21"/>
  <c r="E99" i="20" l="1"/>
  <c r="D99" i="20"/>
  <c r="C99" i="20"/>
  <c r="E98" i="20"/>
  <c r="D98" i="20"/>
  <c r="C98" i="20"/>
  <c r="E97" i="20"/>
  <c r="D97" i="20"/>
  <c r="C97" i="20"/>
  <c r="E96" i="20"/>
  <c r="D96" i="20"/>
  <c r="C96" i="20"/>
  <c r="E95" i="20"/>
  <c r="D95" i="20"/>
  <c r="C95" i="20"/>
  <c r="B99" i="20"/>
  <c r="B98" i="20"/>
  <c r="B97" i="20"/>
  <c r="B96" i="20"/>
  <c r="B95" i="20"/>
  <c r="E85" i="20"/>
  <c r="D85" i="20"/>
  <c r="C85" i="20"/>
  <c r="E90" i="20"/>
  <c r="D90" i="20"/>
  <c r="C90" i="20"/>
  <c r="E89" i="20"/>
  <c r="D89" i="20"/>
  <c r="C89" i="20"/>
  <c r="B90" i="20"/>
  <c r="B89" i="20"/>
  <c r="B85" i="20"/>
  <c r="E84" i="20"/>
  <c r="D84" i="20"/>
  <c r="C84" i="20"/>
  <c r="B84" i="20"/>
  <c r="E83" i="20"/>
  <c r="D83" i="20"/>
  <c r="C83" i="20"/>
  <c r="E82" i="20"/>
  <c r="D82" i="20"/>
  <c r="C82" i="20"/>
  <c r="E81" i="20"/>
  <c r="D81" i="20"/>
  <c r="C81" i="20"/>
  <c r="E80" i="20"/>
  <c r="D80" i="20"/>
  <c r="C80" i="20"/>
  <c r="B83" i="20"/>
  <c r="B82" i="20"/>
  <c r="B81" i="20"/>
  <c r="B80" i="20"/>
  <c r="E79" i="20"/>
  <c r="D79" i="20"/>
  <c r="C79" i="20"/>
  <c r="B79" i="20"/>
  <c r="E78" i="20"/>
  <c r="D78" i="20"/>
  <c r="C78" i="20"/>
  <c r="B78" i="20"/>
  <c r="E77" i="20"/>
  <c r="D77" i="20"/>
  <c r="C77" i="20"/>
  <c r="B77" i="20"/>
  <c r="E76" i="20"/>
  <c r="D76" i="20"/>
  <c r="C76" i="20"/>
  <c r="B76" i="20"/>
  <c r="E75" i="20"/>
  <c r="D75" i="20"/>
  <c r="C75" i="20"/>
  <c r="B75" i="20"/>
  <c r="E73" i="20"/>
  <c r="D73" i="20"/>
  <c r="C73" i="20"/>
  <c r="B73" i="20"/>
  <c r="E72" i="20"/>
  <c r="D72" i="20"/>
  <c r="C72" i="20"/>
  <c r="B72" i="20"/>
  <c r="E71" i="20"/>
  <c r="D71" i="20"/>
  <c r="C71" i="20"/>
  <c r="B71" i="20"/>
  <c r="E70" i="20"/>
  <c r="D70" i="20"/>
  <c r="C70" i="20"/>
  <c r="B70" i="20"/>
  <c r="E69" i="20"/>
  <c r="D69" i="20"/>
  <c r="C69" i="20"/>
  <c r="E68" i="20"/>
  <c r="D68" i="20"/>
  <c r="C68" i="20"/>
  <c r="B69" i="20"/>
  <c r="B68" i="20"/>
  <c r="E66" i="20"/>
  <c r="D66" i="20"/>
  <c r="C66" i="20"/>
  <c r="E65" i="20"/>
  <c r="D65" i="20"/>
  <c r="C65" i="20"/>
  <c r="B66" i="20"/>
  <c r="B65" i="20"/>
  <c r="E64" i="20"/>
  <c r="D64" i="20"/>
  <c r="C64" i="20"/>
  <c r="B64" i="20"/>
  <c r="E63" i="20"/>
  <c r="D63" i="20"/>
  <c r="C63" i="20"/>
  <c r="B63" i="20"/>
  <c r="E62" i="20"/>
  <c r="D62" i="20"/>
  <c r="C62" i="20"/>
  <c r="B62" i="20"/>
  <c r="E60" i="20"/>
  <c r="D60" i="20"/>
  <c r="C60" i="20"/>
  <c r="B60" i="20"/>
  <c r="E59" i="20"/>
  <c r="D59" i="20"/>
  <c r="C59" i="20"/>
  <c r="E58" i="20"/>
  <c r="D58" i="20"/>
  <c r="C58" i="20"/>
  <c r="E57" i="20"/>
  <c r="D57" i="20"/>
  <c r="C57" i="20"/>
  <c r="B59" i="20"/>
  <c r="B58" i="20"/>
  <c r="B57" i="20"/>
  <c r="E53" i="20"/>
  <c r="D53" i="20"/>
  <c r="C53" i="20"/>
  <c r="E52" i="20"/>
  <c r="D52" i="20"/>
  <c r="C52" i="20"/>
  <c r="E51" i="20"/>
  <c r="D51" i="20"/>
  <c r="C51" i="20"/>
  <c r="E50" i="20"/>
  <c r="D50" i="20"/>
  <c r="C50" i="20"/>
  <c r="E49" i="20"/>
  <c r="D49" i="20"/>
  <c r="C49" i="20"/>
  <c r="E48" i="20"/>
  <c r="D48" i="20"/>
  <c r="C48" i="20"/>
  <c r="E47" i="20"/>
  <c r="D47" i="20"/>
  <c r="C47" i="20"/>
  <c r="E46" i="20"/>
  <c r="D46" i="20"/>
  <c r="C46" i="20"/>
  <c r="E45" i="20"/>
  <c r="D45" i="20"/>
  <c r="C45" i="20"/>
  <c r="E43" i="20"/>
  <c r="D43" i="20"/>
  <c r="C43" i="20"/>
  <c r="E42" i="20"/>
  <c r="D42" i="20"/>
  <c r="C42" i="20"/>
  <c r="E41" i="20"/>
  <c r="D41" i="20"/>
  <c r="C41" i="20"/>
  <c r="E40" i="20"/>
  <c r="D40" i="20"/>
  <c r="C40" i="20"/>
  <c r="E38" i="20"/>
  <c r="D38" i="20"/>
  <c r="C38" i="20"/>
  <c r="E37" i="20"/>
  <c r="D37" i="20"/>
  <c r="C37" i="20"/>
  <c r="E36" i="20"/>
  <c r="D36" i="20"/>
  <c r="C36" i="20"/>
  <c r="E35" i="20"/>
  <c r="D35" i="20"/>
  <c r="C35" i="20"/>
  <c r="E34" i="20"/>
  <c r="D34" i="20"/>
  <c r="C34" i="20"/>
  <c r="E32" i="20"/>
  <c r="D32" i="20"/>
  <c r="C32" i="20"/>
  <c r="E31" i="20"/>
  <c r="D31" i="20"/>
  <c r="C31" i="20"/>
  <c r="E29" i="20"/>
  <c r="D29" i="20"/>
  <c r="C29" i="20"/>
  <c r="E28" i="20"/>
  <c r="D28" i="20"/>
  <c r="C28" i="20"/>
  <c r="E27" i="20"/>
  <c r="D27" i="20"/>
  <c r="C27" i="20"/>
  <c r="E26" i="20"/>
  <c r="D26" i="20"/>
  <c r="C26" i="20"/>
  <c r="E25" i="20"/>
  <c r="D25" i="20"/>
  <c r="C25" i="20"/>
  <c r="E24" i="20"/>
  <c r="D24" i="20"/>
  <c r="C24" i="20"/>
  <c r="E23" i="20"/>
  <c r="D23" i="20"/>
  <c r="C23" i="20"/>
  <c r="E22" i="20"/>
  <c r="D22" i="20"/>
  <c r="C22" i="20"/>
  <c r="B53" i="20"/>
  <c r="B52" i="20"/>
  <c r="B51" i="20"/>
  <c r="B50" i="20"/>
  <c r="B49" i="20"/>
  <c r="B48" i="20"/>
  <c r="B47" i="20"/>
  <c r="B46" i="20"/>
  <c r="B45" i="20"/>
  <c r="B43" i="20"/>
  <c r="B42" i="20"/>
  <c r="B41" i="20"/>
  <c r="B40" i="20"/>
  <c r="B38" i="20"/>
  <c r="B37" i="20"/>
  <c r="B36" i="20"/>
  <c r="B35" i="20"/>
  <c r="B34" i="20"/>
  <c r="B32" i="20"/>
  <c r="B31" i="20"/>
  <c r="B29" i="20"/>
  <c r="B28" i="20"/>
  <c r="B27" i="20"/>
  <c r="B26" i="20"/>
  <c r="B25" i="20"/>
  <c r="B24" i="20"/>
  <c r="B23" i="20"/>
  <c r="E20" i="20"/>
  <c r="D20" i="20"/>
  <c r="C20" i="20"/>
  <c r="B20" i="20"/>
  <c r="B22" i="20"/>
  <c r="E19" i="20"/>
  <c r="D19" i="20"/>
  <c r="C19" i="20"/>
  <c r="E18" i="20"/>
  <c r="D18" i="20"/>
  <c r="C18" i="20"/>
  <c r="E16" i="20"/>
  <c r="D16" i="20"/>
  <c r="C16" i="20"/>
  <c r="E15" i="20"/>
  <c r="D15" i="20"/>
  <c r="C15" i="20"/>
  <c r="E14" i="20"/>
  <c r="D14" i="20"/>
  <c r="C14" i="20"/>
  <c r="E13" i="20"/>
  <c r="D13" i="20"/>
  <c r="C13" i="20"/>
  <c r="E12" i="20"/>
  <c r="D12" i="20"/>
  <c r="C12" i="20"/>
  <c r="B19" i="20"/>
  <c r="B18" i="20"/>
  <c r="B16" i="20"/>
  <c r="B15" i="20"/>
  <c r="B14" i="20"/>
  <c r="B13" i="20"/>
  <c r="B12" i="20"/>
  <c r="E8" i="20"/>
  <c r="D8" i="20"/>
  <c r="C8" i="20"/>
  <c r="E6" i="20"/>
  <c r="D6" i="20"/>
  <c r="B8" i="20"/>
  <c r="E100" i="20" l="1"/>
  <c r="D100" i="20"/>
  <c r="B100" i="20"/>
  <c r="C100" i="20"/>
  <c r="C86" i="20"/>
  <c r="E86" i="20"/>
  <c r="D86" i="20"/>
  <c r="B86" i="20"/>
  <c r="D54" i="20"/>
  <c r="E54" i="20"/>
  <c r="C54" i="20"/>
  <c r="B54" i="20"/>
  <c r="F271" i="19"/>
  <c r="E266" i="19"/>
  <c r="F266" i="19" s="1"/>
  <c r="E265" i="19"/>
  <c r="F265" i="19" s="1"/>
  <c r="E262" i="19"/>
  <c r="F262" i="19" s="1"/>
  <c r="E261" i="19"/>
  <c r="F261" i="19" s="1"/>
  <c r="E260" i="19"/>
  <c r="F260" i="19" s="1"/>
  <c r="E259" i="19"/>
  <c r="F259" i="19" s="1"/>
  <c r="E258" i="19"/>
  <c r="F258" i="19" s="1"/>
  <c r="E257" i="19"/>
  <c r="E256" i="19"/>
  <c r="F256" i="19" s="1"/>
  <c r="E251" i="19"/>
  <c r="F251" i="19" s="1"/>
  <c r="E250" i="19"/>
  <c r="F250" i="19" s="1"/>
  <c r="E249" i="19"/>
  <c r="F249" i="19" s="1"/>
  <c r="E248" i="19"/>
  <c r="F248" i="19" s="1"/>
  <c r="E245" i="19"/>
  <c r="F245" i="19" s="1"/>
  <c r="E244" i="19"/>
  <c r="F244" i="19" s="1"/>
  <c r="E242" i="19"/>
  <c r="F242" i="19" s="1"/>
  <c r="E241" i="19"/>
  <c r="F241" i="19" s="1"/>
  <c r="E240" i="19"/>
  <c r="F240" i="19" s="1"/>
  <c r="E235" i="19"/>
  <c r="F235" i="19" s="1"/>
  <c r="E234" i="19"/>
  <c r="F234" i="19" s="1"/>
  <c r="E233" i="19"/>
  <c r="F233" i="19" s="1"/>
  <c r="E232" i="19"/>
  <c r="F232" i="19" s="1"/>
  <c r="E231" i="19"/>
  <c r="F231" i="19" s="1"/>
  <c r="E229" i="19"/>
  <c r="F229" i="19" s="1"/>
  <c r="E228" i="19"/>
  <c r="F228" i="19" s="1"/>
  <c r="E227" i="19"/>
  <c r="F227" i="19" s="1"/>
  <c r="E226" i="19"/>
  <c r="F226" i="19" s="1"/>
  <c r="E225" i="19"/>
  <c r="F225" i="19" s="1"/>
  <c r="E224" i="19"/>
  <c r="F224" i="19" s="1"/>
  <c r="E223" i="19"/>
  <c r="E218" i="19"/>
  <c r="F218" i="19" s="1"/>
  <c r="E217" i="19"/>
  <c r="F217" i="19" s="1"/>
  <c r="E216" i="19"/>
  <c r="F216" i="19" s="1"/>
  <c r="E215" i="19"/>
  <c r="F215" i="19" s="1"/>
  <c r="E214" i="19"/>
  <c r="F214" i="19" s="1"/>
  <c r="E213" i="19"/>
  <c r="F213" i="19" s="1"/>
  <c r="E211" i="19"/>
  <c r="F211" i="19" s="1"/>
  <c r="E209" i="19"/>
  <c r="F209" i="19" s="1"/>
  <c r="E208" i="19"/>
  <c r="F208" i="19" s="1"/>
  <c r="E207" i="19"/>
  <c r="F207" i="19" s="1"/>
  <c r="E206" i="19"/>
  <c r="F206" i="19" s="1"/>
  <c r="E205" i="19"/>
  <c r="F205" i="19" s="1"/>
  <c r="E200" i="19"/>
  <c r="F200" i="19" s="1"/>
  <c r="E199" i="19"/>
  <c r="F199" i="19" s="1"/>
  <c r="E198" i="19"/>
  <c r="F198" i="19" s="1"/>
  <c r="E197" i="19"/>
  <c r="F197" i="19" s="1"/>
  <c r="E196" i="19"/>
  <c r="F196" i="19" s="1"/>
  <c r="E195" i="19"/>
  <c r="F195" i="19" s="1"/>
  <c r="E193" i="19"/>
  <c r="F193" i="19" s="1"/>
  <c r="E192" i="19"/>
  <c r="F192" i="19" s="1"/>
  <c r="E191" i="19"/>
  <c r="F191" i="19" s="1"/>
  <c r="E190" i="19"/>
  <c r="F190" i="19" s="1"/>
  <c r="E189" i="19"/>
  <c r="F189" i="19" s="1"/>
  <c r="E187" i="19"/>
  <c r="F187" i="19" s="1"/>
  <c r="E186" i="19"/>
  <c r="F186" i="19" s="1"/>
  <c r="E185" i="19"/>
  <c r="F185" i="19" s="1"/>
  <c r="E184" i="19"/>
  <c r="F184" i="19" s="1"/>
  <c r="E183" i="19"/>
  <c r="F183" i="19" s="1"/>
  <c r="E182" i="19"/>
  <c r="F182" i="19" s="1"/>
  <c r="E181" i="19"/>
  <c r="F181" i="19" s="1"/>
  <c r="E179" i="19"/>
  <c r="F179" i="19" s="1"/>
  <c r="E178" i="19"/>
  <c r="F178" i="19" s="1"/>
  <c r="E177" i="19"/>
  <c r="F177" i="19" s="1"/>
  <c r="E176" i="19"/>
  <c r="F176" i="19" s="1"/>
  <c r="E175" i="19"/>
  <c r="F175" i="19" s="1"/>
  <c r="E170" i="19"/>
  <c r="F170" i="19" s="1"/>
  <c r="E169" i="19"/>
  <c r="F169" i="19" s="1"/>
  <c r="E167" i="19"/>
  <c r="F167" i="19" s="1"/>
  <c r="E166" i="19"/>
  <c r="F166" i="19" s="1"/>
  <c r="E164" i="19"/>
  <c r="F164" i="19" s="1"/>
  <c r="E163" i="19"/>
  <c r="F163" i="19" s="1"/>
  <c r="E161" i="19"/>
  <c r="F161" i="19" s="1"/>
  <c r="E156" i="19"/>
  <c r="F156" i="19" s="1"/>
  <c r="E155" i="19"/>
  <c r="F155" i="19" s="1"/>
  <c r="E154" i="19"/>
  <c r="F154" i="19" s="1"/>
  <c r="E153" i="19"/>
  <c r="F153" i="19" s="1"/>
  <c r="E152" i="19"/>
  <c r="F152" i="19" s="1"/>
  <c r="E150" i="19"/>
  <c r="F150" i="19" s="1"/>
  <c r="E149" i="19"/>
  <c r="F149" i="19" s="1"/>
  <c r="E148" i="19"/>
  <c r="E147" i="19"/>
  <c r="F147" i="19" s="1"/>
  <c r="E146" i="19"/>
  <c r="F146" i="19" s="1"/>
  <c r="E145" i="19"/>
  <c r="F145" i="19" s="1"/>
  <c r="E140" i="19"/>
  <c r="F140" i="19" s="1"/>
  <c r="E139" i="19"/>
  <c r="F139" i="19" s="1"/>
  <c r="E138" i="19"/>
  <c r="F138" i="19" s="1"/>
  <c r="E137" i="19"/>
  <c r="F137" i="19" s="1"/>
  <c r="E136" i="19"/>
  <c r="F136" i="19" s="1"/>
  <c r="E135" i="19"/>
  <c r="F135" i="19" s="1"/>
  <c r="E134" i="19"/>
  <c r="F134" i="19" s="1"/>
  <c r="E133" i="19"/>
  <c r="F133" i="19" s="1"/>
  <c r="E132" i="19"/>
  <c r="F132" i="19" s="1"/>
  <c r="E131" i="19"/>
  <c r="F131" i="19" s="1"/>
  <c r="E130" i="19"/>
  <c r="F130" i="19" s="1"/>
  <c r="E129" i="19"/>
  <c r="F129" i="19" s="1"/>
  <c r="E126" i="19"/>
  <c r="F126" i="19" s="1"/>
  <c r="E125" i="19"/>
  <c r="F125" i="19" s="1"/>
  <c r="E124" i="19"/>
  <c r="F124" i="19" s="1"/>
  <c r="E123" i="19"/>
  <c r="F123" i="19" s="1"/>
  <c r="E121" i="19"/>
  <c r="F121" i="19" s="1"/>
  <c r="E120" i="19"/>
  <c r="F120" i="19" s="1"/>
  <c r="E119" i="19"/>
  <c r="F119" i="19" s="1"/>
  <c r="E118" i="19"/>
  <c r="F118" i="19" s="1"/>
  <c r="E116" i="19"/>
  <c r="F116" i="19" s="1"/>
  <c r="E115" i="19"/>
  <c r="F115" i="19" s="1"/>
  <c r="E112" i="19"/>
  <c r="E105" i="19"/>
  <c r="F105" i="19" s="1"/>
  <c r="E104" i="19"/>
  <c r="F104" i="19" s="1"/>
  <c r="E103" i="19"/>
  <c r="F103" i="19" s="1"/>
  <c r="E102" i="19"/>
  <c r="F102" i="19" s="1"/>
  <c r="E101" i="19"/>
  <c r="F101" i="19" s="1"/>
  <c r="E100" i="19"/>
  <c r="F100" i="19" s="1"/>
  <c r="E96" i="19"/>
  <c r="F96" i="19" s="1"/>
  <c r="E95" i="19"/>
  <c r="F95" i="19" s="1"/>
  <c r="E94" i="19"/>
  <c r="E93" i="19"/>
  <c r="F93" i="19" s="1"/>
  <c r="E89" i="19"/>
  <c r="F89" i="19" s="1"/>
  <c r="E88" i="19"/>
  <c r="F88" i="19" s="1"/>
  <c r="E87" i="19"/>
  <c r="F87" i="19" s="1"/>
  <c r="E86" i="19"/>
  <c r="F86" i="19" s="1"/>
  <c r="E85" i="19"/>
  <c r="F85" i="19" s="1"/>
  <c r="E84" i="19"/>
  <c r="F84" i="19" s="1"/>
  <c r="E83" i="19"/>
  <c r="F83" i="19" s="1"/>
  <c r="E82" i="19"/>
  <c r="F82" i="19" s="1"/>
  <c r="E81" i="19"/>
  <c r="F81" i="19" s="1"/>
  <c r="E80" i="19"/>
  <c r="F80" i="19" s="1"/>
  <c r="E79" i="19"/>
  <c r="F79" i="19" s="1"/>
  <c r="E77" i="19"/>
  <c r="F77" i="19" s="1"/>
  <c r="E76" i="19"/>
  <c r="F76" i="19" s="1"/>
  <c r="E75" i="19"/>
  <c r="F75" i="19" s="1"/>
  <c r="E74" i="19"/>
  <c r="F74" i="19" s="1"/>
  <c r="E73" i="19"/>
  <c r="F73" i="19" s="1"/>
  <c r="E70" i="19"/>
  <c r="F70" i="19" s="1"/>
  <c r="E69" i="19"/>
  <c r="F69" i="19" s="1"/>
  <c r="E67" i="19"/>
  <c r="F67" i="19" s="1"/>
  <c r="E65" i="19"/>
  <c r="F65" i="19" s="1"/>
  <c r="E64" i="19"/>
  <c r="F64" i="19" s="1"/>
  <c r="E63" i="19"/>
  <c r="F63" i="19" s="1"/>
  <c r="E62" i="19"/>
  <c r="F62" i="19" s="1"/>
  <c r="E60" i="19"/>
  <c r="F60" i="19" s="1"/>
  <c r="E59" i="19"/>
  <c r="F59" i="19" s="1"/>
  <c r="E58" i="19"/>
  <c r="F58" i="19" s="1"/>
  <c r="E57" i="19"/>
  <c r="F57" i="19" s="1"/>
  <c r="E56" i="19"/>
  <c r="F56" i="19" s="1"/>
  <c r="E55" i="19"/>
  <c r="F55" i="19" s="1"/>
  <c r="E50" i="19"/>
  <c r="F50" i="19" s="1"/>
  <c r="E49" i="19"/>
  <c r="F49" i="19" s="1"/>
  <c r="E48" i="19"/>
  <c r="F48" i="19" s="1"/>
  <c r="E47" i="19"/>
  <c r="F47" i="19" s="1"/>
  <c r="E46" i="19"/>
  <c r="F46" i="19" s="1"/>
  <c r="E45" i="19"/>
  <c r="F45" i="19" s="1"/>
  <c r="E44" i="19"/>
  <c r="F44" i="19" s="1"/>
  <c r="E43" i="19"/>
  <c r="F43" i="19" s="1"/>
  <c r="E42" i="19"/>
  <c r="F42" i="19" s="1"/>
  <c r="E41" i="19"/>
  <c r="F41" i="19" s="1"/>
  <c r="E40" i="19"/>
  <c r="F40" i="19" s="1"/>
  <c r="E39" i="19"/>
  <c r="F39" i="19" s="1"/>
  <c r="E38" i="19"/>
  <c r="F38" i="19" s="1"/>
  <c r="E37" i="19"/>
  <c r="F37" i="19" s="1"/>
  <c r="E36" i="19"/>
  <c r="F36" i="19" s="1"/>
  <c r="E35" i="19"/>
  <c r="F35" i="19" s="1"/>
  <c r="E34" i="19"/>
  <c r="F34" i="19" s="1"/>
  <c r="E33" i="19"/>
  <c r="F33" i="19" s="1"/>
  <c r="E32" i="19"/>
  <c r="F32" i="19" s="1"/>
  <c r="E31" i="19"/>
  <c r="F31" i="19" s="1"/>
  <c r="E30" i="19"/>
  <c r="F30" i="19" s="1"/>
  <c r="E28" i="19"/>
  <c r="F28" i="19" s="1"/>
  <c r="E27" i="19"/>
  <c r="F27" i="19" s="1"/>
  <c r="E26" i="19"/>
  <c r="F26" i="19" s="1"/>
  <c r="E25" i="19"/>
  <c r="E22" i="19"/>
  <c r="F22" i="19" s="1"/>
  <c r="E19" i="19"/>
  <c r="F19" i="19" s="1"/>
  <c r="E18" i="19"/>
  <c r="F18" i="19" s="1"/>
  <c r="E17" i="19"/>
  <c r="F17" i="19" s="1"/>
  <c r="E16" i="19"/>
  <c r="F16" i="19" s="1"/>
  <c r="E15" i="19"/>
  <c r="F15" i="19" s="1"/>
  <c r="E14" i="19"/>
  <c r="F14" i="19" s="1"/>
  <c r="E12" i="19"/>
  <c r="B272" i="19"/>
  <c r="B271" i="19"/>
  <c r="B2" i="19"/>
  <c r="F269" i="19"/>
  <c r="C273" i="19"/>
  <c r="D263" i="19"/>
  <c r="C263" i="19"/>
  <c r="D246" i="19"/>
  <c r="C246" i="19"/>
  <c r="D236" i="19"/>
  <c r="C236" i="19"/>
  <c r="D219" i="19"/>
  <c r="C219" i="19"/>
  <c r="D201" i="19"/>
  <c r="C201" i="19"/>
  <c r="D171" i="19"/>
  <c r="C171" i="19"/>
  <c r="D157" i="19"/>
  <c r="C157" i="19"/>
  <c r="D141" i="19"/>
  <c r="C141" i="19"/>
  <c r="F114" i="19"/>
  <c r="D106" i="19"/>
  <c r="C106" i="19"/>
  <c r="D97" i="19"/>
  <c r="C97" i="19"/>
  <c r="D90" i="19"/>
  <c r="C90" i="19"/>
  <c r="D51" i="19"/>
  <c r="C51" i="19"/>
  <c r="D20" i="19"/>
  <c r="C20" i="19"/>
  <c r="C92" i="20" l="1"/>
  <c r="E92" i="20"/>
  <c r="D92" i="20"/>
  <c r="B92" i="20"/>
  <c r="E263" i="19"/>
  <c r="E97" i="19"/>
  <c r="E273" i="19"/>
  <c r="F272" i="19"/>
  <c r="F273" i="19" s="1"/>
  <c r="F257" i="19"/>
  <c r="F263" i="19" s="1"/>
  <c r="E246" i="19"/>
  <c r="E236" i="19"/>
  <c r="F223" i="19"/>
  <c r="F236" i="19" s="1"/>
  <c r="E219" i="19"/>
  <c r="E201" i="19"/>
  <c r="E171" i="19"/>
  <c r="E157" i="19"/>
  <c r="F148" i="19"/>
  <c r="F157" i="19" s="1"/>
  <c r="E141" i="19"/>
  <c r="F112" i="19"/>
  <c r="F141" i="19" s="1"/>
  <c r="E106" i="19"/>
  <c r="F94" i="19"/>
  <c r="F97" i="19" s="1"/>
  <c r="E90" i="19"/>
  <c r="E51" i="19"/>
  <c r="F25" i="19"/>
  <c r="F51" i="19" s="1"/>
  <c r="E20" i="19"/>
  <c r="C252" i="19"/>
  <c r="D252" i="19"/>
  <c r="C107" i="19"/>
  <c r="F12" i="19"/>
  <c r="F20" i="19" s="1"/>
  <c r="F171" i="19"/>
  <c r="D107" i="19"/>
  <c r="F246" i="19"/>
  <c r="F219" i="19"/>
  <c r="F201" i="19"/>
  <c r="F90" i="19"/>
  <c r="F106" i="19"/>
  <c r="D273" i="19"/>
  <c r="E252" i="19" l="1"/>
  <c r="E107" i="19"/>
  <c r="F252" i="19"/>
  <c r="D253" i="19"/>
  <c r="D267" i="19" s="1"/>
  <c r="D274" i="19" s="1"/>
  <c r="F107" i="19"/>
  <c r="C253" i="19"/>
  <c r="C267" i="19" s="1"/>
  <c r="C274" i="19" s="1"/>
  <c r="E253" i="19" l="1"/>
  <c r="E267" i="19" s="1"/>
  <c r="E274" i="19" s="1"/>
  <c r="F253" i="19"/>
  <c r="F267" i="19" s="1"/>
  <c r="F274" i="19" s="1"/>
  <c r="G674" i="18"/>
  <c r="G673" i="18"/>
  <c r="G672" i="18"/>
  <c r="G671" i="18"/>
  <c r="G670" i="18"/>
  <c r="G669" i="18"/>
  <c r="G667" i="18"/>
  <c r="G666" i="18"/>
  <c r="G665" i="18"/>
  <c r="G664" i="18"/>
  <c r="G663" i="18"/>
  <c r="B674" i="18"/>
  <c r="A674" i="18"/>
  <c r="B673" i="18"/>
  <c r="A673" i="18"/>
  <c r="B672" i="18"/>
  <c r="A672" i="18"/>
  <c r="B671" i="18"/>
  <c r="A671" i="18"/>
  <c r="B670" i="18"/>
  <c r="A670" i="18"/>
  <c r="B669" i="18"/>
  <c r="A669" i="18"/>
  <c r="B667" i="18"/>
  <c r="A667" i="18"/>
  <c r="B666" i="18"/>
  <c r="A666" i="18"/>
  <c r="B665" i="18"/>
  <c r="A665" i="18"/>
  <c r="B664" i="18"/>
  <c r="A664" i="18"/>
  <c r="B663" i="18"/>
  <c r="A663" i="18"/>
  <c r="G654" i="18"/>
  <c r="G653" i="18"/>
  <c r="G652" i="18"/>
  <c r="G651" i="18"/>
  <c r="G650" i="18"/>
  <c r="G649" i="18"/>
  <c r="B654" i="18"/>
  <c r="A654" i="18"/>
  <c r="B653" i="18"/>
  <c r="A653" i="18"/>
  <c r="B652" i="18"/>
  <c r="A652" i="18"/>
  <c r="B651" i="18"/>
  <c r="A651" i="18"/>
  <c r="B650" i="18"/>
  <c r="A650" i="18"/>
  <c r="B649" i="18"/>
  <c r="A649" i="18"/>
  <c r="G648" i="18"/>
  <c r="G647" i="18"/>
  <c r="G646" i="18"/>
  <c r="G645" i="18"/>
  <c r="G644" i="18"/>
  <c r="G643" i="18"/>
  <c r="G642" i="18"/>
  <c r="G641" i="18"/>
  <c r="G640" i="18"/>
  <c r="G639" i="18"/>
  <c r="G638" i="18"/>
  <c r="G637" i="18"/>
  <c r="G636" i="18"/>
  <c r="G635" i="18"/>
  <c r="G634" i="18"/>
  <c r="G633" i="18"/>
  <c r="G632" i="18"/>
  <c r="G631" i="18"/>
  <c r="G630" i="18"/>
  <c r="G629" i="18"/>
  <c r="G628" i="18"/>
  <c r="G627" i="18"/>
  <c r="G626" i="18"/>
  <c r="G625" i="18"/>
  <c r="G624" i="18"/>
  <c r="G623" i="18"/>
  <c r="G622" i="18"/>
  <c r="G621" i="18"/>
  <c r="G620" i="18"/>
  <c r="G619" i="18"/>
  <c r="G618" i="18"/>
  <c r="G617" i="18"/>
  <c r="G616" i="18"/>
  <c r="G615" i="18"/>
  <c r="G614" i="18"/>
  <c r="G613" i="18"/>
  <c r="G612" i="18"/>
  <c r="G611" i="18"/>
  <c r="B648" i="18"/>
  <c r="A648" i="18"/>
  <c r="B647" i="18"/>
  <c r="A647" i="18"/>
  <c r="B646" i="18"/>
  <c r="A646" i="18"/>
  <c r="B645" i="18"/>
  <c r="A645" i="18"/>
  <c r="B644" i="18"/>
  <c r="A644" i="18"/>
  <c r="B643" i="18"/>
  <c r="A643" i="18"/>
  <c r="B642" i="18"/>
  <c r="A642" i="18"/>
  <c r="B641" i="18"/>
  <c r="A641" i="18"/>
  <c r="B640" i="18"/>
  <c r="A640" i="18"/>
  <c r="B639" i="18"/>
  <c r="A639" i="18"/>
  <c r="B638" i="18"/>
  <c r="A638" i="18"/>
  <c r="B637" i="18"/>
  <c r="A637" i="18"/>
  <c r="B636" i="18"/>
  <c r="A636" i="18"/>
  <c r="B635" i="18"/>
  <c r="A635" i="18"/>
  <c r="B634" i="18"/>
  <c r="A634" i="18"/>
  <c r="B633" i="18"/>
  <c r="A633" i="18"/>
  <c r="B632" i="18"/>
  <c r="A632" i="18"/>
  <c r="B631" i="18"/>
  <c r="A631" i="18"/>
  <c r="B630" i="18"/>
  <c r="A630" i="18"/>
  <c r="B629" i="18"/>
  <c r="A629" i="18"/>
  <c r="B628" i="18"/>
  <c r="A628" i="18"/>
  <c r="B627" i="18"/>
  <c r="A627" i="18"/>
  <c r="B626" i="18"/>
  <c r="A626" i="18"/>
  <c r="B625" i="18"/>
  <c r="A625" i="18"/>
  <c r="B624" i="18"/>
  <c r="A624" i="18"/>
  <c r="B623" i="18"/>
  <c r="A623" i="18"/>
  <c r="B622" i="18"/>
  <c r="A622" i="18"/>
  <c r="B621" i="18"/>
  <c r="A621" i="18"/>
  <c r="B620" i="18"/>
  <c r="A620" i="18"/>
  <c r="B619" i="18"/>
  <c r="A619" i="18"/>
  <c r="B618" i="18"/>
  <c r="A618" i="18"/>
  <c r="B617" i="18"/>
  <c r="A617" i="18"/>
  <c r="B616" i="18"/>
  <c r="A616" i="18"/>
  <c r="B615" i="18"/>
  <c r="A615" i="18"/>
  <c r="B614" i="18"/>
  <c r="A614" i="18"/>
  <c r="B613" i="18"/>
  <c r="A613" i="18"/>
  <c r="B612" i="18"/>
  <c r="A612" i="18"/>
  <c r="B611" i="18"/>
  <c r="A611" i="18"/>
  <c r="D647" i="18"/>
  <c r="D648" i="18"/>
  <c r="D643" i="18"/>
  <c r="E648" i="18"/>
  <c r="E647" i="18"/>
  <c r="E646" i="18"/>
  <c r="E645" i="18"/>
  <c r="E644" i="18"/>
  <c r="E643" i="18"/>
  <c r="E642" i="18"/>
  <c r="E641" i="18"/>
  <c r="E640" i="18"/>
  <c r="E639" i="18"/>
  <c r="E638" i="18"/>
  <c r="E637" i="18"/>
  <c r="E636" i="18"/>
  <c r="E635" i="18"/>
  <c r="E634" i="18"/>
  <c r="E633" i="18"/>
  <c r="E632" i="18"/>
  <c r="E631" i="18"/>
  <c r="E630" i="18"/>
  <c r="G610" i="18"/>
  <c r="G609" i="18"/>
  <c r="G608" i="18"/>
  <c r="G607" i="18"/>
  <c r="G606" i="18"/>
  <c r="G605" i="18"/>
  <c r="G604" i="18"/>
  <c r="G603" i="18"/>
  <c r="G602" i="18"/>
  <c r="G601" i="18"/>
  <c r="G600" i="18"/>
  <c r="G599" i="18"/>
  <c r="G598" i="18"/>
  <c r="G597" i="18"/>
  <c r="G596" i="18"/>
  <c r="G595" i="18"/>
  <c r="G594" i="18"/>
  <c r="G593" i="18"/>
  <c r="G592" i="18"/>
  <c r="G591" i="18"/>
  <c r="G590" i="18"/>
  <c r="G589" i="18"/>
  <c r="G588" i="18"/>
  <c r="G587" i="18"/>
  <c r="G586" i="18"/>
  <c r="G585" i="18"/>
  <c r="G584" i="18"/>
  <c r="G583" i="18"/>
  <c r="G582" i="18"/>
  <c r="G581" i="18"/>
  <c r="B610" i="18"/>
  <c r="A610" i="18"/>
  <c r="B609" i="18"/>
  <c r="A609" i="18"/>
  <c r="B608" i="18"/>
  <c r="A608" i="18"/>
  <c r="B607" i="18"/>
  <c r="A607" i="18"/>
  <c r="B606" i="18"/>
  <c r="A606" i="18"/>
  <c r="B605" i="18"/>
  <c r="A605" i="18"/>
  <c r="B604" i="18"/>
  <c r="A604" i="18"/>
  <c r="B603" i="18"/>
  <c r="A603" i="18"/>
  <c r="B602" i="18"/>
  <c r="A602" i="18"/>
  <c r="B601" i="18"/>
  <c r="A601" i="18"/>
  <c r="B600" i="18"/>
  <c r="A600" i="18"/>
  <c r="B599" i="18"/>
  <c r="A599" i="18"/>
  <c r="B598" i="18"/>
  <c r="A598" i="18"/>
  <c r="B597" i="18"/>
  <c r="A597" i="18"/>
  <c r="B596" i="18"/>
  <c r="A596" i="18"/>
  <c r="B595" i="18"/>
  <c r="A595" i="18"/>
  <c r="B594" i="18"/>
  <c r="A594" i="18"/>
  <c r="B593" i="18"/>
  <c r="A593" i="18"/>
  <c r="B592" i="18"/>
  <c r="A592" i="18"/>
  <c r="B591" i="18"/>
  <c r="A591" i="18"/>
  <c r="B590" i="18"/>
  <c r="A590" i="18"/>
  <c r="B589" i="18"/>
  <c r="A589" i="18"/>
  <c r="B588" i="18"/>
  <c r="A588" i="18"/>
  <c r="B587" i="18"/>
  <c r="A587" i="18"/>
  <c r="B586" i="18"/>
  <c r="A586" i="18"/>
  <c r="B585" i="18"/>
  <c r="A585" i="18"/>
  <c r="B584" i="18"/>
  <c r="A584" i="18"/>
  <c r="B583" i="18"/>
  <c r="A583" i="18"/>
  <c r="B582" i="18"/>
  <c r="A582" i="18"/>
  <c r="B581" i="18"/>
  <c r="A581" i="18"/>
  <c r="E610" i="18"/>
  <c r="E609" i="18"/>
  <c r="E608" i="18"/>
  <c r="E607" i="18"/>
  <c r="E606" i="18"/>
  <c r="E605" i="18"/>
  <c r="E604" i="18"/>
  <c r="E603" i="18"/>
  <c r="E602" i="18"/>
  <c r="E601" i="18"/>
  <c r="E600" i="18"/>
  <c r="E599" i="18"/>
  <c r="E598" i="18"/>
  <c r="E597" i="18"/>
  <c r="E596" i="18"/>
  <c r="G580" i="18"/>
  <c r="G579" i="18"/>
  <c r="G578" i="18"/>
  <c r="G577" i="18"/>
  <c r="G576" i="18"/>
  <c r="G575" i="18"/>
  <c r="G574" i="18"/>
  <c r="G573" i="18"/>
  <c r="G572" i="18"/>
  <c r="G571" i="18"/>
  <c r="G570" i="18"/>
  <c r="G569" i="18"/>
  <c r="G568" i="18"/>
  <c r="G567" i="18"/>
  <c r="G566" i="18"/>
  <c r="G565" i="18"/>
  <c r="G564" i="18"/>
  <c r="G563" i="18"/>
  <c r="G562" i="18"/>
  <c r="G561" i="18"/>
  <c r="G560" i="18"/>
  <c r="G559" i="18"/>
  <c r="G558" i="18"/>
  <c r="G557" i="18"/>
  <c r="G556" i="18"/>
  <c r="G555" i="18"/>
  <c r="G554" i="18"/>
  <c r="G553" i="18"/>
  <c r="G552" i="18"/>
  <c r="G551" i="18"/>
  <c r="G550" i="18"/>
  <c r="G549" i="18"/>
  <c r="G548" i="18"/>
  <c r="G547" i="18"/>
  <c r="G546" i="18"/>
  <c r="G545" i="18"/>
  <c r="G544" i="18"/>
  <c r="G542" i="18"/>
  <c r="G541" i="18"/>
  <c r="G540" i="18"/>
  <c r="G539" i="18"/>
  <c r="G538" i="18"/>
  <c r="G537" i="18"/>
  <c r="G536" i="18"/>
  <c r="G535" i="18"/>
  <c r="G534" i="18"/>
  <c r="G533" i="18"/>
  <c r="G532" i="18"/>
  <c r="G531" i="18"/>
  <c r="G530" i="18"/>
  <c r="G529" i="18"/>
  <c r="G528" i="18"/>
  <c r="G527" i="18"/>
  <c r="G526" i="18"/>
  <c r="G525" i="18"/>
  <c r="G524" i="18"/>
  <c r="G523" i="18"/>
  <c r="G522" i="18"/>
  <c r="G521" i="18"/>
  <c r="G520" i="18"/>
  <c r="G519" i="18"/>
  <c r="G518" i="18"/>
  <c r="G517" i="18"/>
  <c r="G516" i="18"/>
  <c r="G515" i="18"/>
  <c r="G514" i="18"/>
  <c r="G513" i="18"/>
  <c r="G511" i="18"/>
  <c r="G510" i="18"/>
  <c r="G509" i="18"/>
  <c r="G508" i="18"/>
  <c r="G507" i="18"/>
  <c r="G506" i="18"/>
  <c r="G505" i="18"/>
  <c r="G504" i="18"/>
  <c r="G503" i="18"/>
  <c r="G502" i="18"/>
  <c r="G501" i="18"/>
  <c r="G500" i="18"/>
  <c r="G499" i="18"/>
  <c r="G498" i="18"/>
  <c r="G497" i="18"/>
  <c r="G496" i="18"/>
  <c r="G495" i="18"/>
  <c r="G494" i="18"/>
  <c r="G493" i="18"/>
  <c r="G492" i="18"/>
  <c r="G491" i="18"/>
  <c r="G490" i="18"/>
  <c r="G489" i="18"/>
  <c r="G488" i="18"/>
  <c r="G487" i="18"/>
  <c r="G486" i="18"/>
  <c r="G485" i="18"/>
  <c r="G484" i="18"/>
  <c r="G482" i="18"/>
  <c r="G481" i="18"/>
  <c r="G480" i="18"/>
  <c r="G479" i="18"/>
  <c r="G478" i="18"/>
  <c r="G477" i="18"/>
  <c r="G476" i="18"/>
  <c r="G475" i="18"/>
  <c r="G474" i="18"/>
  <c r="G473" i="18"/>
  <c r="G472" i="18"/>
  <c r="G471" i="18"/>
  <c r="G470" i="18"/>
  <c r="G469" i="18"/>
  <c r="G468" i="18"/>
  <c r="G467" i="18"/>
  <c r="G466" i="18"/>
  <c r="G465" i="18"/>
  <c r="G464" i="18"/>
  <c r="G463" i="18"/>
  <c r="G462" i="18"/>
  <c r="G461" i="18"/>
  <c r="G460" i="18"/>
  <c r="G459" i="18"/>
  <c r="G458" i="18"/>
  <c r="G457" i="18"/>
  <c r="G456" i="18"/>
  <c r="G455" i="18"/>
  <c r="G454" i="18"/>
  <c r="G453" i="18"/>
  <c r="G452" i="18"/>
  <c r="G451" i="18"/>
  <c r="G450" i="18"/>
  <c r="G449" i="18"/>
  <c r="G448" i="18"/>
  <c r="G447" i="18"/>
  <c r="G446" i="18"/>
  <c r="G445" i="18"/>
  <c r="G444" i="18"/>
  <c r="G442" i="18"/>
  <c r="G441" i="18"/>
  <c r="G440" i="18"/>
  <c r="G439" i="18"/>
  <c r="G438" i="18"/>
  <c r="G437" i="18"/>
  <c r="G436" i="18"/>
  <c r="G435" i="18"/>
  <c r="G434" i="18"/>
  <c r="G433" i="18"/>
  <c r="G432" i="18"/>
  <c r="G431" i="18"/>
  <c r="G430" i="18"/>
  <c r="G429" i="18"/>
  <c r="G428" i="18"/>
  <c r="G427" i="18"/>
  <c r="G426" i="18"/>
  <c r="G425" i="18"/>
  <c r="G424" i="18"/>
  <c r="G423" i="18"/>
  <c r="G422" i="18"/>
  <c r="G421" i="18"/>
  <c r="G420" i="18"/>
  <c r="G419" i="18"/>
  <c r="G418" i="18"/>
  <c r="G417" i="18"/>
  <c r="G416" i="18"/>
  <c r="G415" i="18"/>
  <c r="G414" i="18"/>
  <c r="G413" i="18"/>
  <c r="G412" i="18"/>
  <c r="G411" i="18"/>
  <c r="G410" i="18"/>
  <c r="G409" i="18"/>
  <c r="G408" i="18"/>
  <c r="G407" i="18"/>
  <c r="G406" i="18"/>
  <c r="G405" i="18"/>
  <c r="G404" i="18"/>
  <c r="G403" i="18"/>
  <c r="G402" i="18"/>
  <c r="G401" i="18"/>
  <c r="G400" i="18"/>
  <c r="G399" i="18"/>
  <c r="G398" i="18"/>
  <c r="G397" i="18"/>
  <c r="G396" i="18"/>
  <c r="G395" i="18"/>
  <c r="G394" i="18"/>
  <c r="G393" i="18"/>
  <c r="G392" i="18"/>
  <c r="G391" i="18"/>
  <c r="G390" i="18"/>
  <c r="G389" i="18"/>
  <c r="G388" i="18"/>
  <c r="G387" i="18"/>
  <c r="G386" i="18"/>
  <c r="G385" i="18"/>
  <c r="G384" i="18"/>
  <c r="G383" i="18"/>
  <c r="G382" i="18"/>
  <c r="G381" i="18"/>
  <c r="G380" i="18"/>
  <c r="G379" i="18"/>
  <c r="G378" i="18"/>
  <c r="G377" i="18"/>
  <c r="G376" i="18"/>
  <c r="G375" i="18"/>
  <c r="G374" i="18"/>
  <c r="G373" i="18"/>
  <c r="G372" i="18"/>
  <c r="G371" i="18"/>
  <c r="G370" i="18"/>
  <c r="G369" i="18"/>
  <c r="G368" i="18"/>
  <c r="G367" i="18"/>
  <c r="G366" i="18"/>
  <c r="G365" i="18"/>
  <c r="G364" i="18"/>
  <c r="G363" i="18"/>
  <c r="G362" i="18"/>
  <c r="G361" i="18"/>
  <c r="G359" i="18"/>
  <c r="G358" i="18"/>
  <c r="G357" i="18"/>
  <c r="G356" i="18"/>
  <c r="G355" i="18"/>
  <c r="G354" i="18"/>
  <c r="G353" i="18"/>
  <c r="G352" i="18"/>
  <c r="G351" i="18"/>
  <c r="G350" i="18"/>
  <c r="G349" i="18"/>
  <c r="G348" i="18"/>
  <c r="G347" i="18"/>
  <c r="G346" i="18"/>
  <c r="G345" i="18"/>
  <c r="G344" i="18"/>
  <c r="G343" i="18"/>
  <c r="G342" i="18"/>
  <c r="G341" i="18"/>
  <c r="G340" i="18"/>
  <c r="G339" i="18"/>
  <c r="G338" i="18"/>
  <c r="G337" i="18"/>
  <c r="G336" i="18"/>
  <c r="G335" i="18"/>
  <c r="G334" i="18"/>
  <c r="G333" i="18"/>
  <c r="G332" i="18"/>
  <c r="G331" i="18"/>
  <c r="G330" i="18"/>
  <c r="G328" i="18"/>
  <c r="G327" i="18"/>
  <c r="G326" i="18"/>
  <c r="G325" i="18"/>
  <c r="G324" i="18"/>
  <c r="G323" i="18"/>
  <c r="G322" i="18"/>
  <c r="G321" i="18"/>
  <c r="G320" i="18"/>
  <c r="G319" i="18"/>
  <c r="G318" i="18"/>
  <c r="G317" i="18"/>
  <c r="G316" i="18"/>
  <c r="G315" i="18"/>
  <c r="G314" i="18"/>
  <c r="G313" i="18"/>
  <c r="G312" i="18"/>
  <c r="G311" i="18"/>
  <c r="G310" i="18"/>
  <c r="G309" i="18"/>
  <c r="G308" i="18"/>
  <c r="G307" i="18"/>
  <c r="G306" i="18"/>
  <c r="G305" i="18"/>
  <c r="G304" i="18"/>
  <c r="G303" i="18"/>
  <c r="G302" i="18"/>
  <c r="G301" i="18"/>
  <c r="G299" i="18"/>
  <c r="G298" i="18"/>
  <c r="G297" i="18"/>
  <c r="G296" i="18"/>
  <c r="G295" i="18"/>
  <c r="G294" i="18"/>
  <c r="G293" i="18"/>
  <c r="G292" i="18"/>
  <c r="G291" i="18"/>
  <c r="G290" i="18"/>
  <c r="G289" i="18"/>
  <c r="G288" i="18"/>
  <c r="G287" i="18"/>
  <c r="G286" i="18"/>
  <c r="G285" i="18"/>
  <c r="G284" i="18"/>
  <c r="G283" i="18"/>
  <c r="G282" i="18"/>
  <c r="G281" i="18"/>
  <c r="G280" i="18"/>
  <c r="G279" i="18"/>
  <c r="G278" i="18"/>
  <c r="G277" i="18"/>
  <c r="G276" i="18"/>
  <c r="G275" i="18"/>
  <c r="G274" i="18"/>
  <c r="G273" i="18"/>
  <c r="G272" i="18"/>
  <c r="G271" i="18"/>
  <c r="G270" i="18"/>
  <c r="G269" i="18"/>
  <c r="G268" i="18"/>
  <c r="G267" i="18"/>
  <c r="G266" i="18"/>
  <c r="G265" i="18"/>
  <c r="G264" i="18"/>
  <c r="G263" i="18"/>
  <c r="G262" i="18"/>
  <c r="G261" i="18"/>
  <c r="G259" i="18"/>
  <c r="G258" i="18"/>
  <c r="G257" i="18"/>
  <c r="G256" i="18"/>
  <c r="G255" i="18"/>
  <c r="G254" i="18"/>
  <c r="G253" i="18"/>
  <c r="G252" i="18"/>
  <c r="G251" i="18"/>
  <c r="G250" i="18"/>
  <c r="G249" i="18"/>
  <c r="G248" i="18"/>
  <c r="G247" i="18"/>
  <c r="G246" i="18"/>
  <c r="G245" i="18"/>
  <c r="G244" i="18"/>
  <c r="G243" i="18"/>
  <c r="G242" i="18"/>
  <c r="G241" i="18"/>
  <c r="G240" i="18"/>
  <c r="G239" i="18"/>
  <c r="G238" i="18"/>
  <c r="G237" i="18"/>
  <c r="G236" i="18"/>
  <c r="G235" i="18"/>
  <c r="G234" i="18"/>
  <c r="G233" i="18"/>
  <c r="G232" i="18"/>
  <c r="G231" i="18"/>
  <c r="G230" i="18"/>
  <c r="G229" i="18"/>
  <c r="G228" i="18"/>
  <c r="G227" i="18"/>
  <c r="G226" i="18"/>
  <c r="G225" i="18"/>
  <c r="G224" i="18"/>
  <c r="G223" i="18"/>
  <c r="G222" i="18"/>
  <c r="G221" i="18"/>
  <c r="G220" i="18"/>
  <c r="G219" i="18"/>
  <c r="G218" i="18"/>
  <c r="G217" i="18"/>
  <c r="G216" i="18"/>
  <c r="G215" i="18"/>
  <c r="G214" i="18"/>
  <c r="G213" i="18"/>
  <c r="G212" i="18"/>
  <c r="G211" i="18"/>
  <c r="G210" i="18"/>
  <c r="G209" i="18"/>
  <c r="G208" i="18"/>
  <c r="G207" i="18"/>
  <c r="G206" i="18"/>
  <c r="G205" i="18"/>
  <c r="G204" i="18"/>
  <c r="G203" i="18"/>
  <c r="G202" i="18"/>
  <c r="G201" i="18"/>
  <c r="G200" i="18"/>
  <c r="G199" i="18"/>
  <c r="G198" i="18"/>
  <c r="G197" i="18"/>
  <c r="G196" i="18"/>
  <c r="G195" i="18"/>
  <c r="G194" i="18"/>
  <c r="G193" i="18"/>
  <c r="G192" i="18"/>
  <c r="G191" i="18"/>
  <c r="G190" i="18"/>
  <c r="G189" i="18"/>
  <c r="G188" i="18"/>
  <c r="G187" i="18"/>
  <c r="G186" i="18"/>
  <c r="G185" i="18"/>
  <c r="G184" i="18"/>
  <c r="G183" i="18"/>
  <c r="G182" i="18"/>
  <c r="G181" i="18"/>
  <c r="G180" i="18"/>
  <c r="G179" i="18"/>
  <c r="G178" i="18"/>
  <c r="G176" i="18"/>
  <c r="G175" i="18"/>
  <c r="G174" i="18"/>
  <c r="G173" i="18"/>
  <c r="G172" i="18"/>
  <c r="G171" i="18"/>
  <c r="G170" i="18"/>
  <c r="G169" i="18"/>
  <c r="G168" i="18"/>
  <c r="G167" i="18"/>
  <c r="G166" i="18"/>
  <c r="G165" i="18"/>
  <c r="G164" i="18"/>
  <c r="G163" i="18"/>
  <c r="G162" i="18"/>
  <c r="G161" i="18"/>
  <c r="G160" i="18"/>
  <c r="G159" i="18"/>
  <c r="G158" i="18"/>
  <c r="G157" i="18"/>
  <c r="G156" i="18"/>
  <c r="G155" i="18"/>
  <c r="G154" i="18"/>
  <c r="G153" i="18"/>
  <c r="G152" i="18"/>
  <c r="G151" i="18"/>
  <c r="G150" i="18"/>
  <c r="G149" i="18"/>
  <c r="G148" i="18"/>
  <c r="G147" i="18"/>
  <c r="G145" i="18"/>
  <c r="G144" i="18"/>
  <c r="G143" i="18"/>
  <c r="G142" i="18"/>
  <c r="G141" i="18"/>
  <c r="G140" i="18"/>
  <c r="G139" i="18"/>
  <c r="G138" i="18"/>
  <c r="G137" i="18"/>
  <c r="G136" i="18"/>
  <c r="G135" i="18"/>
  <c r="G134" i="18"/>
  <c r="G133" i="18"/>
  <c r="G132" i="18"/>
  <c r="G131" i="18"/>
  <c r="G130" i="18"/>
  <c r="G129" i="18"/>
  <c r="G128" i="18"/>
  <c r="G127" i="18"/>
  <c r="G126" i="18"/>
  <c r="G125" i="18"/>
  <c r="G124" i="18"/>
  <c r="G123" i="18"/>
  <c r="G122" i="18"/>
  <c r="G121" i="18"/>
  <c r="G120" i="18"/>
  <c r="G119" i="18"/>
  <c r="G118" i="18"/>
  <c r="G116" i="18"/>
  <c r="G115" i="18"/>
  <c r="G114" i="18"/>
  <c r="G113" i="18"/>
  <c r="G112" i="18"/>
  <c r="G111" i="18"/>
  <c r="G110" i="18"/>
  <c r="G109" i="18"/>
  <c r="G108" i="18"/>
  <c r="G107" i="18"/>
  <c r="G106" i="18"/>
  <c r="G105" i="18"/>
  <c r="G104" i="18"/>
  <c r="G103" i="18"/>
  <c r="G102" i="18"/>
  <c r="G101" i="18"/>
  <c r="G100" i="18"/>
  <c r="G99" i="18"/>
  <c r="G98" i="18"/>
  <c r="G97" i="18"/>
  <c r="G96" i="18"/>
  <c r="G95" i="18"/>
  <c r="G94" i="18"/>
  <c r="G93" i="18"/>
  <c r="G92" i="18"/>
  <c r="G91" i="18"/>
  <c r="G90" i="18"/>
  <c r="G89" i="18"/>
  <c r="G88" i="18"/>
  <c r="G87" i="18"/>
  <c r="G86" i="18"/>
  <c r="G85" i="18"/>
  <c r="G84" i="18"/>
  <c r="G83" i="18"/>
  <c r="G82" i="18"/>
  <c r="G81" i="18"/>
  <c r="G80" i="18"/>
  <c r="G79" i="18"/>
  <c r="G78" i="18"/>
  <c r="G76" i="18"/>
  <c r="G75" i="18"/>
  <c r="G74" i="18"/>
  <c r="G73" i="18"/>
  <c r="G72" i="18"/>
  <c r="G71" i="18"/>
  <c r="G70" i="18"/>
  <c r="G69" i="18"/>
  <c r="G68" i="18"/>
  <c r="G67" i="18"/>
  <c r="G66" i="18"/>
  <c r="G65" i="18"/>
  <c r="G64" i="18"/>
  <c r="G63" i="18"/>
  <c r="G62" i="18"/>
  <c r="G61" i="18"/>
  <c r="G60" i="18"/>
  <c r="G59" i="18"/>
  <c r="G58" i="18"/>
  <c r="G57" i="18"/>
  <c r="G56" i="18"/>
  <c r="G55" i="18"/>
  <c r="G54" i="18"/>
  <c r="G53" i="18"/>
  <c r="G52" i="18"/>
  <c r="G51" i="18"/>
  <c r="G50" i="18"/>
  <c r="G49" i="18"/>
  <c r="G48" i="18"/>
  <c r="G47" i="18"/>
  <c r="G46" i="18"/>
  <c r="G45" i="18"/>
  <c r="G44" i="18"/>
  <c r="G43" i="18"/>
  <c r="G42" i="18"/>
  <c r="G41" i="18"/>
  <c r="G40" i="18"/>
  <c r="G39" i="18"/>
  <c r="G38" i="18"/>
  <c r="G37" i="18"/>
  <c r="G36" i="18"/>
  <c r="G35" i="18"/>
  <c r="G34" i="18"/>
  <c r="G33" i="18"/>
  <c r="G32" i="18"/>
  <c r="E396" i="18"/>
  <c r="E395" i="18"/>
  <c r="E394" i="18"/>
  <c r="E393" i="18"/>
  <c r="E392" i="18"/>
  <c r="E391" i="18"/>
  <c r="E390" i="18"/>
  <c r="E389" i="18"/>
  <c r="E388" i="18"/>
  <c r="E387" i="18"/>
  <c r="E386" i="18"/>
  <c r="E385" i="18"/>
  <c r="E384" i="18"/>
  <c r="E383" i="18"/>
  <c r="E382" i="18"/>
  <c r="E381" i="18"/>
  <c r="E380" i="18"/>
  <c r="E379" i="18"/>
  <c r="E378" i="18"/>
  <c r="E377" i="18"/>
  <c r="E376" i="18"/>
  <c r="E375" i="18"/>
  <c r="E374" i="18"/>
  <c r="E373" i="18"/>
  <c r="E372" i="18"/>
  <c r="E371" i="18"/>
  <c r="E370" i="18"/>
  <c r="E369" i="18"/>
  <c r="E368" i="18"/>
  <c r="E367" i="18"/>
  <c r="E366" i="18"/>
  <c r="E365" i="18"/>
  <c r="E364" i="18"/>
  <c r="E363" i="18"/>
  <c r="E362" i="18"/>
  <c r="E361" i="18"/>
  <c r="E359" i="18"/>
  <c r="E358" i="18"/>
  <c r="E357" i="18"/>
  <c r="E356" i="18"/>
  <c r="E355" i="18"/>
  <c r="E354" i="18"/>
  <c r="E353" i="18"/>
  <c r="E352" i="18"/>
  <c r="E351" i="18"/>
  <c r="E350" i="18"/>
  <c r="E349" i="18"/>
  <c r="E348" i="18"/>
  <c r="E347" i="18"/>
  <c r="E346" i="18"/>
  <c r="E345" i="18"/>
  <c r="E344" i="18"/>
  <c r="E343" i="18"/>
  <c r="E342" i="18"/>
  <c r="E341" i="18"/>
  <c r="E340" i="18"/>
  <c r="E339" i="18"/>
  <c r="E338" i="18"/>
  <c r="E337" i="18"/>
  <c r="E336" i="18"/>
  <c r="E335" i="18"/>
  <c r="E334" i="18"/>
  <c r="E333" i="18"/>
  <c r="E332" i="18"/>
  <c r="E331" i="18"/>
  <c r="E330" i="18"/>
  <c r="E328" i="18"/>
  <c r="E327" i="18"/>
  <c r="E326" i="18"/>
  <c r="E325" i="18"/>
  <c r="E324" i="18"/>
  <c r="E323" i="18"/>
  <c r="E322" i="18"/>
  <c r="E321" i="18"/>
  <c r="E320" i="18"/>
  <c r="E319" i="18"/>
  <c r="E318" i="18"/>
  <c r="E317" i="18"/>
  <c r="E316" i="18"/>
  <c r="E315" i="18"/>
  <c r="E314" i="18"/>
  <c r="E313" i="18"/>
  <c r="E312" i="18"/>
  <c r="E311" i="18"/>
  <c r="E310" i="18"/>
  <c r="E309" i="18"/>
  <c r="E308" i="18"/>
  <c r="E307" i="18"/>
  <c r="E306" i="18"/>
  <c r="E305" i="18"/>
  <c r="E304" i="18"/>
  <c r="E303" i="18"/>
  <c r="E302" i="18"/>
  <c r="E301" i="18"/>
  <c r="E299" i="18"/>
  <c r="E298" i="18"/>
  <c r="E297" i="18"/>
  <c r="E296" i="18"/>
  <c r="E295" i="18"/>
  <c r="E294" i="18"/>
  <c r="E293" i="18"/>
  <c r="E292" i="18"/>
  <c r="E291" i="18"/>
  <c r="E290" i="18"/>
  <c r="E289" i="18"/>
  <c r="E288" i="18"/>
  <c r="E287" i="18"/>
  <c r="E286" i="18"/>
  <c r="E285" i="18"/>
  <c r="E284" i="18"/>
  <c r="E283" i="18"/>
  <c r="E282" i="18"/>
  <c r="E281" i="18"/>
  <c r="E280" i="18"/>
  <c r="E279" i="18"/>
  <c r="E278" i="18"/>
  <c r="E277" i="18"/>
  <c r="E276" i="18"/>
  <c r="E275" i="18"/>
  <c r="E274" i="18"/>
  <c r="E273" i="18"/>
  <c r="E272" i="18"/>
  <c r="E271" i="18"/>
  <c r="E270" i="18"/>
  <c r="E269" i="18"/>
  <c r="E268" i="18"/>
  <c r="E267" i="18"/>
  <c r="E266" i="18"/>
  <c r="E265" i="18"/>
  <c r="E264" i="18"/>
  <c r="E263" i="18"/>
  <c r="E262" i="18"/>
  <c r="E261" i="18"/>
  <c r="E259" i="18"/>
  <c r="E258" i="18"/>
  <c r="E257" i="18"/>
  <c r="E256" i="18"/>
  <c r="E255" i="18"/>
  <c r="E254" i="18"/>
  <c r="E253" i="18"/>
  <c r="E252" i="18"/>
  <c r="E251" i="18"/>
  <c r="E250" i="18"/>
  <c r="E249" i="18"/>
  <c r="E248" i="18"/>
  <c r="E247" i="18"/>
  <c r="E246" i="18"/>
  <c r="E245" i="18"/>
  <c r="E244" i="18"/>
  <c r="E243" i="18"/>
  <c r="E242" i="18"/>
  <c r="E241" i="18"/>
  <c r="E240" i="18"/>
  <c r="E239" i="18"/>
  <c r="E238" i="18"/>
  <c r="E237" i="18"/>
  <c r="E236" i="18"/>
  <c r="E235" i="18"/>
  <c r="E234" i="18"/>
  <c r="E233" i="18"/>
  <c r="E232" i="18"/>
  <c r="E231" i="18"/>
  <c r="E230" i="18"/>
  <c r="E229" i="18"/>
  <c r="E228" i="18"/>
  <c r="E227" i="18"/>
  <c r="E226" i="18"/>
  <c r="E225" i="18"/>
  <c r="E224" i="18"/>
  <c r="E223" i="18"/>
  <c r="E222" i="18"/>
  <c r="E221" i="18"/>
  <c r="E220" i="18"/>
  <c r="E219" i="18"/>
  <c r="E218" i="18"/>
  <c r="E217" i="18"/>
  <c r="E216" i="18"/>
  <c r="E215" i="18"/>
  <c r="E397" i="18"/>
  <c r="D397" i="18"/>
  <c r="D396" i="18"/>
  <c r="B580" i="18"/>
  <c r="A580" i="18"/>
  <c r="B579" i="18"/>
  <c r="A579" i="18"/>
  <c r="B578" i="18"/>
  <c r="A578" i="18"/>
  <c r="B577" i="18"/>
  <c r="A577" i="18"/>
  <c r="B576" i="18"/>
  <c r="A576" i="18"/>
  <c r="B575" i="18"/>
  <c r="A575" i="18"/>
  <c r="B574" i="18"/>
  <c r="A574" i="18"/>
  <c r="B573" i="18"/>
  <c r="A573" i="18"/>
  <c r="B572" i="18"/>
  <c r="A572" i="18"/>
  <c r="B571" i="18"/>
  <c r="A571" i="18"/>
  <c r="B570" i="18"/>
  <c r="A570" i="18"/>
  <c r="B569" i="18"/>
  <c r="A569" i="18"/>
  <c r="B568" i="18"/>
  <c r="A568" i="18"/>
  <c r="B567" i="18"/>
  <c r="A567" i="18"/>
  <c r="B566" i="18"/>
  <c r="A566" i="18"/>
  <c r="B565" i="18"/>
  <c r="A565" i="18"/>
  <c r="B564" i="18"/>
  <c r="A564" i="18"/>
  <c r="B563" i="18"/>
  <c r="A563" i="18"/>
  <c r="B562" i="18"/>
  <c r="A562" i="18"/>
  <c r="B561" i="18"/>
  <c r="A561" i="18"/>
  <c r="B560" i="18"/>
  <c r="A560" i="18"/>
  <c r="B559" i="18"/>
  <c r="A559" i="18"/>
  <c r="B558" i="18"/>
  <c r="A558" i="18"/>
  <c r="B557" i="18"/>
  <c r="A557" i="18"/>
  <c r="B556" i="18"/>
  <c r="A556" i="18"/>
  <c r="B555" i="18"/>
  <c r="A555" i="18"/>
  <c r="B554" i="18"/>
  <c r="A554" i="18"/>
  <c r="B553" i="18"/>
  <c r="A553" i="18"/>
  <c r="B552" i="18"/>
  <c r="A552" i="18"/>
  <c r="B551" i="18"/>
  <c r="A551" i="18"/>
  <c r="B550" i="18"/>
  <c r="A550" i="18"/>
  <c r="B549" i="18"/>
  <c r="A549" i="18"/>
  <c r="B548" i="18"/>
  <c r="A548" i="18"/>
  <c r="B547" i="18"/>
  <c r="A547" i="18"/>
  <c r="B546" i="18"/>
  <c r="A546" i="18"/>
  <c r="B545" i="18"/>
  <c r="A545" i="18"/>
  <c r="B544" i="18"/>
  <c r="A544" i="18"/>
  <c r="B542" i="18"/>
  <c r="A542" i="18"/>
  <c r="B541" i="18"/>
  <c r="A541" i="18"/>
  <c r="B540" i="18"/>
  <c r="A540" i="18"/>
  <c r="B539" i="18"/>
  <c r="A539" i="18"/>
  <c r="B538" i="18"/>
  <c r="A538" i="18"/>
  <c r="B537" i="18"/>
  <c r="A537" i="18"/>
  <c r="B536" i="18"/>
  <c r="A536" i="18"/>
  <c r="B535" i="18"/>
  <c r="A535" i="18"/>
  <c r="B534" i="18"/>
  <c r="A534" i="18"/>
  <c r="B533" i="18"/>
  <c r="A533" i="18"/>
  <c r="B532" i="18"/>
  <c r="A532" i="18"/>
  <c r="B531" i="18"/>
  <c r="A531" i="18"/>
  <c r="B530" i="18"/>
  <c r="A530" i="18"/>
  <c r="B529" i="18"/>
  <c r="A529" i="18"/>
  <c r="B528" i="18"/>
  <c r="A528" i="18"/>
  <c r="B527" i="18"/>
  <c r="A527" i="18"/>
  <c r="B526" i="18"/>
  <c r="A526" i="18"/>
  <c r="B525" i="18"/>
  <c r="A525" i="18"/>
  <c r="B524" i="18"/>
  <c r="A524" i="18"/>
  <c r="B523" i="18"/>
  <c r="A523" i="18"/>
  <c r="B522" i="18"/>
  <c r="A522" i="18"/>
  <c r="B521" i="18"/>
  <c r="A521" i="18"/>
  <c r="B520" i="18"/>
  <c r="A520" i="18"/>
  <c r="B519" i="18"/>
  <c r="A519" i="18"/>
  <c r="B518" i="18"/>
  <c r="A518" i="18"/>
  <c r="B517" i="18"/>
  <c r="A517" i="18"/>
  <c r="B516" i="18"/>
  <c r="A516" i="18"/>
  <c r="B515" i="18"/>
  <c r="A515" i="18"/>
  <c r="B514" i="18"/>
  <c r="A514" i="18"/>
  <c r="B513" i="18"/>
  <c r="A513" i="18"/>
  <c r="B511" i="18"/>
  <c r="A511" i="18"/>
  <c r="B510" i="18"/>
  <c r="A510" i="18"/>
  <c r="B509" i="18"/>
  <c r="A509" i="18"/>
  <c r="B508" i="18"/>
  <c r="A508" i="18"/>
  <c r="B507" i="18"/>
  <c r="A507" i="18"/>
  <c r="B506" i="18"/>
  <c r="A506" i="18"/>
  <c r="B505" i="18"/>
  <c r="A505" i="18"/>
  <c r="B504" i="18"/>
  <c r="A504" i="18"/>
  <c r="B503" i="18"/>
  <c r="A503" i="18"/>
  <c r="B502" i="18"/>
  <c r="A502" i="18"/>
  <c r="B501" i="18"/>
  <c r="A501" i="18"/>
  <c r="B500" i="18"/>
  <c r="A500" i="18"/>
  <c r="B499" i="18"/>
  <c r="A499" i="18"/>
  <c r="B498" i="18"/>
  <c r="A498" i="18"/>
  <c r="B497" i="18"/>
  <c r="A497" i="18"/>
  <c r="B496" i="18"/>
  <c r="A496" i="18"/>
  <c r="B495" i="18"/>
  <c r="A495" i="18"/>
  <c r="B494" i="18"/>
  <c r="A494" i="18"/>
  <c r="B493" i="18"/>
  <c r="A493" i="18"/>
  <c r="B492" i="18"/>
  <c r="A492" i="18"/>
  <c r="B491" i="18"/>
  <c r="A491" i="18"/>
  <c r="B490" i="18"/>
  <c r="A490" i="18"/>
  <c r="B489" i="18"/>
  <c r="A489" i="18"/>
  <c r="B488" i="18"/>
  <c r="A488" i="18"/>
  <c r="B487" i="18"/>
  <c r="A487" i="18"/>
  <c r="B486" i="18"/>
  <c r="A486" i="18"/>
  <c r="B485" i="18"/>
  <c r="A485" i="18"/>
  <c r="B484" i="18"/>
  <c r="A484" i="18"/>
  <c r="B482" i="18"/>
  <c r="A482" i="18"/>
  <c r="B481" i="18"/>
  <c r="A481" i="18"/>
  <c r="B480" i="18"/>
  <c r="A480" i="18"/>
  <c r="B479" i="18"/>
  <c r="A479" i="18"/>
  <c r="B478" i="18"/>
  <c r="A478" i="18"/>
  <c r="B477" i="18"/>
  <c r="A477" i="18"/>
  <c r="B476" i="18"/>
  <c r="A476" i="18"/>
  <c r="B475" i="18"/>
  <c r="A475" i="18"/>
  <c r="B474" i="18"/>
  <c r="A474" i="18"/>
  <c r="B473" i="18"/>
  <c r="A473" i="18"/>
  <c r="B472" i="18"/>
  <c r="A472" i="18"/>
  <c r="B471" i="18"/>
  <c r="A471" i="18"/>
  <c r="B470" i="18"/>
  <c r="A470" i="18"/>
  <c r="B469" i="18"/>
  <c r="A469" i="18"/>
  <c r="B468" i="18"/>
  <c r="A468" i="18"/>
  <c r="B467" i="18"/>
  <c r="A467" i="18"/>
  <c r="B466" i="18"/>
  <c r="A466" i="18"/>
  <c r="B465" i="18"/>
  <c r="A465" i="18"/>
  <c r="B464" i="18"/>
  <c r="A464" i="18"/>
  <c r="B463" i="18"/>
  <c r="A463" i="18"/>
  <c r="B462" i="18"/>
  <c r="A462" i="18"/>
  <c r="B461" i="18"/>
  <c r="A461" i="18"/>
  <c r="B460" i="18"/>
  <c r="A460" i="18"/>
  <c r="B459" i="18"/>
  <c r="A459" i="18"/>
  <c r="B458" i="18"/>
  <c r="A458" i="18"/>
  <c r="B457" i="18"/>
  <c r="A457" i="18"/>
  <c r="B456" i="18"/>
  <c r="A456" i="18"/>
  <c r="B455" i="18"/>
  <c r="A455" i="18"/>
  <c r="B454" i="18"/>
  <c r="A454" i="18"/>
  <c r="B453" i="18"/>
  <c r="A453" i="18"/>
  <c r="B452" i="18"/>
  <c r="A452" i="18"/>
  <c r="B451" i="18"/>
  <c r="A451" i="18"/>
  <c r="B450" i="18"/>
  <c r="A450" i="18"/>
  <c r="B449" i="18"/>
  <c r="A449" i="18"/>
  <c r="B448" i="18"/>
  <c r="A448" i="18"/>
  <c r="B447" i="18"/>
  <c r="A447" i="18"/>
  <c r="B446" i="18"/>
  <c r="A446" i="18"/>
  <c r="B445" i="18"/>
  <c r="A445" i="18"/>
  <c r="B444" i="18"/>
  <c r="A444" i="18"/>
  <c r="B442" i="18"/>
  <c r="A442" i="18"/>
  <c r="B441" i="18"/>
  <c r="A441" i="18"/>
  <c r="B440" i="18"/>
  <c r="A440" i="18"/>
  <c r="B439" i="18"/>
  <c r="A439" i="18"/>
  <c r="B438" i="18"/>
  <c r="A438" i="18"/>
  <c r="B437" i="18"/>
  <c r="A437" i="18"/>
  <c r="B436" i="18"/>
  <c r="A436" i="18"/>
  <c r="B435" i="18"/>
  <c r="A435" i="18"/>
  <c r="B434" i="18"/>
  <c r="A434" i="18"/>
  <c r="B433" i="18"/>
  <c r="A433" i="18"/>
  <c r="B432" i="18"/>
  <c r="A432" i="18"/>
  <c r="B431" i="18"/>
  <c r="A431" i="18"/>
  <c r="B430" i="18"/>
  <c r="A430" i="18"/>
  <c r="B429" i="18"/>
  <c r="A429" i="18"/>
  <c r="B428" i="18"/>
  <c r="A428" i="18"/>
  <c r="B427" i="18"/>
  <c r="A427" i="18"/>
  <c r="B426" i="18"/>
  <c r="A426" i="18"/>
  <c r="B425" i="18"/>
  <c r="A425" i="18"/>
  <c r="B424" i="18"/>
  <c r="A424" i="18"/>
  <c r="B423" i="18"/>
  <c r="A423" i="18"/>
  <c r="B422" i="18"/>
  <c r="A422" i="18"/>
  <c r="B421" i="18"/>
  <c r="A421" i="18"/>
  <c r="B420" i="18"/>
  <c r="A420" i="18"/>
  <c r="B419" i="18"/>
  <c r="A419" i="18"/>
  <c r="B418" i="18"/>
  <c r="A418" i="18"/>
  <c r="B417" i="18"/>
  <c r="A417" i="18"/>
  <c r="B416" i="18"/>
  <c r="A416" i="18"/>
  <c r="B415" i="18"/>
  <c r="A415" i="18"/>
  <c r="B414" i="18"/>
  <c r="A414" i="18"/>
  <c r="B413" i="18"/>
  <c r="A413" i="18"/>
  <c r="B412" i="18"/>
  <c r="A412" i="18"/>
  <c r="B411" i="18"/>
  <c r="A411" i="18"/>
  <c r="B410" i="18"/>
  <c r="A410" i="18"/>
  <c r="B409" i="18"/>
  <c r="A409" i="18"/>
  <c r="B408" i="18"/>
  <c r="A408" i="18"/>
  <c r="B407" i="18"/>
  <c r="A407" i="18"/>
  <c r="B406" i="18"/>
  <c r="A406" i="18"/>
  <c r="B405" i="18"/>
  <c r="A405" i="18"/>
  <c r="B404" i="18"/>
  <c r="A404" i="18"/>
  <c r="B403" i="18"/>
  <c r="A403" i="18"/>
  <c r="B402" i="18"/>
  <c r="A402" i="18"/>
  <c r="B401" i="18"/>
  <c r="A401" i="18"/>
  <c r="B400" i="18"/>
  <c r="A400" i="18"/>
  <c r="B399" i="18"/>
  <c r="A399" i="18"/>
  <c r="B398" i="18"/>
  <c r="A398" i="18"/>
  <c r="B397" i="18"/>
  <c r="A397" i="18"/>
  <c r="B396" i="18"/>
  <c r="A396" i="18"/>
  <c r="B395" i="18"/>
  <c r="A395" i="18"/>
  <c r="B394" i="18"/>
  <c r="A394" i="18"/>
  <c r="B393" i="18"/>
  <c r="A393" i="18"/>
  <c r="B392" i="18"/>
  <c r="A392" i="18"/>
  <c r="B391" i="18"/>
  <c r="A391" i="18"/>
  <c r="B390" i="18"/>
  <c r="A390" i="18"/>
  <c r="B389" i="18"/>
  <c r="A389" i="18"/>
  <c r="B388" i="18"/>
  <c r="A388" i="18"/>
  <c r="B387" i="18"/>
  <c r="A387" i="18"/>
  <c r="B386" i="18"/>
  <c r="A386" i="18"/>
  <c r="B385" i="18"/>
  <c r="A385" i="18"/>
  <c r="B384" i="18"/>
  <c r="A384" i="18"/>
  <c r="B383" i="18"/>
  <c r="A383" i="18"/>
  <c r="B382" i="18"/>
  <c r="A382" i="18"/>
  <c r="B381" i="18"/>
  <c r="A381" i="18"/>
  <c r="B380" i="18"/>
  <c r="A380" i="18"/>
  <c r="B379" i="18"/>
  <c r="A379" i="18"/>
  <c r="B378" i="18"/>
  <c r="A378" i="18"/>
  <c r="B377" i="18"/>
  <c r="A377" i="18"/>
  <c r="B376" i="18"/>
  <c r="A376" i="18"/>
  <c r="B375" i="18"/>
  <c r="A375" i="18"/>
  <c r="B374" i="18"/>
  <c r="A374" i="18"/>
  <c r="B373" i="18"/>
  <c r="A373" i="18"/>
  <c r="B372" i="18"/>
  <c r="A372" i="18"/>
  <c r="B371" i="18"/>
  <c r="A371" i="18"/>
  <c r="B370" i="18"/>
  <c r="A370" i="18"/>
  <c r="B369" i="18"/>
  <c r="A369" i="18"/>
  <c r="B368" i="18"/>
  <c r="A368" i="18"/>
  <c r="B367" i="18"/>
  <c r="A367" i="18"/>
  <c r="B366" i="18"/>
  <c r="A366" i="18"/>
  <c r="B365" i="18"/>
  <c r="A365" i="18"/>
  <c r="B364" i="18"/>
  <c r="A364" i="18"/>
  <c r="B363" i="18"/>
  <c r="A363" i="18"/>
  <c r="B362" i="18"/>
  <c r="A362" i="18"/>
  <c r="B361" i="18"/>
  <c r="A361" i="18"/>
  <c r="B359" i="18"/>
  <c r="A359" i="18"/>
  <c r="B358" i="18"/>
  <c r="A358" i="18"/>
  <c r="B357" i="18"/>
  <c r="A357" i="18"/>
  <c r="B356" i="18"/>
  <c r="A356" i="18"/>
  <c r="B355" i="18"/>
  <c r="A355" i="18"/>
  <c r="B354" i="18"/>
  <c r="A354" i="18"/>
  <c r="B353" i="18"/>
  <c r="A353" i="18"/>
  <c r="B352" i="18"/>
  <c r="A352" i="18"/>
  <c r="B351" i="18"/>
  <c r="A351" i="18"/>
  <c r="B350" i="18"/>
  <c r="A350" i="18"/>
  <c r="B349" i="18"/>
  <c r="A349" i="18"/>
  <c r="B348" i="18"/>
  <c r="A348" i="18"/>
  <c r="B347" i="18"/>
  <c r="A347" i="18"/>
  <c r="B346" i="18"/>
  <c r="A346" i="18"/>
  <c r="B345" i="18"/>
  <c r="A345" i="18"/>
  <c r="B344" i="18"/>
  <c r="A344" i="18"/>
  <c r="B343" i="18"/>
  <c r="A343" i="18"/>
  <c r="B342" i="18"/>
  <c r="A342" i="18"/>
  <c r="B341" i="18"/>
  <c r="A341" i="18"/>
  <c r="B340" i="18"/>
  <c r="A340" i="18"/>
  <c r="B339" i="18"/>
  <c r="A339" i="18"/>
  <c r="B338" i="18"/>
  <c r="A338" i="18"/>
  <c r="B337" i="18"/>
  <c r="A337" i="18"/>
  <c r="B336" i="18"/>
  <c r="A336" i="18"/>
  <c r="B335" i="18"/>
  <c r="A335" i="18"/>
  <c r="B334" i="18"/>
  <c r="A334" i="18"/>
  <c r="B333" i="18"/>
  <c r="A333" i="18"/>
  <c r="B332" i="18"/>
  <c r="A332" i="18"/>
  <c r="B331" i="18"/>
  <c r="A331" i="18"/>
  <c r="B330" i="18"/>
  <c r="A330" i="18"/>
  <c r="B328" i="18"/>
  <c r="A328" i="18"/>
  <c r="B327" i="18"/>
  <c r="A327" i="18"/>
  <c r="B326" i="18"/>
  <c r="A326" i="18"/>
  <c r="B325" i="18"/>
  <c r="A325" i="18"/>
  <c r="B324" i="18"/>
  <c r="A324" i="18"/>
  <c r="B323" i="18"/>
  <c r="A323" i="18"/>
  <c r="B322" i="18"/>
  <c r="A322" i="18"/>
  <c r="B321" i="18"/>
  <c r="A321" i="18"/>
  <c r="B320" i="18"/>
  <c r="A320" i="18"/>
  <c r="B319" i="18"/>
  <c r="A319" i="18"/>
  <c r="B318" i="18"/>
  <c r="A318" i="18"/>
  <c r="B317" i="18"/>
  <c r="A317" i="18"/>
  <c r="B316" i="18"/>
  <c r="A316" i="18"/>
  <c r="B315" i="18"/>
  <c r="A315" i="18"/>
  <c r="B314" i="18"/>
  <c r="A314" i="18"/>
  <c r="B313" i="18"/>
  <c r="A313" i="18"/>
  <c r="B312" i="18"/>
  <c r="A312" i="18"/>
  <c r="B311" i="18"/>
  <c r="A311" i="18"/>
  <c r="B310" i="18"/>
  <c r="A310" i="18"/>
  <c r="B309" i="18"/>
  <c r="A309" i="18"/>
  <c r="B308" i="18"/>
  <c r="A308" i="18"/>
  <c r="B307" i="18"/>
  <c r="A307" i="18"/>
  <c r="B306" i="18"/>
  <c r="A306" i="18"/>
  <c r="B305" i="18"/>
  <c r="A305" i="18"/>
  <c r="B304" i="18"/>
  <c r="A304" i="18"/>
  <c r="B303" i="18"/>
  <c r="A303" i="18"/>
  <c r="B302" i="18"/>
  <c r="A302" i="18"/>
  <c r="B301" i="18"/>
  <c r="A301" i="18"/>
  <c r="B299" i="18"/>
  <c r="A299" i="18"/>
  <c r="B298" i="18"/>
  <c r="A298" i="18"/>
  <c r="B297" i="18"/>
  <c r="A297" i="18"/>
  <c r="B296" i="18"/>
  <c r="A296" i="18"/>
  <c r="B295" i="18"/>
  <c r="A295" i="18"/>
  <c r="B294" i="18"/>
  <c r="A294" i="18"/>
  <c r="B293" i="18"/>
  <c r="A293" i="18"/>
  <c r="B292" i="18"/>
  <c r="A292" i="18"/>
  <c r="B291" i="18"/>
  <c r="A291" i="18"/>
  <c r="B290" i="18"/>
  <c r="A290" i="18"/>
  <c r="B289" i="18"/>
  <c r="A289" i="18"/>
  <c r="B288" i="18"/>
  <c r="A288" i="18"/>
  <c r="B287" i="18"/>
  <c r="A287" i="18"/>
  <c r="B286" i="18"/>
  <c r="A286" i="18"/>
  <c r="B285" i="18"/>
  <c r="A285" i="18"/>
  <c r="B284" i="18"/>
  <c r="A284" i="18"/>
  <c r="B283" i="18"/>
  <c r="A283" i="18"/>
  <c r="B282" i="18"/>
  <c r="A282" i="18"/>
  <c r="B281" i="18"/>
  <c r="A281" i="18"/>
  <c r="B280" i="18"/>
  <c r="A280" i="18"/>
  <c r="B279" i="18"/>
  <c r="A279" i="18"/>
  <c r="B278" i="18"/>
  <c r="A278" i="18"/>
  <c r="B277" i="18"/>
  <c r="A277" i="18"/>
  <c r="B276" i="18"/>
  <c r="A276" i="18"/>
  <c r="B275" i="18"/>
  <c r="A275" i="18"/>
  <c r="B274" i="18"/>
  <c r="A274" i="18"/>
  <c r="B273" i="18"/>
  <c r="A273" i="18"/>
  <c r="B272" i="18"/>
  <c r="A272" i="18"/>
  <c r="B271" i="18"/>
  <c r="A271" i="18"/>
  <c r="B270" i="18"/>
  <c r="A270" i="18"/>
  <c r="B269" i="18"/>
  <c r="A269" i="18"/>
  <c r="B268" i="18"/>
  <c r="A268" i="18"/>
  <c r="B267" i="18"/>
  <c r="A267" i="18"/>
  <c r="B266" i="18"/>
  <c r="A266" i="18"/>
  <c r="B265" i="18"/>
  <c r="A265" i="18"/>
  <c r="B264" i="18"/>
  <c r="A264" i="18"/>
  <c r="B263" i="18"/>
  <c r="A263" i="18"/>
  <c r="B262" i="18"/>
  <c r="A262" i="18"/>
  <c r="B261" i="18"/>
  <c r="A261" i="18"/>
  <c r="B259" i="18"/>
  <c r="A259" i="18"/>
  <c r="B258" i="18"/>
  <c r="A258" i="18"/>
  <c r="B257" i="18"/>
  <c r="A257" i="18"/>
  <c r="B256" i="18"/>
  <c r="A256" i="18"/>
  <c r="B255" i="18"/>
  <c r="A255" i="18"/>
  <c r="B254" i="18"/>
  <c r="A254" i="18"/>
  <c r="B253" i="18"/>
  <c r="A253" i="18"/>
  <c r="B252" i="18"/>
  <c r="A252" i="18"/>
  <c r="B251" i="18"/>
  <c r="A251" i="18"/>
  <c r="B250" i="18"/>
  <c r="A250" i="18"/>
  <c r="B249" i="18"/>
  <c r="A249" i="18"/>
  <c r="B248" i="18"/>
  <c r="A248" i="18"/>
  <c r="B247" i="18"/>
  <c r="A247" i="18"/>
  <c r="B246" i="18"/>
  <c r="A246" i="18"/>
  <c r="B245" i="18"/>
  <c r="A245" i="18"/>
  <c r="B244" i="18"/>
  <c r="A244" i="18"/>
  <c r="B243" i="18"/>
  <c r="A243" i="18"/>
  <c r="B242" i="18"/>
  <c r="A242" i="18"/>
  <c r="B241" i="18"/>
  <c r="A241" i="18"/>
  <c r="B240" i="18"/>
  <c r="A240" i="18"/>
  <c r="B239" i="18"/>
  <c r="A239" i="18"/>
  <c r="B238" i="18"/>
  <c r="A238" i="18"/>
  <c r="B237" i="18"/>
  <c r="A237" i="18"/>
  <c r="B236" i="18"/>
  <c r="A236" i="18"/>
  <c r="B235" i="18"/>
  <c r="A235" i="18"/>
  <c r="B234" i="18"/>
  <c r="A234" i="18"/>
  <c r="B233" i="18"/>
  <c r="A233" i="18"/>
  <c r="B232" i="18"/>
  <c r="A232" i="18"/>
  <c r="B231" i="18"/>
  <c r="A231" i="18"/>
  <c r="B230" i="18"/>
  <c r="A230" i="18"/>
  <c r="B229" i="18"/>
  <c r="A229" i="18"/>
  <c r="B228" i="18"/>
  <c r="A228" i="18"/>
  <c r="B227" i="18"/>
  <c r="A227" i="18"/>
  <c r="B226" i="18"/>
  <c r="A226" i="18"/>
  <c r="B225" i="18"/>
  <c r="A225" i="18"/>
  <c r="B224" i="18"/>
  <c r="A224" i="18"/>
  <c r="B223" i="18"/>
  <c r="A223" i="18"/>
  <c r="B222" i="18"/>
  <c r="A222" i="18"/>
  <c r="B221" i="18"/>
  <c r="A221" i="18"/>
  <c r="B220" i="18"/>
  <c r="A220" i="18"/>
  <c r="B219" i="18"/>
  <c r="A219" i="18"/>
  <c r="B218" i="18"/>
  <c r="A218" i="18"/>
  <c r="B217" i="18"/>
  <c r="A217" i="18"/>
  <c r="B216" i="18"/>
  <c r="A216" i="18"/>
  <c r="B215" i="18"/>
  <c r="A215" i="18"/>
  <c r="B214" i="18"/>
  <c r="A214" i="18"/>
  <c r="B213" i="18"/>
  <c r="A213" i="18"/>
  <c r="B212" i="18"/>
  <c r="A212" i="18"/>
  <c r="B211" i="18"/>
  <c r="A211" i="18"/>
  <c r="B210" i="18"/>
  <c r="A210" i="18"/>
  <c r="B209" i="18"/>
  <c r="A209" i="18"/>
  <c r="B208" i="18"/>
  <c r="A208" i="18"/>
  <c r="B207" i="18"/>
  <c r="A207" i="18"/>
  <c r="B206" i="18"/>
  <c r="A206" i="18"/>
  <c r="B205" i="18"/>
  <c r="A205" i="18"/>
  <c r="B204" i="18"/>
  <c r="A204" i="18"/>
  <c r="B203" i="18"/>
  <c r="A203" i="18"/>
  <c r="B202" i="18"/>
  <c r="A202" i="18"/>
  <c r="B201" i="18"/>
  <c r="A201" i="18"/>
  <c r="B200" i="18"/>
  <c r="A200" i="18"/>
  <c r="B199" i="18"/>
  <c r="A199" i="18"/>
  <c r="B198" i="18"/>
  <c r="A198" i="18"/>
  <c r="B197" i="18"/>
  <c r="A197" i="18"/>
  <c r="B196" i="18"/>
  <c r="A196" i="18"/>
  <c r="B195" i="18"/>
  <c r="A195" i="18"/>
  <c r="B194" i="18"/>
  <c r="A194" i="18"/>
  <c r="B193" i="18"/>
  <c r="A193" i="18"/>
  <c r="B192" i="18"/>
  <c r="A192" i="18"/>
  <c r="B191" i="18"/>
  <c r="A191" i="18"/>
  <c r="B190" i="18"/>
  <c r="A190" i="18"/>
  <c r="B189" i="18"/>
  <c r="A189" i="18"/>
  <c r="B188" i="18"/>
  <c r="A188" i="18"/>
  <c r="B187" i="18"/>
  <c r="A187" i="18"/>
  <c r="B186" i="18"/>
  <c r="A186" i="18"/>
  <c r="B185" i="18"/>
  <c r="A185" i="18"/>
  <c r="B184" i="18"/>
  <c r="A184" i="18"/>
  <c r="B183" i="18"/>
  <c r="A183" i="18"/>
  <c r="B182" i="18"/>
  <c r="A182" i="18"/>
  <c r="B181" i="18"/>
  <c r="A181" i="18"/>
  <c r="B180" i="18"/>
  <c r="A180" i="18"/>
  <c r="B179" i="18"/>
  <c r="A179" i="18"/>
  <c r="B178" i="18"/>
  <c r="A178" i="18"/>
  <c r="B176" i="18"/>
  <c r="A176" i="18"/>
  <c r="B175" i="18"/>
  <c r="A175" i="18"/>
  <c r="B174" i="18"/>
  <c r="A174" i="18"/>
  <c r="B173" i="18"/>
  <c r="A173" i="18"/>
  <c r="B172" i="18"/>
  <c r="A172" i="18"/>
  <c r="B171" i="18"/>
  <c r="A171" i="18"/>
  <c r="B170" i="18"/>
  <c r="A170" i="18"/>
  <c r="B169" i="18"/>
  <c r="A169" i="18"/>
  <c r="B168" i="18"/>
  <c r="A168" i="18"/>
  <c r="B167" i="18"/>
  <c r="A167" i="18"/>
  <c r="B166" i="18"/>
  <c r="A166" i="18"/>
  <c r="B165" i="18"/>
  <c r="A165" i="18"/>
  <c r="B164" i="18"/>
  <c r="A164" i="18"/>
  <c r="B163" i="18"/>
  <c r="A163" i="18"/>
  <c r="B162" i="18"/>
  <c r="A162" i="18"/>
  <c r="B161" i="18"/>
  <c r="A161" i="18"/>
  <c r="B160" i="18"/>
  <c r="A160" i="18"/>
  <c r="B159" i="18"/>
  <c r="A159" i="18"/>
  <c r="B158" i="18"/>
  <c r="A158" i="18"/>
  <c r="B157" i="18"/>
  <c r="A157" i="18"/>
  <c r="B156" i="18"/>
  <c r="A156" i="18"/>
  <c r="B155" i="18"/>
  <c r="A155" i="18"/>
  <c r="B154" i="18"/>
  <c r="A154" i="18"/>
  <c r="B153" i="18"/>
  <c r="A153" i="18"/>
  <c r="B152" i="18"/>
  <c r="A152" i="18"/>
  <c r="B151" i="18"/>
  <c r="A151" i="18"/>
  <c r="B150" i="18"/>
  <c r="A150" i="18"/>
  <c r="B149" i="18"/>
  <c r="A149" i="18"/>
  <c r="B148" i="18"/>
  <c r="A148" i="18"/>
  <c r="B147" i="18"/>
  <c r="A147" i="18"/>
  <c r="B145" i="18"/>
  <c r="A145" i="18"/>
  <c r="B144" i="18"/>
  <c r="A144" i="18"/>
  <c r="B143" i="18"/>
  <c r="A143" i="18"/>
  <c r="B142" i="18"/>
  <c r="A142" i="18"/>
  <c r="B141" i="18"/>
  <c r="A141" i="18"/>
  <c r="B140" i="18"/>
  <c r="A140" i="18"/>
  <c r="B139" i="18"/>
  <c r="A139" i="18"/>
  <c r="B138" i="18"/>
  <c r="A138" i="18"/>
  <c r="B137" i="18"/>
  <c r="A137" i="18"/>
  <c r="B136" i="18"/>
  <c r="A136" i="18"/>
  <c r="B135" i="18"/>
  <c r="A135" i="18"/>
  <c r="B134" i="18"/>
  <c r="A134" i="18"/>
  <c r="B133" i="18"/>
  <c r="A133" i="18"/>
  <c r="B132" i="18"/>
  <c r="A132" i="18"/>
  <c r="B131" i="18"/>
  <c r="A131" i="18"/>
  <c r="B130" i="18"/>
  <c r="A130" i="18"/>
  <c r="B129" i="18"/>
  <c r="A129" i="18"/>
  <c r="B128" i="18"/>
  <c r="A128" i="18"/>
  <c r="B127" i="18"/>
  <c r="A127" i="18"/>
  <c r="B126" i="18"/>
  <c r="A126" i="18"/>
  <c r="B125" i="18"/>
  <c r="A125" i="18"/>
  <c r="B124" i="18"/>
  <c r="A124" i="18"/>
  <c r="B123" i="18"/>
  <c r="A123" i="18"/>
  <c r="B122" i="18"/>
  <c r="A122" i="18"/>
  <c r="B121" i="18"/>
  <c r="A121" i="18"/>
  <c r="B120" i="18"/>
  <c r="A120" i="18"/>
  <c r="B119" i="18"/>
  <c r="A119" i="18"/>
  <c r="B118" i="18"/>
  <c r="A118" i="18"/>
  <c r="B116" i="18"/>
  <c r="A116" i="18"/>
  <c r="B115" i="18"/>
  <c r="A115" i="18"/>
  <c r="B114" i="18"/>
  <c r="A114" i="18"/>
  <c r="B113" i="18"/>
  <c r="A113" i="18"/>
  <c r="B112" i="18"/>
  <c r="A112" i="18"/>
  <c r="B111" i="18"/>
  <c r="A111" i="18"/>
  <c r="B110" i="18"/>
  <c r="A110" i="18"/>
  <c r="B109" i="18"/>
  <c r="A109" i="18"/>
  <c r="B108" i="18"/>
  <c r="A108" i="18"/>
  <c r="B107" i="18"/>
  <c r="A107" i="18"/>
  <c r="B106" i="18"/>
  <c r="A106" i="18"/>
  <c r="B105" i="18"/>
  <c r="A105" i="18"/>
  <c r="B104" i="18"/>
  <c r="A104" i="18"/>
  <c r="B103" i="18"/>
  <c r="A103" i="18"/>
  <c r="B102" i="18"/>
  <c r="A102" i="18"/>
  <c r="B101" i="18"/>
  <c r="A101" i="18"/>
  <c r="B100" i="18"/>
  <c r="A100" i="18"/>
  <c r="B99" i="18"/>
  <c r="A99" i="18"/>
  <c r="B98" i="18"/>
  <c r="A98" i="18"/>
  <c r="B97" i="18"/>
  <c r="A97" i="18"/>
  <c r="B96" i="18"/>
  <c r="A96" i="18"/>
  <c r="B95" i="18"/>
  <c r="A95" i="18"/>
  <c r="B94" i="18"/>
  <c r="A94" i="18"/>
  <c r="B93" i="18"/>
  <c r="A93" i="18"/>
  <c r="B92" i="18"/>
  <c r="A92" i="18"/>
  <c r="B91" i="18"/>
  <c r="A91" i="18"/>
  <c r="B90" i="18"/>
  <c r="A90" i="18"/>
  <c r="B89" i="18"/>
  <c r="A89" i="18"/>
  <c r="B88" i="18"/>
  <c r="A88" i="18"/>
  <c r="B87" i="18"/>
  <c r="A87" i="18"/>
  <c r="B86" i="18"/>
  <c r="A86" i="18"/>
  <c r="B85" i="18"/>
  <c r="A85" i="18"/>
  <c r="B84" i="18"/>
  <c r="A84" i="18"/>
  <c r="B83" i="18"/>
  <c r="A83" i="18"/>
  <c r="B82" i="18"/>
  <c r="A82" i="18"/>
  <c r="B81" i="18"/>
  <c r="A81" i="18"/>
  <c r="B80" i="18"/>
  <c r="A80" i="18"/>
  <c r="B79" i="18"/>
  <c r="A79" i="18"/>
  <c r="B78" i="18"/>
  <c r="A78" i="18"/>
  <c r="B76" i="18"/>
  <c r="A76" i="18"/>
  <c r="B75" i="18"/>
  <c r="A75" i="18"/>
  <c r="B74" i="18"/>
  <c r="A74" i="18"/>
  <c r="B73" i="18"/>
  <c r="A73" i="18"/>
  <c r="B72" i="18"/>
  <c r="A72" i="18"/>
  <c r="B71" i="18"/>
  <c r="A71" i="18"/>
  <c r="B70" i="18"/>
  <c r="A70" i="18"/>
  <c r="B69" i="18"/>
  <c r="A69" i="18"/>
  <c r="B68" i="18"/>
  <c r="A68" i="18"/>
  <c r="B67" i="18"/>
  <c r="A67" i="18"/>
  <c r="B66" i="18"/>
  <c r="A66" i="18"/>
  <c r="B65" i="18"/>
  <c r="A65" i="18"/>
  <c r="B64" i="18"/>
  <c r="A64" i="18"/>
  <c r="B63" i="18"/>
  <c r="A63" i="18"/>
  <c r="B62" i="18"/>
  <c r="A62" i="18"/>
  <c r="B61" i="18"/>
  <c r="A61" i="18"/>
  <c r="B60" i="18"/>
  <c r="A60" i="18"/>
  <c r="B59" i="18"/>
  <c r="A59" i="18"/>
  <c r="B58" i="18"/>
  <c r="A58" i="18"/>
  <c r="B57" i="18"/>
  <c r="A57" i="18"/>
  <c r="B56" i="18"/>
  <c r="A56" i="18"/>
  <c r="B55" i="18"/>
  <c r="A55" i="18"/>
  <c r="B54" i="18"/>
  <c r="A54" i="18"/>
  <c r="B53" i="18"/>
  <c r="A53" i="18"/>
  <c r="B52" i="18"/>
  <c r="A52" i="18"/>
  <c r="B51" i="18"/>
  <c r="A51" i="18"/>
  <c r="B50" i="18"/>
  <c r="A50" i="18"/>
  <c r="B49" i="18"/>
  <c r="A49" i="18"/>
  <c r="B48" i="18"/>
  <c r="A48" i="18"/>
  <c r="B47" i="18"/>
  <c r="A47" i="18"/>
  <c r="B46" i="18"/>
  <c r="A46" i="18"/>
  <c r="B45" i="18"/>
  <c r="A45" i="18"/>
  <c r="B44" i="18"/>
  <c r="A44" i="18"/>
  <c r="B43" i="18"/>
  <c r="A43" i="18"/>
  <c r="B42" i="18"/>
  <c r="A42" i="18"/>
  <c r="B41" i="18"/>
  <c r="A41" i="18"/>
  <c r="B40" i="18"/>
  <c r="A40" i="18"/>
  <c r="B39" i="18"/>
  <c r="A39" i="18"/>
  <c r="B38" i="18"/>
  <c r="A38" i="18"/>
  <c r="B37" i="18"/>
  <c r="A37" i="18"/>
  <c r="B36" i="18"/>
  <c r="A36" i="18"/>
  <c r="B35" i="18"/>
  <c r="A35" i="18"/>
  <c r="B34" i="18"/>
  <c r="A34" i="18"/>
  <c r="B33" i="18"/>
  <c r="A33" i="18"/>
  <c r="B32" i="18"/>
  <c r="A32" i="18"/>
  <c r="D214" i="18"/>
  <c r="D213" i="18"/>
  <c r="G31" i="18"/>
  <c r="G30" i="18"/>
  <c r="G29" i="18"/>
  <c r="G28" i="18"/>
  <c r="G27" i="18"/>
  <c r="G26" i="18"/>
  <c r="G25" i="18"/>
  <c r="G24" i="18"/>
  <c r="G23" i="18"/>
  <c r="G22" i="18"/>
  <c r="G21" i="18"/>
  <c r="G20" i="18"/>
  <c r="G19" i="18"/>
  <c r="G18" i="18"/>
  <c r="G17" i="18"/>
  <c r="G16" i="18"/>
  <c r="G15" i="18"/>
  <c r="G14" i="18"/>
  <c r="G13" i="18"/>
  <c r="G12" i="18"/>
  <c r="G11" i="18"/>
  <c r="G10" i="18"/>
  <c r="G9" i="18"/>
  <c r="G8" i="18"/>
  <c r="G7" i="18"/>
  <c r="G6" i="18"/>
  <c r="G5" i="18"/>
  <c r="G4" i="18"/>
  <c r="G3" i="18"/>
  <c r="B31" i="18"/>
  <c r="A31" i="18"/>
  <c r="B30" i="18"/>
  <c r="A30" i="18"/>
  <c r="B29" i="18"/>
  <c r="A29" i="18"/>
  <c r="B28" i="18"/>
  <c r="A28" i="18"/>
  <c r="B27" i="18"/>
  <c r="A27" i="18"/>
  <c r="B26" i="18"/>
  <c r="A26" i="18"/>
  <c r="B25" i="18"/>
  <c r="A25" i="18"/>
  <c r="B24" i="18"/>
  <c r="A24" i="18"/>
  <c r="B23" i="18"/>
  <c r="A23" i="18"/>
  <c r="B22" i="18"/>
  <c r="A22" i="18"/>
  <c r="B21" i="18"/>
  <c r="A21" i="18"/>
  <c r="B20" i="18"/>
  <c r="A20" i="18"/>
  <c r="B19" i="18"/>
  <c r="A19" i="18"/>
  <c r="B18" i="18"/>
  <c r="A18" i="18"/>
  <c r="B17" i="18"/>
  <c r="A17" i="18"/>
  <c r="B16" i="18"/>
  <c r="A16" i="18"/>
  <c r="B15" i="18"/>
  <c r="A15" i="18"/>
  <c r="B14" i="18"/>
  <c r="A14" i="18"/>
  <c r="B13" i="18"/>
  <c r="A13" i="18"/>
  <c r="B12" i="18"/>
  <c r="A12" i="18"/>
  <c r="B11" i="18"/>
  <c r="A11" i="18"/>
  <c r="B10" i="18"/>
  <c r="A10" i="18"/>
  <c r="B9" i="18"/>
  <c r="A9" i="18"/>
  <c r="B8" i="18"/>
  <c r="A8" i="18"/>
  <c r="B7" i="18"/>
  <c r="A7" i="18"/>
  <c r="B6" i="18"/>
  <c r="A6" i="18"/>
  <c r="B5" i="18"/>
  <c r="A5" i="18"/>
  <c r="B4" i="18"/>
  <c r="A4" i="18"/>
  <c r="E21" i="18"/>
  <c r="E20" i="18"/>
  <c r="E19" i="18"/>
  <c r="E18" i="18"/>
  <c r="E17" i="18"/>
  <c r="E16" i="18"/>
  <c r="E15" i="18"/>
  <c r="E14" i="18"/>
  <c r="E13" i="18"/>
  <c r="E12" i="18"/>
  <c r="E11" i="18"/>
  <c r="E10" i="18"/>
  <c r="E9" i="18"/>
  <c r="E8" i="18"/>
  <c r="E7" i="18"/>
  <c r="E6" i="18"/>
  <c r="E5" i="18"/>
  <c r="E4" i="18"/>
  <c r="E3" i="18"/>
  <c r="E2" i="18"/>
  <c r="G2" i="18"/>
  <c r="B3" i="18"/>
  <c r="B2" i="18"/>
  <c r="A3" i="18"/>
  <c r="A2" i="18"/>
  <c r="F27" i="17"/>
  <c r="F26" i="17"/>
  <c r="F24" i="17"/>
  <c r="F23" i="17"/>
  <c r="F22" i="17"/>
  <c r="F20" i="17"/>
  <c r="F17" i="17"/>
  <c r="F15" i="17"/>
  <c r="F14" i="17"/>
  <c r="F13" i="17"/>
  <c r="F11" i="17"/>
  <c r="E129" i="20" l="1"/>
  <c r="E3855" i="26"/>
  <c r="E666" i="18"/>
  <c r="E672" i="18"/>
  <c r="E3860" i="26"/>
  <c r="E3856" i="26"/>
  <c r="E667" i="18"/>
  <c r="E3853" i="26"/>
  <c r="E3854" i="26"/>
  <c r="E665" i="18"/>
  <c r="E3862" i="26"/>
  <c r="E674" i="18"/>
  <c r="E3857" i="26"/>
  <c r="E670" i="18"/>
  <c r="E3858" i="26"/>
  <c r="E3859" i="26"/>
  <c r="E671" i="18"/>
  <c r="E3852" i="26"/>
  <c r="K3" i="26" s="1"/>
  <c r="E3861" i="26"/>
  <c r="E673" i="18"/>
  <c r="F8" i="17"/>
  <c r="B2" i="17"/>
  <c r="F28" i="17"/>
  <c r="E28" i="17"/>
  <c r="D28" i="17"/>
  <c r="C28" i="17"/>
  <c r="B29" i="16" l="1"/>
  <c r="A1" i="16"/>
  <c r="B31" i="16" l="1"/>
  <c r="B35" i="16" s="1"/>
  <c r="C11" i="15"/>
  <c r="B11" i="15"/>
  <c r="B17" i="15"/>
  <c r="C17" i="15"/>
  <c r="C36" i="16" s="1"/>
  <c r="B36" i="16" l="1"/>
  <c r="A4" i="15"/>
  <c r="A1" i="15"/>
  <c r="F46" i="14" l="1"/>
  <c r="G34" i="14"/>
  <c r="E34" i="14"/>
  <c r="D34" i="14"/>
  <c r="C34" i="14"/>
  <c r="B34" i="14"/>
  <c r="E7" i="14"/>
  <c r="D7" i="14"/>
  <c r="C7" i="14"/>
  <c r="B7" i="14"/>
  <c r="D28" i="14"/>
  <c r="D16" i="14"/>
  <c r="A1" i="14"/>
  <c r="F38" i="14"/>
  <c r="F33" i="14"/>
  <c r="F32" i="14"/>
  <c r="F31" i="14"/>
  <c r="G28" i="14"/>
  <c r="E28" i="14"/>
  <c r="C28" i="14"/>
  <c r="B28" i="14"/>
  <c r="F27" i="14"/>
  <c r="F26" i="14"/>
  <c r="F25" i="14"/>
  <c r="F24" i="14"/>
  <c r="F23" i="14"/>
  <c r="F22" i="14"/>
  <c r="F19" i="14"/>
  <c r="G16" i="14"/>
  <c r="E16" i="14"/>
  <c r="C16" i="14"/>
  <c r="B16" i="14"/>
  <c r="F15" i="14"/>
  <c r="F14" i="14"/>
  <c r="F13" i="14"/>
  <c r="F12" i="14"/>
  <c r="F11" i="14"/>
  <c r="F10" i="14"/>
  <c r="B36" i="14" l="1"/>
  <c r="B40" i="14" s="1"/>
  <c r="B41" i="14" s="1"/>
  <c r="F34" i="14"/>
  <c r="D36" i="14"/>
  <c r="D40" i="14" s="1"/>
  <c r="D41" i="14" s="1"/>
  <c r="F16" i="14"/>
  <c r="F28" i="14"/>
  <c r="E36" i="14"/>
  <c r="E40" i="14" s="1"/>
  <c r="E41" i="14" s="1"/>
  <c r="G36" i="14"/>
  <c r="G40" i="14" s="1"/>
  <c r="G41" i="14" s="1"/>
  <c r="C36" i="14"/>
  <c r="C40" i="14" s="1"/>
  <c r="C41" i="14" s="1"/>
  <c r="F36" i="14" l="1"/>
  <c r="F40" i="14" s="1"/>
  <c r="F47" i="13"/>
  <c r="F31" i="13"/>
  <c r="F19" i="13"/>
  <c r="G46" i="13"/>
  <c r="G45" i="13"/>
  <c r="G43" i="13"/>
  <c r="G50" i="11" s="1"/>
  <c r="G40" i="13"/>
  <c r="G39" i="13"/>
  <c r="G38" i="13"/>
  <c r="G37" i="13"/>
  <c r="G36" i="13"/>
  <c r="G30" i="13"/>
  <c r="G29" i="13"/>
  <c r="G28" i="13"/>
  <c r="G27" i="13"/>
  <c r="G26" i="13"/>
  <c r="G25" i="13"/>
  <c r="G24" i="13"/>
  <c r="G23" i="13"/>
  <c r="G18" i="13"/>
  <c r="G17" i="13"/>
  <c r="G16" i="13"/>
  <c r="G15" i="13"/>
  <c r="G11" i="13"/>
  <c r="G10" i="13"/>
  <c r="F7" i="13"/>
  <c r="F12" i="13"/>
  <c r="H12" i="13"/>
  <c r="E12" i="13"/>
  <c r="D110" i="20" s="1"/>
  <c r="D12" i="13"/>
  <c r="C110" i="20" s="1"/>
  <c r="C12" i="13"/>
  <c r="B110" i="20" s="1"/>
  <c r="B1" i="13"/>
  <c r="H47" i="13"/>
  <c r="E47" i="13"/>
  <c r="D47" i="13"/>
  <c r="C47" i="13"/>
  <c r="H31" i="13"/>
  <c r="E31" i="13"/>
  <c r="D31" i="13"/>
  <c r="C31" i="13"/>
  <c r="H19" i="13"/>
  <c r="E19" i="13"/>
  <c r="D19" i="13"/>
  <c r="C19" i="13"/>
  <c r="C29" i="11" l="1"/>
  <c r="E110" i="20"/>
  <c r="E612" i="18"/>
  <c r="G46" i="11"/>
  <c r="E629" i="18"/>
  <c r="E620" i="18"/>
  <c r="E621" i="18"/>
  <c r="E614" i="18"/>
  <c r="E615" i="18"/>
  <c r="E616" i="18"/>
  <c r="E624" i="18"/>
  <c r="E617" i="18"/>
  <c r="E625" i="18"/>
  <c r="G45" i="11"/>
  <c r="E628" i="18"/>
  <c r="E613" i="18"/>
  <c r="E618" i="18"/>
  <c r="E626" i="18"/>
  <c r="E622" i="18"/>
  <c r="E623" i="18"/>
  <c r="E611" i="18"/>
  <c r="E619" i="18"/>
  <c r="E627" i="18"/>
  <c r="G47" i="11"/>
  <c r="G52" i="11"/>
  <c r="C26" i="11"/>
  <c r="C112" i="20"/>
  <c r="B27" i="11"/>
  <c r="D112" i="20"/>
  <c r="B28" i="11"/>
  <c r="E112" i="20"/>
  <c r="B29" i="11"/>
  <c r="C27" i="11"/>
  <c r="G43" i="11"/>
  <c r="G42" i="11"/>
  <c r="B112" i="20"/>
  <c r="B26" i="11"/>
  <c r="C28" i="11"/>
  <c r="G44" i="11"/>
  <c r="F20" i="13"/>
  <c r="E47" i="14" s="1"/>
  <c r="D629" i="18"/>
  <c r="D624" i="18"/>
  <c r="D628" i="18"/>
  <c r="D20" i="13"/>
  <c r="C47" i="14" s="1"/>
  <c r="E20" i="13"/>
  <c r="D47" i="14" s="1"/>
  <c r="G12" i="13"/>
  <c r="C20" i="13"/>
  <c r="B47" i="14" s="1"/>
  <c r="G19" i="13"/>
  <c r="G31" i="13"/>
  <c r="G47" i="13"/>
  <c r="H20" i="13"/>
  <c r="G47" i="14" s="1"/>
  <c r="G29" i="11" l="1"/>
  <c r="G28" i="11"/>
  <c r="G27" i="11"/>
  <c r="G26" i="11"/>
  <c r="F34" i="13"/>
  <c r="F41" i="13" s="1"/>
  <c r="C34" i="13"/>
  <c r="C41" i="13" s="1"/>
  <c r="C48" i="13" s="1"/>
  <c r="E34" i="13"/>
  <c r="E41" i="13" s="1"/>
  <c r="E48" i="13" s="1"/>
  <c r="D34" i="13"/>
  <c r="D41" i="13" s="1"/>
  <c r="D48" i="13" s="1"/>
  <c r="H34" i="13"/>
  <c r="H41" i="13" s="1"/>
  <c r="H48" i="13" s="1"/>
  <c r="G20" i="13"/>
  <c r="F47" i="14" s="1"/>
  <c r="F34" i="12"/>
  <c r="F49" i="13" s="1"/>
  <c r="F19" i="12"/>
  <c r="F14" i="12"/>
  <c r="B1" i="12"/>
  <c r="B4" i="12"/>
  <c r="H34" i="12"/>
  <c r="E34" i="12"/>
  <c r="D34" i="12"/>
  <c r="C34" i="12"/>
  <c r="G33" i="12"/>
  <c r="E595" i="18" s="1"/>
  <c r="G32" i="12"/>
  <c r="E594" i="18" s="1"/>
  <c r="G31" i="12"/>
  <c r="E593" i="18" s="1"/>
  <c r="G30" i="12"/>
  <c r="E592" i="18" s="1"/>
  <c r="G29" i="12"/>
  <c r="E591" i="18" s="1"/>
  <c r="G28" i="12"/>
  <c r="E590" i="18" s="1"/>
  <c r="G27" i="12"/>
  <c r="E589" i="18" s="1"/>
  <c r="G26" i="12"/>
  <c r="E588" i="18" s="1"/>
  <c r="G25" i="12"/>
  <c r="E587" i="18" s="1"/>
  <c r="G24" i="12"/>
  <c r="E586" i="18" s="1"/>
  <c r="H19" i="12"/>
  <c r="E19" i="12"/>
  <c r="D19" i="12"/>
  <c r="C19" i="12"/>
  <c r="G18" i="12"/>
  <c r="E585" i="18" s="1"/>
  <c r="G17" i="12"/>
  <c r="E584" i="18" s="1"/>
  <c r="H14" i="12"/>
  <c r="E14" i="12"/>
  <c r="D14" i="12"/>
  <c r="C14" i="12"/>
  <c r="G13" i="12"/>
  <c r="E583" i="18" s="1"/>
  <c r="G12" i="12"/>
  <c r="E582" i="18" s="1"/>
  <c r="G11" i="12"/>
  <c r="E581" i="18" s="1"/>
  <c r="C49" i="13" l="1"/>
  <c r="H49" i="13"/>
  <c r="D49" i="13"/>
  <c r="E49" i="13"/>
  <c r="C10" i="10"/>
  <c r="F41" i="14"/>
  <c r="C24" i="10"/>
  <c r="C27" i="10"/>
  <c r="C22" i="10"/>
  <c r="C26" i="10"/>
  <c r="C14" i="10"/>
  <c r="C15" i="10"/>
  <c r="C11" i="10"/>
  <c r="C12" i="10"/>
  <c r="C21" i="10"/>
  <c r="G34" i="13"/>
  <c r="G41" i="13" s="1"/>
  <c r="G48" i="13" s="1"/>
  <c r="F20" i="12"/>
  <c r="G19" i="12"/>
  <c r="G14" i="12"/>
  <c r="C20" i="12"/>
  <c r="D20" i="12"/>
  <c r="H20" i="12"/>
  <c r="E20" i="12"/>
  <c r="G34" i="12"/>
  <c r="A1" i="11"/>
  <c r="I53" i="11"/>
  <c r="G53" i="11"/>
  <c r="I48" i="11"/>
  <c r="G48" i="11"/>
  <c r="I34" i="11"/>
  <c r="E30" i="11"/>
  <c r="D30" i="11"/>
  <c r="C30" i="11"/>
  <c r="B30" i="11"/>
  <c r="H29" i="11"/>
  <c r="H28" i="11"/>
  <c r="H27" i="11"/>
  <c r="G49" i="13" l="1"/>
  <c r="G20" i="12"/>
  <c r="G30" i="11"/>
  <c r="G31" i="11" s="1"/>
  <c r="G49" i="11" s="1"/>
  <c r="G54" i="11" s="1"/>
  <c r="I49" i="11"/>
  <c r="I54" i="11" s="1"/>
  <c r="H26" i="11"/>
  <c r="H30" i="11" s="1"/>
  <c r="F413" i="9" l="1"/>
  <c r="D413" i="9"/>
  <c r="A3" i="10"/>
  <c r="A1" i="10"/>
  <c r="E28" i="10"/>
  <c r="I55" i="11" s="1"/>
  <c r="C28" i="10"/>
  <c r="G55" i="11" s="1"/>
  <c r="E16" i="10"/>
  <c r="C16" i="10"/>
  <c r="F424" i="9" l="1"/>
  <c r="D424" i="9"/>
  <c r="H401" i="9"/>
  <c r="H400" i="9"/>
  <c r="H399" i="9"/>
  <c r="H398" i="9"/>
  <c r="H397" i="9"/>
  <c r="H396" i="9"/>
  <c r="H395" i="9"/>
  <c r="H394" i="9"/>
  <c r="H360" i="9"/>
  <c r="H359" i="9"/>
  <c r="H358" i="9"/>
  <c r="H357" i="9"/>
  <c r="H356" i="9"/>
  <c r="H355" i="9"/>
  <c r="H354" i="9"/>
  <c r="H353" i="9"/>
  <c r="H352" i="9"/>
  <c r="H347" i="9"/>
  <c r="H346" i="9"/>
  <c r="H345" i="9"/>
  <c r="H344" i="9"/>
  <c r="H343" i="9"/>
  <c r="H342" i="9"/>
  <c r="H341" i="9"/>
  <c r="H340" i="9"/>
  <c r="H339" i="9"/>
  <c r="H156" i="9" l="1"/>
  <c r="H155" i="9"/>
  <c r="H154" i="9"/>
  <c r="H153" i="9"/>
  <c r="H152" i="9"/>
  <c r="H151" i="9"/>
  <c r="H150" i="9"/>
  <c r="H149" i="9"/>
  <c r="H174" i="9"/>
  <c r="H173" i="9"/>
  <c r="H172" i="9"/>
  <c r="H171" i="9"/>
  <c r="H170" i="9"/>
  <c r="H169" i="9"/>
  <c r="H168" i="9"/>
  <c r="H167" i="9"/>
  <c r="H69" i="9" l="1"/>
  <c r="H68" i="9"/>
  <c r="H67" i="9"/>
  <c r="H66" i="9"/>
  <c r="H65" i="9"/>
  <c r="H64" i="9"/>
  <c r="H63" i="9"/>
  <c r="H62" i="9"/>
  <c r="H61" i="9"/>
  <c r="H60" i="9"/>
  <c r="H59" i="9"/>
  <c r="H58" i="9"/>
  <c r="H57" i="9"/>
  <c r="H56" i="9"/>
  <c r="H55" i="9"/>
  <c r="H54" i="9"/>
  <c r="H53" i="9"/>
  <c r="H48" i="9"/>
  <c r="H47" i="9"/>
  <c r="H46" i="9"/>
  <c r="E18" i="11" s="1"/>
  <c r="H45" i="9"/>
  <c r="H44" i="9"/>
  <c r="H43" i="9"/>
  <c r="H42" i="9"/>
  <c r="H41" i="9"/>
  <c r="H40" i="9"/>
  <c r="H39" i="9"/>
  <c r="H38" i="9"/>
  <c r="D19" i="11" s="1"/>
  <c r="H37" i="9"/>
  <c r="D18" i="11" s="1"/>
  <c r="H36" i="9"/>
  <c r="D17" i="11" s="1"/>
  <c r="H35" i="9"/>
  <c r="H34" i="9"/>
  <c r="D15" i="11" s="1"/>
  <c r="H33" i="9"/>
  <c r="H32" i="9"/>
  <c r="D16" i="11" l="1"/>
  <c r="D20" i="11"/>
  <c r="E17" i="11"/>
  <c r="E16" i="11"/>
  <c r="E20" i="11"/>
  <c r="E15" i="11"/>
  <c r="E19" i="11"/>
  <c r="E13" i="11"/>
  <c r="H28" i="9"/>
  <c r="C20" i="11" s="1"/>
  <c r="H27" i="9"/>
  <c r="C19" i="11" s="1"/>
  <c r="H26" i="9"/>
  <c r="H25" i="9"/>
  <c r="H24" i="9"/>
  <c r="H23" i="9"/>
  <c r="H22" i="9"/>
  <c r="H21" i="9"/>
  <c r="B1" i="9" l="1"/>
  <c r="F334" i="9"/>
  <c r="D334" i="9"/>
  <c r="F324" i="9"/>
  <c r="D324" i="9"/>
  <c r="F307" i="9"/>
  <c r="D307" i="9"/>
  <c r="F289" i="9"/>
  <c r="D289" i="9"/>
  <c r="F259" i="9"/>
  <c r="D259" i="9"/>
  <c r="F245" i="9"/>
  <c r="D245" i="9"/>
  <c r="F229" i="9"/>
  <c r="D229" i="9"/>
  <c r="F197" i="9"/>
  <c r="D197" i="9"/>
  <c r="D361" i="9" l="1"/>
  <c r="D362" i="9" s="1"/>
  <c r="F361" i="9"/>
  <c r="F417" i="9" s="1"/>
  <c r="F425" i="9" s="1"/>
  <c r="F362" i="9" l="1"/>
  <c r="D417" i="9"/>
  <c r="D425" i="9" s="1"/>
  <c r="H30" i="8"/>
  <c r="B25" i="10" s="1"/>
  <c r="D25" i="10" s="1"/>
  <c r="B3" i="8" l="1"/>
  <c r="B1" i="8"/>
  <c r="F33" i="8"/>
  <c r="D33" i="8"/>
  <c r="H32" i="8"/>
  <c r="H31" i="8"/>
  <c r="H29" i="8"/>
  <c r="B24" i="10" s="1"/>
  <c r="D24" i="10" s="1"/>
  <c r="H28" i="8"/>
  <c r="B22" i="10" s="1"/>
  <c r="D22" i="10" s="1"/>
  <c r="H27" i="8"/>
  <c r="B21" i="10" s="1"/>
  <c r="H26" i="8"/>
  <c r="B20" i="10" s="1"/>
  <c r="D20" i="10" s="1"/>
  <c r="F15" i="8"/>
  <c r="D15" i="8"/>
  <c r="B27" i="10" l="1"/>
  <c r="D27" i="10" s="1"/>
  <c r="B26" i="10"/>
  <c r="D26" i="10" s="1"/>
  <c r="D21" i="10"/>
  <c r="F7" i="7"/>
  <c r="C855" i="26" s="1"/>
  <c r="B1" i="7"/>
  <c r="F270" i="7"/>
  <c r="E270" i="7"/>
  <c r="D270" i="7"/>
  <c r="C270" i="7"/>
  <c r="F260" i="7"/>
  <c r="E260" i="7"/>
  <c r="D260" i="7"/>
  <c r="C260" i="7"/>
  <c r="F243" i="7"/>
  <c r="E243" i="7"/>
  <c r="D243" i="7"/>
  <c r="C243" i="7"/>
  <c r="F233" i="7"/>
  <c r="E233" i="7"/>
  <c r="D233" i="7"/>
  <c r="C233" i="7"/>
  <c r="F216" i="7"/>
  <c r="E216" i="7"/>
  <c r="D216" i="7"/>
  <c r="C216" i="7"/>
  <c r="F198" i="7"/>
  <c r="E198" i="7"/>
  <c r="D198" i="7"/>
  <c r="C198" i="7"/>
  <c r="F168" i="7"/>
  <c r="E168" i="7"/>
  <c r="D168" i="7"/>
  <c r="C168" i="7"/>
  <c r="F154" i="7"/>
  <c r="E154" i="7"/>
  <c r="D154" i="7"/>
  <c r="C154" i="7"/>
  <c r="F138" i="7"/>
  <c r="E138" i="7"/>
  <c r="D138" i="7"/>
  <c r="C138" i="7"/>
  <c r="F105" i="7"/>
  <c r="E105" i="7"/>
  <c r="D105" i="7"/>
  <c r="C105" i="7"/>
  <c r="F96" i="7"/>
  <c r="E96" i="7"/>
  <c r="D96" i="7"/>
  <c r="C96" i="7"/>
  <c r="F89" i="7"/>
  <c r="E89" i="7"/>
  <c r="D89" i="7"/>
  <c r="C89" i="7"/>
  <c r="F50" i="7"/>
  <c r="E50" i="7"/>
  <c r="D50" i="7"/>
  <c r="C50" i="7"/>
  <c r="F19" i="7"/>
  <c r="E19" i="7"/>
  <c r="D19" i="7"/>
  <c r="C19" i="7"/>
  <c r="C826" i="26" l="1"/>
  <c r="C786" i="26"/>
  <c r="C923" i="26"/>
  <c r="C915" i="26"/>
  <c r="C907" i="26"/>
  <c r="C899" i="26"/>
  <c r="C891" i="26"/>
  <c r="C882" i="26"/>
  <c r="C874" i="26"/>
  <c r="C866" i="26"/>
  <c r="C858" i="26"/>
  <c r="C849" i="26"/>
  <c r="C841" i="26"/>
  <c r="C833" i="26"/>
  <c r="C824" i="26"/>
  <c r="C816" i="26"/>
  <c r="C808" i="26"/>
  <c r="C800" i="26"/>
  <c r="C792" i="26"/>
  <c r="C783" i="26"/>
  <c r="C775" i="26"/>
  <c r="C767" i="26"/>
  <c r="C759" i="26"/>
  <c r="C751" i="26"/>
  <c r="C743" i="26"/>
  <c r="C875" i="26"/>
  <c r="C809" i="26"/>
  <c r="C922" i="26"/>
  <c r="C914" i="26"/>
  <c r="C906" i="26"/>
  <c r="C898" i="26"/>
  <c r="C890" i="26"/>
  <c r="C881" i="26"/>
  <c r="C873" i="26"/>
  <c r="C865" i="26"/>
  <c r="C857" i="26"/>
  <c r="C848" i="26"/>
  <c r="C840" i="26"/>
  <c r="C832" i="26"/>
  <c r="C823" i="26"/>
  <c r="C815" i="26"/>
  <c r="C807" i="26"/>
  <c r="C799" i="26"/>
  <c r="C791" i="26"/>
  <c r="C782" i="26"/>
  <c r="C774" i="26"/>
  <c r="C766" i="26"/>
  <c r="C758" i="26"/>
  <c r="C750" i="26"/>
  <c r="C742" i="26"/>
  <c r="C916" i="26"/>
  <c r="C867" i="26"/>
  <c r="C842" i="26"/>
  <c r="C793" i="26"/>
  <c r="C744" i="26"/>
  <c r="C921" i="26"/>
  <c r="C913" i="26"/>
  <c r="C905" i="26"/>
  <c r="C897" i="26"/>
  <c r="C889" i="26"/>
  <c r="C880" i="26"/>
  <c r="C872" i="26"/>
  <c r="C864" i="26"/>
  <c r="C856" i="26"/>
  <c r="C847" i="26"/>
  <c r="C839" i="26"/>
  <c r="C831" i="26"/>
  <c r="C822" i="26"/>
  <c r="C814" i="26"/>
  <c r="C806" i="26"/>
  <c r="C798" i="26"/>
  <c r="C790" i="26"/>
  <c r="C781" i="26"/>
  <c r="C773" i="26"/>
  <c r="C765" i="26"/>
  <c r="C757" i="26"/>
  <c r="C749" i="26"/>
  <c r="C741" i="26"/>
  <c r="C908" i="26"/>
  <c r="C825" i="26"/>
  <c r="C752" i="26"/>
  <c r="C920" i="26"/>
  <c r="C912" i="26"/>
  <c r="C904" i="26"/>
  <c r="C896" i="26"/>
  <c r="C888" i="26"/>
  <c r="C879" i="26"/>
  <c r="C871" i="26"/>
  <c r="C863" i="26"/>
  <c r="C854" i="26"/>
  <c r="C846" i="26"/>
  <c r="C838" i="26"/>
  <c r="C830" i="26"/>
  <c r="C821" i="26"/>
  <c r="C813" i="26"/>
  <c r="C805" i="26"/>
  <c r="C797" i="26"/>
  <c r="C789" i="26"/>
  <c r="C780" i="26"/>
  <c r="C772" i="26"/>
  <c r="C764" i="26"/>
  <c r="C756" i="26"/>
  <c r="C748" i="26"/>
  <c r="C900" i="26"/>
  <c r="C850" i="26"/>
  <c r="C817" i="26"/>
  <c r="C768" i="26"/>
  <c r="C919" i="26"/>
  <c r="C911" i="26"/>
  <c r="C903" i="26"/>
  <c r="C895" i="26"/>
  <c r="C887" i="26"/>
  <c r="C878" i="26"/>
  <c r="C870" i="26"/>
  <c r="C862" i="26"/>
  <c r="C853" i="26"/>
  <c r="C845" i="26"/>
  <c r="C837" i="26"/>
  <c r="C829" i="26"/>
  <c r="C820" i="26"/>
  <c r="C812" i="26"/>
  <c r="C804" i="26"/>
  <c r="C796" i="26"/>
  <c r="C788" i="26"/>
  <c r="C779" i="26"/>
  <c r="C771" i="26"/>
  <c r="C763" i="26"/>
  <c r="C755" i="26"/>
  <c r="C747" i="26"/>
  <c r="C859" i="26"/>
  <c r="C801" i="26"/>
  <c r="C760" i="26"/>
  <c r="C918" i="26"/>
  <c r="C910" i="26"/>
  <c r="C902" i="26"/>
  <c r="C894" i="26"/>
  <c r="C885" i="26"/>
  <c r="C877" i="26"/>
  <c r="C869" i="26"/>
  <c r="C861" i="26"/>
  <c r="C852" i="26"/>
  <c r="C844" i="26"/>
  <c r="C836" i="26"/>
  <c r="C828" i="26"/>
  <c r="C819" i="26"/>
  <c r="C811" i="26"/>
  <c r="C803" i="26"/>
  <c r="C795" i="26"/>
  <c r="C787" i="26"/>
  <c r="C778" i="26"/>
  <c r="C770" i="26"/>
  <c r="C762" i="26"/>
  <c r="C754" i="26"/>
  <c r="C746" i="26"/>
  <c r="C883" i="26"/>
  <c r="C776" i="26"/>
  <c r="C917" i="26"/>
  <c r="C909" i="26"/>
  <c r="C901" i="26"/>
  <c r="C893" i="26"/>
  <c r="C884" i="26"/>
  <c r="C876" i="26"/>
  <c r="C868" i="26"/>
  <c r="C860" i="26"/>
  <c r="C851" i="26"/>
  <c r="C843" i="26"/>
  <c r="C835" i="26"/>
  <c r="C827" i="26"/>
  <c r="C818" i="26"/>
  <c r="C810" i="26"/>
  <c r="C802" i="26"/>
  <c r="C794" i="26"/>
  <c r="C785" i="26"/>
  <c r="C777" i="26"/>
  <c r="C769" i="26"/>
  <c r="C761" i="26"/>
  <c r="C753" i="26"/>
  <c r="C745" i="26"/>
  <c r="C892" i="26"/>
  <c r="C834" i="26"/>
  <c r="C784" i="26"/>
  <c r="B28" i="10"/>
  <c r="D28" i="10"/>
  <c r="D106" i="7"/>
  <c r="C249" i="7"/>
  <c r="C106" i="7"/>
  <c r="E106" i="7"/>
  <c r="D249" i="7"/>
  <c r="F106" i="7"/>
  <c r="E249" i="7"/>
  <c r="F249" i="7"/>
  <c r="C264" i="7" l="1"/>
  <c r="C271" i="7" s="1"/>
  <c r="E250" i="7"/>
  <c r="D264" i="7"/>
  <c r="D271" i="7" s="1"/>
  <c r="D250" i="7"/>
  <c r="F264" i="7"/>
  <c r="F271" i="7" s="1"/>
  <c r="E264" i="7"/>
  <c r="E271" i="7" s="1"/>
  <c r="C250" i="7"/>
  <c r="F250" i="7"/>
  <c r="B4" i="6" l="1"/>
  <c r="B1" i="6"/>
  <c r="F23" i="6"/>
  <c r="F272" i="7" s="1"/>
  <c r="E23" i="6"/>
  <c r="E272" i="7" s="1"/>
  <c r="D23" i="6"/>
  <c r="D272" i="7" s="1"/>
  <c r="C23" i="6"/>
  <c r="C272" i="7" s="1"/>
  <c r="F15" i="6"/>
  <c r="E15" i="6"/>
  <c r="D15" i="6"/>
  <c r="C15" i="6"/>
  <c r="R215" i="5" l="1"/>
  <c r="G215" i="7" s="1"/>
  <c r="H215" i="7" s="1"/>
  <c r="R258" i="5"/>
  <c r="G258" i="7" s="1"/>
  <c r="H258" i="7" l="1"/>
  <c r="C393" i="9" s="1"/>
  <c r="H393" i="9" s="1"/>
  <c r="F85" i="20"/>
  <c r="G85" i="20" s="1"/>
  <c r="C306" i="9"/>
  <c r="H306" i="9" s="1"/>
  <c r="E550" i="18"/>
  <c r="D7" i="5"/>
  <c r="C7" i="5"/>
  <c r="B1" i="5"/>
  <c r="Q270" i="5"/>
  <c r="P270" i="5"/>
  <c r="O270" i="5"/>
  <c r="D270" i="5"/>
  <c r="C270" i="5"/>
  <c r="R269" i="5"/>
  <c r="G269" i="7" s="1"/>
  <c r="H269" i="7" s="1"/>
  <c r="C422" i="9" s="1"/>
  <c r="H422" i="9" s="1"/>
  <c r="R268" i="5"/>
  <c r="G268" i="7" s="1"/>
  <c r="H268" i="7" s="1"/>
  <c r="C421" i="9" s="1"/>
  <c r="H421" i="9" s="1"/>
  <c r="R266" i="5"/>
  <c r="G266" i="7" s="1"/>
  <c r="F8" i="20" s="1"/>
  <c r="G8" i="20" s="1"/>
  <c r="R263" i="5"/>
  <c r="G263" i="7" s="1"/>
  <c r="R262" i="5"/>
  <c r="G262" i="7" s="1"/>
  <c r="Q260" i="5"/>
  <c r="P260" i="5"/>
  <c r="O260" i="5"/>
  <c r="D260" i="5"/>
  <c r="C260" i="5"/>
  <c r="R259" i="5"/>
  <c r="G259" i="7" s="1"/>
  <c r="R257" i="5"/>
  <c r="G257" i="7" s="1"/>
  <c r="R256" i="5"/>
  <c r="G256" i="7" s="1"/>
  <c r="R255" i="5"/>
  <c r="G255" i="7" s="1"/>
  <c r="R254" i="5"/>
  <c r="G254" i="7" s="1"/>
  <c r="H254" i="7" s="1"/>
  <c r="R253" i="5"/>
  <c r="G253" i="7" s="1"/>
  <c r="R248" i="5"/>
  <c r="G248" i="7" s="1"/>
  <c r="F83" i="20" s="1"/>
  <c r="G83" i="20" s="1"/>
  <c r="R247" i="5"/>
  <c r="G247" i="7" s="1"/>
  <c r="R246" i="5"/>
  <c r="G246" i="7" s="1"/>
  <c r="R245" i="5"/>
  <c r="G245" i="7" s="1"/>
  <c r="Q243" i="5"/>
  <c r="P243" i="5"/>
  <c r="O243" i="5"/>
  <c r="D243" i="5"/>
  <c r="C243" i="5"/>
  <c r="R242" i="5"/>
  <c r="G242" i="7" s="1"/>
  <c r="H242" i="7" s="1"/>
  <c r="R241" i="5"/>
  <c r="G241" i="7" s="1"/>
  <c r="R239" i="5"/>
  <c r="G239" i="7" s="1"/>
  <c r="H239" i="7" s="1"/>
  <c r="R238" i="5"/>
  <c r="G238" i="7" s="1"/>
  <c r="H238" i="7" s="1"/>
  <c r="R237" i="5"/>
  <c r="G237" i="7" s="1"/>
  <c r="Q233" i="5"/>
  <c r="P233" i="5"/>
  <c r="O233" i="5"/>
  <c r="D233" i="5"/>
  <c r="C233" i="5"/>
  <c r="R232" i="5"/>
  <c r="G232" i="7" s="1"/>
  <c r="H232" i="7" s="1"/>
  <c r="R231" i="5"/>
  <c r="G231" i="7" s="1"/>
  <c r="H231" i="7" s="1"/>
  <c r="R230" i="5"/>
  <c r="G230" i="7" s="1"/>
  <c r="H230" i="7" s="1"/>
  <c r="R229" i="5"/>
  <c r="G229" i="7" s="1"/>
  <c r="H229" i="7" s="1"/>
  <c r="R228" i="5"/>
  <c r="G228" i="7" s="1"/>
  <c r="R226" i="5"/>
  <c r="G226" i="7" s="1"/>
  <c r="H226" i="7" s="1"/>
  <c r="R225" i="5"/>
  <c r="G225" i="7" s="1"/>
  <c r="H225" i="7" s="1"/>
  <c r="R224" i="5"/>
  <c r="G224" i="7" s="1"/>
  <c r="H224" i="7" s="1"/>
  <c r="R223" i="5"/>
  <c r="G223" i="7" s="1"/>
  <c r="H223" i="7" s="1"/>
  <c r="R222" i="5"/>
  <c r="G222" i="7" s="1"/>
  <c r="H222" i="7" s="1"/>
  <c r="R221" i="5"/>
  <c r="G221" i="7" s="1"/>
  <c r="H221" i="7" s="1"/>
  <c r="R220" i="5"/>
  <c r="G220" i="7" s="1"/>
  <c r="Q216" i="5"/>
  <c r="P216" i="5"/>
  <c r="O216" i="5"/>
  <c r="D216" i="5"/>
  <c r="C216" i="5"/>
  <c r="R214" i="5"/>
  <c r="G214" i="7" s="1"/>
  <c r="H214" i="7" s="1"/>
  <c r="R213" i="5"/>
  <c r="G213" i="7" s="1"/>
  <c r="H213" i="7" s="1"/>
  <c r="R212" i="5"/>
  <c r="G212" i="7" s="1"/>
  <c r="H212" i="7" s="1"/>
  <c r="R211" i="5"/>
  <c r="G211" i="7" s="1"/>
  <c r="H211" i="7" s="1"/>
  <c r="R210" i="5"/>
  <c r="G210" i="7" s="1"/>
  <c r="R208" i="5"/>
  <c r="G208" i="7" s="1"/>
  <c r="H208" i="7" s="1"/>
  <c r="R206" i="5"/>
  <c r="G206" i="7" s="1"/>
  <c r="H206" i="7" s="1"/>
  <c r="R205" i="5"/>
  <c r="G205" i="7" s="1"/>
  <c r="H205" i="7" s="1"/>
  <c r="R204" i="5"/>
  <c r="G204" i="7" s="1"/>
  <c r="H204" i="7" s="1"/>
  <c r="R203" i="5"/>
  <c r="G203" i="7" s="1"/>
  <c r="H203" i="7" s="1"/>
  <c r="R202" i="5"/>
  <c r="G202" i="7" s="1"/>
  <c r="Q198" i="5"/>
  <c r="P198" i="5"/>
  <c r="O198" i="5"/>
  <c r="D198" i="5"/>
  <c r="C198" i="5"/>
  <c r="R197" i="5"/>
  <c r="G197" i="7" s="1"/>
  <c r="H197" i="7" s="1"/>
  <c r="R196" i="5"/>
  <c r="G196" i="7" s="1"/>
  <c r="H196" i="7" s="1"/>
  <c r="R195" i="5"/>
  <c r="G195" i="7" s="1"/>
  <c r="H195" i="7" s="1"/>
  <c r="R194" i="5"/>
  <c r="G194" i="7" s="1"/>
  <c r="H194" i="7" s="1"/>
  <c r="R193" i="5"/>
  <c r="G193" i="7" s="1"/>
  <c r="H193" i="7" s="1"/>
  <c r="R192" i="5"/>
  <c r="G192" i="7" s="1"/>
  <c r="R190" i="5"/>
  <c r="G190" i="7" s="1"/>
  <c r="H190" i="7" s="1"/>
  <c r="R189" i="5"/>
  <c r="G189" i="7" s="1"/>
  <c r="H189" i="7" s="1"/>
  <c r="R188" i="5"/>
  <c r="G188" i="7" s="1"/>
  <c r="H188" i="7" s="1"/>
  <c r="R187" i="5"/>
  <c r="G187" i="7" s="1"/>
  <c r="H187" i="7" s="1"/>
  <c r="R186" i="5"/>
  <c r="G186" i="7" s="1"/>
  <c r="R184" i="5"/>
  <c r="G184" i="7" s="1"/>
  <c r="H184" i="7" s="1"/>
  <c r="R183" i="5"/>
  <c r="G183" i="7" s="1"/>
  <c r="H183" i="7" s="1"/>
  <c r="R182" i="5"/>
  <c r="G182" i="7" s="1"/>
  <c r="H182" i="7" s="1"/>
  <c r="R181" i="5"/>
  <c r="G181" i="7" s="1"/>
  <c r="H181" i="7" s="1"/>
  <c r="R180" i="5"/>
  <c r="G180" i="7" s="1"/>
  <c r="H180" i="7" s="1"/>
  <c r="R179" i="5"/>
  <c r="G179" i="7" s="1"/>
  <c r="H179" i="7" s="1"/>
  <c r="R178" i="5"/>
  <c r="G178" i="7" s="1"/>
  <c r="R176" i="5"/>
  <c r="G176" i="7" s="1"/>
  <c r="H176" i="7" s="1"/>
  <c r="R175" i="5"/>
  <c r="G175" i="7" s="1"/>
  <c r="H175" i="7" s="1"/>
  <c r="R174" i="5"/>
  <c r="G174" i="7" s="1"/>
  <c r="H174" i="7" s="1"/>
  <c r="R173" i="5"/>
  <c r="G173" i="7" s="1"/>
  <c r="H173" i="7" s="1"/>
  <c r="R172" i="5"/>
  <c r="G172" i="7" s="1"/>
  <c r="Q168" i="5"/>
  <c r="P168" i="5"/>
  <c r="O168" i="5"/>
  <c r="D168" i="5"/>
  <c r="C168" i="5"/>
  <c r="R167" i="5"/>
  <c r="G167" i="7" s="1"/>
  <c r="R166" i="5"/>
  <c r="G166" i="7" s="1"/>
  <c r="R164" i="5"/>
  <c r="G164" i="7" s="1"/>
  <c r="H164" i="7" s="1"/>
  <c r="R163" i="5"/>
  <c r="G163" i="7" s="1"/>
  <c r="F67" i="20" s="1"/>
  <c r="R161" i="5"/>
  <c r="G161" i="7" s="1"/>
  <c r="H161" i="7" s="1"/>
  <c r="R160" i="5"/>
  <c r="G160" i="7" s="1"/>
  <c r="R158" i="5"/>
  <c r="G158" i="7" s="1"/>
  <c r="F65" i="20" s="1"/>
  <c r="G65" i="20" s="1"/>
  <c r="Q154" i="5"/>
  <c r="P154" i="5"/>
  <c r="O154" i="5"/>
  <c r="D154" i="5"/>
  <c r="C154" i="5"/>
  <c r="R153" i="5"/>
  <c r="G153" i="7" s="1"/>
  <c r="H153" i="7" s="1"/>
  <c r="R152" i="5"/>
  <c r="G152" i="7" s="1"/>
  <c r="H152" i="7" s="1"/>
  <c r="R151" i="5"/>
  <c r="G151" i="7" s="1"/>
  <c r="H151" i="7" s="1"/>
  <c r="R150" i="5"/>
  <c r="G150" i="7" s="1"/>
  <c r="H150" i="7" s="1"/>
  <c r="R149" i="5"/>
  <c r="G149" i="7" s="1"/>
  <c r="R147" i="5"/>
  <c r="G147" i="7" s="1"/>
  <c r="H147" i="7" s="1"/>
  <c r="R146" i="5"/>
  <c r="G146" i="7" s="1"/>
  <c r="H146" i="7" s="1"/>
  <c r="R145" i="5"/>
  <c r="G145" i="7" s="1"/>
  <c r="H145" i="7" s="1"/>
  <c r="R144" i="5"/>
  <c r="G144" i="7" s="1"/>
  <c r="H144" i="7" s="1"/>
  <c r="R143" i="5"/>
  <c r="G143" i="7" s="1"/>
  <c r="H143" i="7" s="1"/>
  <c r="R142" i="5"/>
  <c r="G142" i="7" s="1"/>
  <c r="Q138" i="5"/>
  <c r="P138" i="5"/>
  <c r="O138" i="5"/>
  <c r="D138" i="5"/>
  <c r="C138" i="5"/>
  <c r="R137" i="5"/>
  <c r="G137" i="7" s="1"/>
  <c r="H137" i="7" s="1"/>
  <c r="R136" i="5"/>
  <c r="G136" i="7" s="1"/>
  <c r="H136" i="7" s="1"/>
  <c r="R135" i="5"/>
  <c r="G135" i="7" s="1"/>
  <c r="H135" i="7" s="1"/>
  <c r="R134" i="5"/>
  <c r="G134" i="7" s="1"/>
  <c r="H134" i="7" s="1"/>
  <c r="R133" i="5"/>
  <c r="G133" i="7" s="1"/>
  <c r="H133" i="7" s="1"/>
  <c r="R132" i="5"/>
  <c r="G132" i="7" s="1"/>
  <c r="H132" i="7" s="1"/>
  <c r="R131" i="5"/>
  <c r="G131" i="7" s="1"/>
  <c r="H131" i="7" s="1"/>
  <c r="R130" i="5"/>
  <c r="G130" i="7" s="1"/>
  <c r="H130" i="7" s="1"/>
  <c r="R129" i="5"/>
  <c r="G129" i="7" s="1"/>
  <c r="H129" i="7" s="1"/>
  <c r="R128" i="5"/>
  <c r="G128" i="7" s="1"/>
  <c r="H128" i="7" s="1"/>
  <c r="R127" i="5"/>
  <c r="G127" i="7" s="1"/>
  <c r="H127" i="7" s="1"/>
  <c r="R126" i="5"/>
  <c r="G126" i="7" s="1"/>
  <c r="R123" i="5"/>
  <c r="G123" i="7" s="1"/>
  <c r="H123" i="7" s="1"/>
  <c r="R122" i="5"/>
  <c r="G122" i="7" s="1"/>
  <c r="H122" i="7" s="1"/>
  <c r="R121" i="5"/>
  <c r="G121" i="7" s="1"/>
  <c r="H121" i="7" s="1"/>
  <c r="R120" i="5"/>
  <c r="G120" i="7" s="1"/>
  <c r="R118" i="5"/>
  <c r="G118" i="7" s="1"/>
  <c r="H118" i="7" s="1"/>
  <c r="R117" i="5"/>
  <c r="G117" i="7" s="1"/>
  <c r="H117" i="7" s="1"/>
  <c r="R116" i="5"/>
  <c r="G116" i="7" s="1"/>
  <c r="H116" i="7" s="1"/>
  <c r="R115" i="5"/>
  <c r="G115" i="7" s="1"/>
  <c r="R113" i="5"/>
  <c r="G113" i="7" s="1"/>
  <c r="R112" i="5"/>
  <c r="G112" i="7" s="1"/>
  <c r="R111" i="5"/>
  <c r="G111" i="7" s="1"/>
  <c r="F57" i="20" s="1"/>
  <c r="Q105" i="5"/>
  <c r="P105" i="5"/>
  <c r="O105" i="5"/>
  <c r="D105" i="5"/>
  <c r="C105" i="5"/>
  <c r="R104" i="5"/>
  <c r="G104" i="7" s="1"/>
  <c r="R103" i="5"/>
  <c r="G103" i="7" s="1"/>
  <c r="R102" i="5"/>
  <c r="G102" i="7" s="1"/>
  <c r="F48" i="20" s="1"/>
  <c r="G48" i="20" s="1"/>
  <c r="R101" i="5"/>
  <c r="G101" i="7" s="1"/>
  <c r="R100" i="5"/>
  <c r="G100" i="7" s="1"/>
  <c r="R99" i="5"/>
  <c r="G99" i="7" s="1"/>
  <c r="Q96" i="5"/>
  <c r="P96" i="5"/>
  <c r="O96" i="5"/>
  <c r="D96" i="5"/>
  <c r="C96" i="5"/>
  <c r="R95" i="5"/>
  <c r="G95" i="7" s="1"/>
  <c r="R94" i="5"/>
  <c r="G94" i="7" s="1"/>
  <c r="R93" i="5"/>
  <c r="G93" i="7" s="1"/>
  <c r="R92" i="5"/>
  <c r="G92" i="7" s="1"/>
  <c r="F40" i="20" s="1"/>
  <c r="G40" i="20" s="1"/>
  <c r="Q89" i="5"/>
  <c r="P89" i="5"/>
  <c r="O89" i="5"/>
  <c r="D89" i="5"/>
  <c r="C89" i="5"/>
  <c r="R88" i="5"/>
  <c r="G88" i="7" s="1"/>
  <c r="R87" i="5"/>
  <c r="G87" i="7" s="1"/>
  <c r="R86" i="5"/>
  <c r="G86" i="7" s="1"/>
  <c r="R85" i="5"/>
  <c r="G85" i="7" s="1"/>
  <c r="R84" i="5"/>
  <c r="G84" i="7" s="1"/>
  <c r="H84" i="7" s="1"/>
  <c r="R83" i="5"/>
  <c r="G83" i="7" s="1"/>
  <c r="H83" i="7" s="1"/>
  <c r="R82" i="5"/>
  <c r="G82" i="7" s="1"/>
  <c r="H82" i="7" s="1"/>
  <c r="R81" i="5"/>
  <c r="G81" i="7" s="1"/>
  <c r="H81" i="7" s="1"/>
  <c r="R80" i="5"/>
  <c r="G80" i="7" s="1"/>
  <c r="H80" i="7" s="1"/>
  <c r="R79" i="5"/>
  <c r="G79" i="7" s="1"/>
  <c r="H79" i="7" s="1"/>
  <c r="R78" i="5"/>
  <c r="G78" i="7" s="1"/>
  <c r="H78" i="7" s="1"/>
  <c r="R76" i="5"/>
  <c r="G76" i="7" s="1"/>
  <c r="H76" i="7" s="1"/>
  <c r="R75" i="5"/>
  <c r="G75" i="7" s="1"/>
  <c r="H75" i="7" s="1"/>
  <c r="R74" i="5"/>
  <c r="G74" i="7" s="1"/>
  <c r="H74" i="7" s="1"/>
  <c r="R73" i="5"/>
  <c r="G73" i="7" s="1"/>
  <c r="H73" i="7" s="1"/>
  <c r="R72" i="5"/>
  <c r="G72" i="7" s="1"/>
  <c r="R69" i="5"/>
  <c r="G69" i="7" s="1"/>
  <c r="H69" i="7" s="1"/>
  <c r="R68" i="5"/>
  <c r="G68" i="7" s="1"/>
  <c r="H68" i="7" s="1"/>
  <c r="R66" i="5"/>
  <c r="G66" i="7" s="1"/>
  <c r="R64" i="5"/>
  <c r="G64" i="7" s="1"/>
  <c r="H64" i="7" s="1"/>
  <c r="R63" i="5"/>
  <c r="G63" i="7" s="1"/>
  <c r="H63" i="7" s="1"/>
  <c r="R62" i="5"/>
  <c r="G62" i="7" s="1"/>
  <c r="H62" i="7" s="1"/>
  <c r="R61" i="5"/>
  <c r="G61" i="7" s="1"/>
  <c r="R59" i="5"/>
  <c r="G59" i="7" s="1"/>
  <c r="H59" i="7" s="1"/>
  <c r="R58" i="5"/>
  <c r="G58" i="7" s="1"/>
  <c r="H58" i="7" s="1"/>
  <c r="R57" i="5"/>
  <c r="G57" i="7" s="1"/>
  <c r="H57" i="7" s="1"/>
  <c r="R56" i="5"/>
  <c r="G56" i="7" s="1"/>
  <c r="H56" i="7" s="1"/>
  <c r="R55" i="5"/>
  <c r="G55" i="7" s="1"/>
  <c r="H55" i="7" s="1"/>
  <c r="R54" i="5"/>
  <c r="G54" i="7" s="1"/>
  <c r="Q50" i="5"/>
  <c r="P50" i="5"/>
  <c r="O50" i="5"/>
  <c r="D50" i="5"/>
  <c r="C50" i="5"/>
  <c r="R49" i="5"/>
  <c r="G49" i="7" s="1"/>
  <c r="R48" i="5"/>
  <c r="G48" i="7" s="1"/>
  <c r="R47" i="5"/>
  <c r="G47" i="7" s="1"/>
  <c r="R46" i="5"/>
  <c r="G46" i="7" s="1"/>
  <c r="H46" i="7" s="1"/>
  <c r="R45" i="5"/>
  <c r="G45" i="7" s="1"/>
  <c r="H45" i="7" s="1"/>
  <c r="R44" i="5"/>
  <c r="G44" i="7" s="1"/>
  <c r="H44" i="7" s="1"/>
  <c r="R43" i="5"/>
  <c r="G43" i="7" s="1"/>
  <c r="H43" i="7" s="1"/>
  <c r="R42" i="5"/>
  <c r="G42" i="7" s="1"/>
  <c r="H42" i="7" s="1"/>
  <c r="R41" i="5"/>
  <c r="G41" i="7" s="1"/>
  <c r="H41" i="7" s="1"/>
  <c r="R40" i="5"/>
  <c r="G40" i="7" s="1"/>
  <c r="H40" i="7" s="1"/>
  <c r="R39" i="5"/>
  <c r="G39" i="7" s="1"/>
  <c r="H39" i="7" s="1"/>
  <c r="R38" i="5"/>
  <c r="G38" i="7" s="1"/>
  <c r="H38" i="7" s="1"/>
  <c r="R37" i="5"/>
  <c r="G37" i="7" s="1"/>
  <c r="H37" i="7" s="1"/>
  <c r="R36" i="5"/>
  <c r="G36" i="7" s="1"/>
  <c r="H36" i="7" s="1"/>
  <c r="R35" i="5"/>
  <c r="G35" i="7" s="1"/>
  <c r="H35" i="7" s="1"/>
  <c r="R34" i="5"/>
  <c r="G34" i="7" s="1"/>
  <c r="H34" i="7" s="1"/>
  <c r="R33" i="5"/>
  <c r="G33" i="7" s="1"/>
  <c r="H33" i="7" s="1"/>
  <c r="R32" i="5"/>
  <c r="G32" i="7" s="1"/>
  <c r="H32" i="7" s="1"/>
  <c r="R31" i="5"/>
  <c r="G31" i="7" s="1"/>
  <c r="H31" i="7" s="1"/>
  <c r="R30" i="5"/>
  <c r="G30" i="7" s="1"/>
  <c r="H30" i="7" s="1"/>
  <c r="R29" i="5"/>
  <c r="G29" i="7" s="1"/>
  <c r="R27" i="5"/>
  <c r="G27" i="7" s="1"/>
  <c r="R26" i="5"/>
  <c r="G26" i="7" s="1"/>
  <c r="R25" i="5"/>
  <c r="G25" i="7" s="1"/>
  <c r="R24" i="5"/>
  <c r="G24" i="7" s="1"/>
  <c r="F22" i="20" s="1"/>
  <c r="G22" i="20" s="1"/>
  <c r="R21" i="5"/>
  <c r="G21" i="7" s="1"/>
  <c r="Q19" i="5"/>
  <c r="P19" i="5"/>
  <c r="O19" i="5"/>
  <c r="D19" i="5"/>
  <c r="C19" i="5"/>
  <c r="R18" i="5"/>
  <c r="G18" i="7" s="1"/>
  <c r="R17" i="5"/>
  <c r="G17" i="7" s="1"/>
  <c r="R16" i="5"/>
  <c r="G16" i="7" s="1"/>
  <c r="F17" i="20" s="1"/>
  <c r="G17" i="20" s="1"/>
  <c r="R15" i="5"/>
  <c r="G15" i="7" s="1"/>
  <c r="R14" i="5"/>
  <c r="G14" i="7" s="1"/>
  <c r="R13" i="5"/>
  <c r="G13" i="7" s="1"/>
  <c r="R12" i="5"/>
  <c r="G12" i="7" s="1"/>
  <c r="R11" i="5"/>
  <c r="G11" i="7" s="1"/>
  <c r="F12" i="20" s="1"/>
  <c r="C1221" i="26" l="1"/>
  <c r="C1252" i="26"/>
  <c r="C1038" i="26"/>
  <c r="C1069" i="26"/>
  <c r="F74" i="20"/>
  <c r="F33" i="20"/>
  <c r="F61" i="20"/>
  <c r="G61" i="20" s="1"/>
  <c r="C1009" i="26"/>
  <c r="C969" i="26"/>
  <c r="C1192" i="26"/>
  <c r="C1152" i="26"/>
  <c r="C1284" i="26"/>
  <c r="C1276" i="26"/>
  <c r="C1268" i="26"/>
  <c r="C1260" i="26"/>
  <c r="C1251" i="26"/>
  <c r="C1243" i="26"/>
  <c r="C1235" i="26"/>
  <c r="C1227" i="26"/>
  <c r="C1218" i="26"/>
  <c r="C1210" i="26"/>
  <c r="C1202" i="26"/>
  <c r="C1194" i="26"/>
  <c r="C1185" i="26"/>
  <c r="C1177" i="26"/>
  <c r="C1169" i="26"/>
  <c r="C1161" i="26"/>
  <c r="C1153" i="26"/>
  <c r="C1144" i="26"/>
  <c r="C1136" i="26"/>
  <c r="C1128" i="26"/>
  <c r="C1120" i="26"/>
  <c r="C1112" i="26"/>
  <c r="C1277" i="26"/>
  <c r="C1228" i="26"/>
  <c r="C1178" i="26"/>
  <c r="C1129" i="26"/>
  <c r="C1283" i="26"/>
  <c r="C1275" i="26"/>
  <c r="C1267" i="26"/>
  <c r="C1259" i="26"/>
  <c r="C1250" i="26"/>
  <c r="C1242" i="26"/>
  <c r="C1234" i="26"/>
  <c r="C1226" i="26"/>
  <c r="C1217" i="26"/>
  <c r="C1209" i="26"/>
  <c r="C1201" i="26"/>
  <c r="C1193" i="26"/>
  <c r="C1184" i="26"/>
  <c r="C1176" i="26"/>
  <c r="C1168" i="26"/>
  <c r="C1160" i="26"/>
  <c r="C1151" i="26"/>
  <c r="C1143" i="26"/>
  <c r="C1135" i="26"/>
  <c r="C1127" i="26"/>
  <c r="C1119" i="26"/>
  <c r="C1111" i="26"/>
  <c r="C1282" i="26"/>
  <c r="C1274" i="26"/>
  <c r="C1266" i="26"/>
  <c r="C1258" i="26"/>
  <c r="C1249" i="26"/>
  <c r="C1241" i="26"/>
  <c r="C1233" i="26"/>
  <c r="C1225" i="26"/>
  <c r="C1216" i="26"/>
  <c r="C1208" i="26"/>
  <c r="C1200" i="26"/>
  <c r="C1191" i="26"/>
  <c r="C1183" i="26"/>
  <c r="C1175" i="26"/>
  <c r="C1167" i="26"/>
  <c r="C1159" i="26"/>
  <c r="C1150" i="26"/>
  <c r="C1142" i="26"/>
  <c r="C1134" i="26"/>
  <c r="C1126" i="26"/>
  <c r="C1118" i="26"/>
  <c r="C1110" i="26"/>
  <c r="C1269" i="26"/>
  <c r="C1236" i="26"/>
  <c r="C1186" i="26"/>
  <c r="C1137" i="26"/>
  <c r="C1289" i="26"/>
  <c r="C1281" i="26"/>
  <c r="C1273" i="26"/>
  <c r="C1265" i="26"/>
  <c r="C1257" i="26"/>
  <c r="C1248" i="26"/>
  <c r="C1240" i="26"/>
  <c r="C1232" i="26"/>
  <c r="C1224" i="26"/>
  <c r="C1215" i="26"/>
  <c r="C1207" i="26"/>
  <c r="C1199" i="26"/>
  <c r="C1190" i="26"/>
  <c r="C1182" i="26"/>
  <c r="C1174" i="26"/>
  <c r="C1166" i="26"/>
  <c r="C1158" i="26"/>
  <c r="C1149" i="26"/>
  <c r="C1141" i="26"/>
  <c r="C1133" i="26"/>
  <c r="C1125" i="26"/>
  <c r="C1117" i="26"/>
  <c r="C1109" i="26"/>
  <c r="C1285" i="26"/>
  <c r="C1211" i="26"/>
  <c r="C1170" i="26"/>
  <c r="C1113" i="26"/>
  <c r="C1288" i="26"/>
  <c r="C1280" i="26"/>
  <c r="C1272" i="26"/>
  <c r="C1264" i="26"/>
  <c r="C1256" i="26"/>
  <c r="C1247" i="26"/>
  <c r="C1239" i="26"/>
  <c r="C1231" i="26"/>
  <c r="C1223" i="26"/>
  <c r="C1214" i="26"/>
  <c r="C1206" i="26"/>
  <c r="C1198" i="26"/>
  <c r="C1189" i="26"/>
  <c r="C1181" i="26"/>
  <c r="C1173" i="26"/>
  <c r="C1165" i="26"/>
  <c r="C1157" i="26"/>
  <c r="C1148" i="26"/>
  <c r="C1140" i="26"/>
  <c r="C1132" i="26"/>
  <c r="C1124" i="26"/>
  <c r="C1116" i="26"/>
  <c r="C1108" i="26"/>
  <c r="C1253" i="26"/>
  <c r="C1203" i="26"/>
  <c r="C1145" i="26"/>
  <c r="C1287" i="26"/>
  <c r="C1279" i="26"/>
  <c r="C1271" i="26"/>
  <c r="C1263" i="26"/>
  <c r="C1255" i="26"/>
  <c r="C1246" i="26"/>
  <c r="C1238" i="26"/>
  <c r="C1230" i="26"/>
  <c r="C1222" i="26"/>
  <c r="C1213" i="26"/>
  <c r="C1205" i="26"/>
  <c r="C1197" i="26"/>
  <c r="C1188" i="26"/>
  <c r="C1180" i="26"/>
  <c r="C1172" i="26"/>
  <c r="C1164" i="26"/>
  <c r="C1156" i="26"/>
  <c r="C1147" i="26"/>
  <c r="C1139" i="26"/>
  <c r="C1131" i="26"/>
  <c r="C1123" i="26"/>
  <c r="C1115" i="26"/>
  <c r="C1107" i="26"/>
  <c r="C1244" i="26"/>
  <c r="C1195" i="26"/>
  <c r="C1154" i="26"/>
  <c r="C1286" i="26"/>
  <c r="C1278" i="26"/>
  <c r="C1270" i="26"/>
  <c r="C1262" i="26"/>
  <c r="C1254" i="26"/>
  <c r="C1245" i="26"/>
  <c r="C1237" i="26"/>
  <c r="C1229" i="26"/>
  <c r="C1220" i="26"/>
  <c r="C1212" i="26"/>
  <c r="C1204" i="26"/>
  <c r="C1196" i="26"/>
  <c r="C1187" i="26"/>
  <c r="C1179" i="26"/>
  <c r="C1171" i="26"/>
  <c r="C1163" i="26"/>
  <c r="C1155" i="26"/>
  <c r="C1146" i="26"/>
  <c r="C1138" i="26"/>
  <c r="C1130" i="26"/>
  <c r="C1122" i="26"/>
  <c r="C1114" i="26"/>
  <c r="C1261" i="26"/>
  <c r="C1219" i="26"/>
  <c r="C1162" i="26"/>
  <c r="C1121" i="26"/>
  <c r="C924" i="26"/>
  <c r="C1104" i="26"/>
  <c r="C1096" i="26"/>
  <c r="C1088" i="26"/>
  <c r="C1080" i="26"/>
  <c r="C1072" i="26"/>
  <c r="C1063" i="26"/>
  <c r="C1055" i="26"/>
  <c r="C1047" i="26"/>
  <c r="C1039" i="26"/>
  <c r="C1030" i="26"/>
  <c r="C1022" i="26"/>
  <c r="C1014" i="26"/>
  <c r="C1005" i="26"/>
  <c r="C997" i="26"/>
  <c r="C989" i="26"/>
  <c r="C981" i="26"/>
  <c r="C973" i="26"/>
  <c r="C964" i="26"/>
  <c r="C956" i="26"/>
  <c r="C948" i="26"/>
  <c r="C940" i="26"/>
  <c r="C932" i="26"/>
  <c r="C1089" i="26"/>
  <c r="C1015" i="26"/>
  <c r="C957" i="26"/>
  <c r="C925" i="26"/>
  <c r="C1103" i="26"/>
  <c r="C1095" i="26"/>
  <c r="C1087" i="26"/>
  <c r="C1079" i="26"/>
  <c r="C1071" i="26"/>
  <c r="C1062" i="26"/>
  <c r="C1054" i="26"/>
  <c r="C1046" i="26"/>
  <c r="C1037" i="26"/>
  <c r="C1029" i="26"/>
  <c r="C1021" i="26"/>
  <c r="C1013" i="26"/>
  <c r="C1004" i="26"/>
  <c r="C996" i="26"/>
  <c r="C988" i="26"/>
  <c r="C980" i="26"/>
  <c r="C972" i="26"/>
  <c r="C963" i="26"/>
  <c r="C955" i="26"/>
  <c r="C947" i="26"/>
  <c r="C939" i="26"/>
  <c r="C931" i="26"/>
  <c r="C1097" i="26"/>
  <c r="C1056" i="26"/>
  <c r="C982" i="26"/>
  <c r="C1102" i="26"/>
  <c r="C1094" i="26"/>
  <c r="C1086" i="26"/>
  <c r="C1078" i="26"/>
  <c r="C1070" i="26"/>
  <c r="C1061" i="26"/>
  <c r="C1053" i="26"/>
  <c r="C1045" i="26"/>
  <c r="C1036" i="26"/>
  <c r="C1028" i="26"/>
  <c r="C1020" i="26"/>
  <c r="C1012" i="26"/>
  <c r="C1003" i="26"/>
  <c r="C995" i="26"/>
  <c r="C987" i="26"/>
  <c r="C979" i="26"/>
  <c r="C971" i="26"/>
  <c r="C962" i="26"/>
  <c r="C954" i="26"/>
  <c r="C946" i="26"/>
  <c r="C938" i="26"/>
  <c r="C930" i="26"/>
  <c r="C1105" i="26"/>
  <c r="C1048" i="26"/>
  <c r="C965" i="26"/>
  <c r="C1101" i="26"/>
  <c r="C1093" i="26"/>
  <c r="C1085" i="26"/>
  <c r="C1077" i="26"/>
  <c r="C1068" i="26"/>
  <c r="C1060" i="26"/>
  <c r="C1052" i="26"/>
  <c r="C1044" i="26"/>
  <c r="C1035" i="26"/>
  <c r="C1027" i="26"/>
  <c r="C1019" i="26"/>
  <c r="C1011" i="26"/>
  <c r="C1002" i="26"/>
  <c r="C994" i="26"/>
  <c r="C986" i="26"/>
  <c r="C978" i="26"/>
  <c r="C970" i="26"/>
  <c r="C961" i="26"/>
  <c r="C953" i="26"/>
  <c r="C945" i="26"/>
  <c r="C937" i="26"/>
  <c r="C929" i="26"/>
  <c r="C1064" i="26"/>
  <c r="C1023" i="26"/>
  <c r="C998" i="26"/>
  <c r="C949" i="26"/>
  <c r="C1100" i="26"/>
  <c r="C1092" i="26"/>
  <c r="C1084" i="26"/>
  <c r="C1076" i="26"/>
  <c r="C1067" i="26"/>
  <c r="C1059" i="26"/>
  <c r="C1051" i="26"/>
  <c r="C1043" i="26"/>
  <c r="C1034" i="26"/>
  <c r="C1026" i="26"/>
  <c r="C1018" i="26"/>
  <c r="C1010" i="26"/>
  <c r="C1001" i="26"/>
  <c r="C993" i="26"/>
  <c r="C985" i="26"/>
  <c r="C977" i="26"/>
  <c r="C968" i="26"/>
  <c r="C960" i="26"/>
  <c r="C952" i="26"/>
  <c r="C944" i="26"/>
  <c r="C936" i="26"/>
  <c r="C928" i="26"/>
  <c r="C974" i="26"/>
  <c r="C1099" i="26"/>
  <c r="C1091" i="26"/>
  <c r="C1083" i="26"/>
  <c r="C1075" i="26"/>
  <c r="C1066" i="26"/>
  <c r="C1058" i="26"/>
  <c r="C1050" i="26"/>
  <c r="C1042" i="26"/>
  <c r="C1033" i="26"/>
  <c r="C1025" i="26"/>
  <c r="C1017" i="26"/>
  <c r="C1008" i="26"/>
  <c r="C1000" i="26"/>
  <c r="C992" i="26"/>
  <c r="C984" i="26"/>
  <c r="C976" i="26"/>
  <c r="C967" i="26"/>
  <c r="C959" i="26"/>
  <c r="C951" i="26"/>
  <c r="C943" i="26"/>
  <c r="C935" i="26"/>
  <c r="C927" i="26"/>
  <c r="C1073" i="26"/>
  <c r="C1031" i="26"/>
  <c r="C990" i="26"/>
  <c r="C941" i="26"/>
  <c r="C1106" i="26"/>
  <c r="C1098" i="26"/>
  <c r="C1090" i="26"/>
  <c r="C1082" i="26"/>
  <c r="C1074" i="26"/>
  <c r="C1065" i="26"/>
  <c r="C1057" i="26"/>
  <c r="C1049" i="26"/>
  <c r="C1041" i="26"/>
  <c r="C1032" i="26"/>
  <c r="C1024" i="26"/>
  <c r="C1016" i="26"/>
  <c r="C1007" i="26"/>
  <c r="C999" i="26"/>
  <c r="C991" i="26"/>
  <c r="C983" i="26"/>
  <c r="C975" i="26"/>
  <c r="C966" i="26"/>
  <c r="C958" i="26"/>
  <c r="C950" i="26"/>
  <c r="C942" i="26"/>
  <c r="C934" i="26"/>
  <c r="C926" i="26"/>
  <c r="C1081" i="26"/>
  <c r="C1040" i="26"/>
  <c r="C1006" i="26"/>
  <c r="C933" i="26"/>
  <c r="F88" i="20"/>
  <c r="G88" i="20" s="1"/>
  <c r="F52" i="11"/>
  <c r="H52" i="11" s="1"/>
  <c r="F78" i="20"/>
  <c r="G78" i="20" s="1"/>
  <c r="E577" i="18"/>
  <c r="H160" i="7"/>
  <c r="E508" i="18" s="1"/>
  <c r="F66" i="20"/>
  <c r="G66" i="20" s="1"/>
  <c r="H262" i="7"/>
  <c r="E579" i="18" s="1"/>
  <c r="F89" i="20"/>
  <c r="G89" i="20" s="1"/>
  <c r="H120" i="7"/>
  <c r="C211" i="9" s="1"/>
  <c r="H211" i="9" s="1"/>
  <c r="H163" i="7"/>
  <c r="C254" i="9" s="1"/>
  <c r="H254" i="9" s="1"/>
  <c r="G67" i="20"/>
  <c r="H245" i="7"/>
  <c r="E568" i="18" s="1"/>
  <c r="F80" i="20"/>
  <c r="G80" i="20" s="1"/>
  <c r="H263" i="7"/>
  <c r="C416" i="9" s="1"/>
  <c r="H416" i="9" s="1"/>
  <c r="F46" i="11" s="1"/>
  <c r="H46" i="11" s="1"/>
  <c r="F90" i="20"/>
  <c r="G90" i="20" s="1"/>
  <c r="H178" i="7"/>
  <c r="C269" i="9" s="1"/>
  <c r="H269" i="9" s="1"/>
  <c r="F71" i="20"/>
  <c r="G71" i="20" s="1"/>
  <c r="F70" i="20"/>
  <c r="G70" i="20" s="1"/>
  <c r="H241" i="7"/>
  <c r="C332" i="9" s="1"/>
  <c r="H332" i="9" s="1"/>
  <c r="F79" i="20"/>
  <c r="G79" i="20" s="1"/>
  <c r="H246" i="7"/>
  <c r="C338" i="9" s="1"/>
  <c r="H338" i="9" s="1"/>
  <c r="F81" i="20"/>
  <c r="G81" i="20" s="1"/>
  <c r="H259" i="7"/>
  <c r="E578" i="18" s="1"/>
  <c r="F84" i="20"/>
  <c r="G84" i="20" s="1"/>
  <c r="H192" i="7"/>
  <c r="C283" i="9" s="1"/>
  <c r="H283" i="9" s="1"/>
  <c r="F73" i="20"/>
  <c r="G73" i="20" s="1"/>
  <c r="H247" i="7"/>
  <c r="E570" i="18" s="1"/>
  <c r="F82" i="20"/>
  <c r="G82" i="20" s="1"/>
  <c r="H149" i="7"/>
  <c r="E502" i="18" s="1"/>
  <c r="F64" i="20"/>
  <c r="G64" i="20" s="1"/>
  <c r="H167" i="7"/>
  <c r="E514" i="18" s="1"/>
  <c r="F69" i="20"/>
  <c r="G69" i="20" s="1"/>
  <c r="H210" i="7"/>
  <c r="C301" i="9" s="1"/>
  <c r="H301" i="9" s="1"/>
  <c r="F75" i="20"/>
  <c r="G75" i="20" s="1"/>
  <c r="H166" i="7"/>
  <c r="C257" i="9" s="1"/>
  <c r="H257" i="9" s="1"/>
  <c r="F68" i="20"/>
  <c r="G68" i="20" s="1"/>
  <c r="H115" i="7"/>
  <c r="C206" i="9" s="1"/>
  <c r="H206" i="9" s="1"/>
  <c r="F60" i="20"/>
  <c r="G60" i="20" s="1"/>
  <c r="H126" i="7"/>
  <c r="C217" i="9" s="1"/>
  <c r="H217" i="9" s="1"/>
  <c r="F62" i="20"/>
  <c r="G62" i="20" s="1"/>
  <c r="H228" i="7"/>
  <c r="C319" i="9" s="1"/>
  <c r="H319" i="9" s="1"/>
  <c r="F77" i="20"/>
  <c r="G77" i="20" s="1"/>
  <c r="F63" i="20"/>
  <c r="G63" i="20" s="1"/>
  <c r="H186" i="7"/>
  <c r="E527" i="18" s="1"/>
  <c r="F72" i="20"/>
  <c r="G72" i="20" s="1"/>
  <c r="G74" i="20"/>
  <c r="F76" i="20"/>
  <c r="G76" i="20" s="1"/>
  <c r="H49" i="7"/>
  <c r="E431" i="18" s="1"/>
  <c r="F29" i="20"/>
  <c r="G29" i="20" s="1"/>
  <c r="H66" i="7"/>
  <c r="C126" i="9" s="1"/>
  <c r="H126" i="9" s="1"/>
  <c r="G33" i="20"/>
  <c r="H86" i="7"/>
  <c r="E459" i="18" s="1"/>
  <c r="F36" i="20"/>
  <c r="G36" i="20" s="1"/>
  <c r="H87" i="7"/>
  <c r="C147" i="9" s="1"/>
  <c r="H147" i="9" s="1"/>
  <c r="C17" i="11" s="1"/>
  <c r="F37" i="20"/>
  <c r="G37" i="20" s="1"/>
  <c r="H93" i="7"/>
  <c r="C160" i="9" s="1"/>
  <c r="H160" i="9" s="1"/>
  <c r="F41" i="20"/>
  <c r="G41" i="20" s="1"/>
  <c r="H99" i="7"/>
  <c r="C165" i="9" s="1"/>
  <c r="H165" i="9" s="1"/>
  <c r="F42" i="11" s="1"/>
  <c r="H42" i="11" s="1"/>
  <c r="F45" i="20"/>
  <c r="G45" i="20" s="1"/>
  <c r="H255" i="7"/>
  <c r="E574" i="18" s="1"/>
  <c r="F51" i="20"/>
  <c r="G51" i="20" s="1"/>
  <c r="H48" i="7"/>
  <c r="E430" i="18" s="1"/>
  <c r="F28" i="20"/>
  <c r="G28" i="20" s="1"/>
  <c r="H88" i="7"/>
  <c r="E461" i="18" s="1"/>
  <c r="F38" i="20"/>
  <c r="G38" i="20" s="1"/>
  <c r="H94" i="7"/>
  <c r="C161" i="9" s="1"/>
  <c r="H161" i="9" s="1"/>
  <c r="F42" i="20"/>
  <c r="G42" i="20" s="1"/>
  <c r="H100" i="7"/>
  <c r="E467" i="18" s="1"/>
  <c r="F46" i="20"/>
  <c r="G46" i="20" s="1"/>
  <c r="H256" i="7"/>
  <c r="C368" i="9" s="1"/>
  <c r="H368" i="9" s="1"/>
  <c r="E12" i="11" s="1"/>
  <c r="F52" i="20"/>
  <c r="G52" i="20" s="1"/>
  <c r="H72" i="7"/>
  <c r="C132" i="9" s="1"/>
  <c r="H132" i="9" s="1"/>
  <c r="F34" i="20"/>
  <c r="G34" i="20" s="1"/>
  <c r="H95" i="7"/>
  <c r="E465" i="18" s="1"/>
  <c r="F43" i="20"/>
  <c r="G43" i="20" s="1"/>
  <c r="H101" i="7"/>
  <c r="E468" i="18" s="1"/>
  <c r="F47" i="20"/>
  <c r="G47" i="20" s="1"/>
  <c r="H257" i="7"/>
  <c r="E576" i="18" s="1"/>
  <c r="F53" i="20"/>
  <c r="G53" i="20" s="1"/>
  <c r="H85" i="7"/>
  <c r="C145" i="9" s="1"/>
  <c r="H145" i="9" s="1"/>
  <c r="C16" i="11" s="1"/>
  <c r="F35" i="20"/>
  <c r="G35" i="20" s="1"/>
  <c r="H61" i="7"/>
  <c r="E438" i="18" s="1"/>
  <c r="F32" i="20"/>
  <c r="G32" i="20" s="1"/>
  <c r="G57" i="20"/>
  <c r="H103" i="7"/>
  <c r="C195" i="9" s="1"/>
  <c r="H195" i="9" s="1"/>
  <c r="F49" i="20"/>
  <c r="G49" i="20" s="1"/>
  <c r="H112" i="7"/>
  <c r="E473" i="18" s="1"/>
  <c r="F58" i="20"/>
  <c r="G58" i="20" s="1"/>
  <c r="H47" i="7"/>
  <c r="C98" i="9" s="1"/>
  <c r="H98" i="9" s="1"/>
  <c r="F27" i="20"/>
  <c r="G27" i="20" s="1"/>
  <c r="F31" i="20"/>
  <c r="G31" i="20" s="1"/>
  <c r="H104" i="7"/>
  <c r="C196" i="9" s="1"/>
  <c r="H196" i="9" s="1"/>
  <c r="F50" i="20"/>
  <c r="G50" i="20" s="1"/>
  <c r="H113" i="7"/>
  <c r="C204" i="9" s="1"/>
  <c r="H204" i="9" s="1"/>
  <c r="F59" i="20"/>
  <c r="G59" i="20" s="1"/>
  <c r="H17" i="7"/>
  <c r="C17" i="9" s="1"/>
  <c r="H17" i="9" s="1"/>
  <c r="F18" i="20"/>
  <c r="G18" i="20" s="1"/>
  <c r="H16" i="7"/>
  <c r="E403" i="18" s="1"/>
  <c r="G12" i="20"/>
  <c r="H26" i="7"/>
  <c r="C51" i="9" s="1"/>
  <c r="H51" i="9" s="1"/>
  <c r="F24" i="20"/>
  <c r="G24" i="20" s="1"/>
  <c r="H21" i="7"/>
  <c r="C20" i="9" s="1"/>
  <c r="H20" i="9" s="1"/>
  <c r="F20" i="20"/>
  <c r="G20" i="20" s="1"/>
  <c r="H12" i="7"/>
  <c r="E399" i="18" s="1"/>
  <c r="F13" i="20"/>
  <c r="G13" i="20" s="1"/>
  <c r="H27" i="7"/>
  <c r="C52" i="9" s="1"/>
  <c r="H52" i="9" s="1"/>
  <c r="F25" i="20"/>
  <c r="G25" i="20" s="1"/>
  <c r="H13" i="7"/>
  <c r="C13" i="9" s="1"/>
  <c r="H13" i="9" s="1"/>
  <c r="F14" i="20"/>
  <c r="G14" i="20" s="1"/>
  <c r="H29" i="7"/>
  <c r="C71" i="9" s="1"/>
  <c r="H71" i="9" s="1"/>
  <c r="F26" i="20"/>
  <c r="G26" i="20" s="1"/>
  <c r="H25" i="7"/>
  <c r="C49" i="9" s="1"/>
  <c r="H49" i="9" s="1"/>
  <c r="F23" i="20"/>
  <c r="G23" i="20" s="1"/>
  <c r="H18" i="7"/>
  <c r="E405" i="18" s="1"/>
  <c r="F19" i="20"/>
  <c r="G19" i="20" s="1"/>
  <c r="H14" i="7"/>
  <c r="C14" i="9" s="1"/>
  <c r="H14" i="9" s="1"/>
  <c r="F15" i="20"/>
  <c r="G15" i="20" s="1"/>
  <c r="H15" i="7"/>
  <c r="C15" i="9" s="1"/>
  <c r="H15" i="9" s="1"/>
  <c r="F16" i="20"/>
  <c r="G16" i="20" s="1"/>
  <c r="C115" i="9"/>
  <c r="H115" i="9" s="1"/>
  <c r="E433" i="18"/>
  <c r="C302" i="9"/>
  <c r="H302" i="9" s="1"/>
  <c r="E546" i="18"/>
  <c r="C207" i="9"/>
  <c r="H207" i="9" s="1"/>
  <c r="E476" i="18"/>
  <c r="C366" i="9"/>
  <c r="H366" i="9" s="1"/>
  <c r="E573" i="18"/>
  <c r="C128" i="9"/>
  <c r="H128" i="9" s="1"/>
  <c r="E444" i="18"/>
  <c r="C208" i="9"/>
  <c r="H208" i="9" s="1"/>
  <c r="E477" i="18"/>
  <c r="C278" i="9"/>
  <c r="H278" i="9" s="1"/>
  <c r="E528" i="18"/>
  <c r="C129" i="9"/>
  <c r="H129" i="9" s="1"/>
  <c r="E445" i="18"/>
  <c r="C209" i="9"/>
  <c r="H209" i="9" s="1"/>
  <c r="E478" i="18"/>
  <c r="C220" i="9"/>
  <c r="H220" i="9" s="1"/>
  <c r="E487" i="18"/>
  <c r="C228" i="9"/>
  <c r="H228" i="9" s="1"/>
  <c r="E495" i="18"/>
  <c r="C235" i="9"/>
  <c r="H235" i="9" s="1"/>
  <c r="E498" i="18"/>
  <c r="C244" i="9"/>
  <c r="H244" i="9" s="1"/>
  <c r="E506" i="18"/>
  <c r="C252" i="9"/>
  <c r="H252" i="9" s="1"/>
  <c r="E509" i="18"/>
  <c r="C270" i="9"/>
  <c r="H270" i="9" s="1"/>
  <c r="E521" i="18"/>
  <c r="C279" i="9"/>
  <c r="H279" i="9" s="1"/>
  <c r="E529" i="18"/>
  <c r="C288" i="9"/>
  <c r="H288" i="9" s="1"/>
  <c r="E537" i="18"/>
  <c r="C295" i="9"/>
  <c r="H295" i="9" s="1"/>
  <c r="E540" i="18"/>
  <c r="C305" i="9"/>
  <c r="H305" i="9" s="1"/>
  <c r="E549" i="18"/>
  <c r="C313" i="9"/>
  <c r="H313" i="9" s="1"/>
  <c r="E553" i="18"/>
  <c r="C322" i="9"/>
  <c r="H322" i="9" s="1"/>
  <c r="E561" i="18"/>
  <c r="C329" i="9"/>
  <c r="H329" i="9" s="1"/>
  <c r="E564" i="18"/>
  <c r="C266" i="9"/>
  <c r="H266" i="9" s="1"/>
  <c r="E518" i="18"/>
  <c r="C75" i="9"/>
  <c r="H75" i="9" s="1"/>
  <c r="E415" i="18"/>
  <c r="C242" i="9"/>
  <c r="H242" i="9" s="1"/>
  <c r="E504" i="18"/>
  <c r="C267" i="9"/>
  <c r="H267" i="9" s="1"/>
  <c r="E519" i="18"/>
  <c r="C303" i="9"/>
  <c r="H303" i="9" s="1"/>
  <c r="E547" i="18"/>
  <c r="C117" i="9"/>
  <c r="H117" i="9" s="1"/>
  <c r="E435" i="18"/>
  <c r="C234" i="9"/>
  <c r="H234" i="9" s="1"/>
  <c r="E497" i="18"/>
  <c r="C287" i="9"/>
  <c r="H287" i="9" s="1"/>
  <c r="E536" i="18"/>
  <c r="C312" i="9"/>
  <c r="H312" i="9" s="1"/>
  <c r="E552" i="18"/>
  <c r="C85" i="9"/>
  <c r="H85" i="9" s="1"/>
  <c r="E425" i="18"/>
  <c r="C78" i="9"/>
  <c r="H78" i="9" s="1"/>
  <c r="E418" i="18"/>
  <c r="C86" i="9"/>
  <c r="H86" i="9" s="1"/>
  <c r="D13" i="11" s="1"/>
  <c r="E426" i="18"/>
  <c r="C119" i="9"/>
  <c r="H119" i="9" s="1"/>
  <c r="E437" i="18"/>
  <c r="C141" i="9"/>
  <c r="H141" i="9" s="1"/>
  <c r="E454" i="18"/>
  <c r="C221" i="9"/>
  <c r="H221" i="9" s="1"/>
  <c r="E488" i="18"/>
  <c r="C236" i="9"/>
  <c r="H236" i="9" s="1"/>
  <c r="E499" i="18"/>
  <c r="C271" i="9"/>
  <c r="H271" i="9" s="1"/>
  <c r="E522" i="18"/>
  <c r="C280" i="9"/>
  <c r="H280" i="9" s="1"/>
  <c r="E530" i="18"/>
  <c r="C296" i="9"/>
  <c r="H296" i="9" s="1"/>
  <c r="E541" i="18"/>
  <c r="C314" i="9"/>
  <c r="H314" i="9" s="1"/>
  <c r="E554" i="18"/>
  <c r="C323" i="9"/>
  <c r="H323" i="9" s="1"/>
  <c r="E562" i="18"/>
  <c r="C330" i="9"/>
  <c r="H330" i="9" s="1"/>
  <c r="E565" i="18"/>
  <c r="C124" i="9"/>
  <c r="H124" i="9" s="1"/>
  <c r="E441" i="18"/>
  <c r="C241" i="9"/>
  <c r="H241" i="9" s="1"/>
  <c r="E503" i="18"/>
  <c r="C218" i="9"/>
  <c r="H218" i="9" s="1"/>
  <c r="E485" i="18"/>
  <c r="C320" i="9"/>
  <c r="H320" i="9" s="1"/>
  <c r="E559" i="18"/>
  <c r="C219" i="9"/>
  <c r="H219" i="9" s="1"/>
  <c r="E486" i="18"/>
  <c r="C243" i="9"/>
  <c r="H243" i="9" s="1"/>
  <c r="E505" i="18"/>
  <c r="C294" i="9"/>
  <c r="H294" i="9" s="1"/>
  <c r="E539" i="18"/>
  <c r="C77" i="9"/>
  <c r="H77" i="9" s="1"/>
  <c r="E417" i="18"/>
  <c r="C118" i="9"/>
  <c r="H118" i="9" s="1"/>
  <c r="E436" i="18"/>
  <c r="C140" i="9"/>
  <c r="H140" i="9" s="1"/>
  <c r="E453" i="18"/>
  <c r="C79" i="9"/>
  <c r="H79" i="9" s="1"/>
  <c r="E419" i="18"/>
  <c r="C87" i="9"/>
  <c r="H87" i="9" s="1"/>
  <c r="E427" i="18"/>
  <c r="C133" i="9"/>
  <c r="H133" i="9" s="1"/>
  <c r="E447" i="18"/>
  <c r="C142" i="9"/>
  <c r="H142" i="9" s="1"/>
  <c r="E455" i="18"/>
  <c r="C212" i="9"/>
  <c r="H212" i="9" s="1"/>
  <c r="E480" i="18"/>
  <c r="C222" i="9"/>
  <c r="H222" i="9" s="1"/>
  <c r="E489" i="18"/>
  <c r="C237" i="9"/>
  <c r="H237" i="9" s="1"/>
  <c r="E500" i="18"/>
  <c r="C255" i="9"/>
  <c r="H255" i="9" s="1"/>
  <c r="E511" i="18"/>
  <c r="C272" i="9"/>
  <c r="H272" i="9" s="1"/>
  <c r="E523" i="18"/>
  <c r="C281" i="9"/>
  <c r="H281" i="9" s="1"/>
  <c r="E531" i="18"/>
  <c r="C297" i="9"/>
  <c r="H297" i="9" s="1"/>
  <c r="E542" i="18"/>
  <c r="C315" i="9"/>
  <c r="H315" i="9" s="1"/>
  <c r="E555" i="18"/>
  <c r="C74" i="9"/>
  <c r="H74" i="9" s="1"/>
  <c r="E414" i="18"/>
  <c r="C225" i="9"/>
  <c r="H225" i="9" s="1"/>
  <c r="E492" i="18"/>
  <c r="C285" i="9"/>
  <c r="H285" i="9" s="1"/>
  <c r="E534" i="18"/>
  <c r="C116" i="9"/>
  <c r="H116" i="9" s="1"/>
  <c r="E434" i="18"/>
  <c r="C286" i="9"/>
  <c r="H286" i="9" s="1"/>
  <c r="E535" i="18"/>
  <c r="C76" i="9"/>
  <c r="H76" i="9" s="1"/>
  <c r="E416" i="18"/>
  <c r="C72" i="9"/>
  <c r="H72" i="9" s="1"/>
  <c r="E412" i="18"/>
  <c r="C88" i="9"/>
  <c r="H88" i="9" s="1"/>
  <c r="E428" i="18"/>
  <c r="C122" i="9"/>
  <c r="H122" i="9" s="1"/>
  <c r="E439" i="18"/>
  <c r="C134" i="9"/>
  <c r="H134" i="9" s="1"/>
  <c r="E448" i="18"/>
  <c r="C143" i="9"/>
  <c r="H143" i="9" s="1"/>
  <c r="E456" i="18"/>
  <c r="C213" i="9"/>
  <c r="H213" i="9" s="1"/>
  <c r="E481" i="18"/>
  <c r="C223" i="9"/>
  <c r="H223" i="9" s="1"/>
  <c r="E490" i="18"/>
  <c r="C238" i="9"/>
  <c r="H238" i="9" s="1"/>
  <c r="E501" i="18"/>
  <c r="C264" i="9"/>
  <c r="H264" i="9" s="1"/>
  <c r="E516" i="18"/>
  <c r="C273" i="9"/>
  <c r="H273" i="9" s="1"/>
  <c r="E524" i="18"/>
  <c r="C299" i="9"/>
  <c r="H299" i="9" s="1"/>
  <c r="E544" i="18"/>
  <c r="C316" i="9"/>
  <c r="H316" i="9" s="1"/>
  <c r="E556" i="18"/>
  <c r="C333" i="9"/>
  <c r="H333" i="9" s="1"/>
  <c r="E567" i="18"/>
  <c r="C82" i="9"/>
  <c r="H82" i="9" s="1"/>
  <c r="E422" i="18"/>
  <c r="C136" i="9"/>
  <c r="H136" i="9" s="1"/>
  <c r="E450" i="18"/>
  <c r="C275" i="9"/>
  <c r="H275" i="9" s="1"/>
  <c r="E526" i="18"/>
  <c r="C83" i="9"/>
  <c r="H83" i="9" s="1"/>
  <c r="E423" i="18"/>
  <c r="C138" i="9"/>
  <c r="H138" i="9" s="1"/>
  <c r="E451" i="18"/>
  <c r="C226" i="9"/>
  <c r="H226" i="9" s="1"/>
  <c r="E493" i="18"/>
  <c r="C84" i="9"/>
  <c r="H84" i="9" s="1"/>
  <c r="E424" i="18"/>
  <c r="C139" i="9"/>
  <c r="H139" i="9" s="1"/>
  <c r="E452" i="18"/>
  <c r="C227" i="9"/>
  <c r="H227" i="9" s="1"/>
  <c r="E494" i="18"/>
  <c r="C304" i="9"/>
  <c r="H304" i="9" s="1"/>
  <c r="E548" i="18"/>
  <c r="C321" i="9"/>
  <c r="H321" i="9" s="1"/>
  <c r="E560" i="18"/>
  <c r="C80" i="9"/>
  <c r="H80" i="9" s="1"/>
  <c r="E420" i="18"/>
  <c r="C73" i="9"/>
  <c r="H73" i="9" s="1"/>
  <c r="E413" i="18"/>
  <c r="C81" i="9"/>
  <c r="H81" i="9" s="1"/>
  <c r="E421" i="18"/>
  <c r="C123" i="9"/>
  <c r="H123" i="9" s="1"/>
  <c r="E440" i="18"/>
  <c r="C135" i="9"/>
  <c r="H135" i="9" s="1"/>
  <c r="E449" i="18"/>
  <c r="C144" i="9"/>
  <c r="H144" i="9" s="1"/>
  <c r="E457" i="18"/>
  <c r="C214" i="9"/>
  <c r="H214" i="9" s="1"/>
  <c r="E482" i="18"/>
  <c r="C224" i="9"/>
  <c r="H224" i="9" s="1"/>
  <c r="E491" i="18"/>
  <c r="C265" i="9"/>
  <c r="H265" i="9" s="1"/>
  <c r="E517" i="18"/>
  <c r="C274" i="9"/>
  <c r="H274" i="9" s="1"/>
  <c r="E525" i="18"/>
  <c r="C284" i="9"/>
  <c r="H284" i="9" s="1"/>
  <c r="E533" i="18"/>
  <c r="C317" i="9"/>
  <c r="H317" i="9" s="1"/>
  <c r="E557" i="18"/>
  <c r="H172" i="7"/>
  <c r="E515" i="18" s="1"/>
  <c r="G198" i="7"/>
  <c r="G270" i="7"/>
  <c r="H266" i="7"/>
  <c r="H54" i="7"/>
  <c r="E432" i="18" s="1"/>
  <c r="G89" i="7"/>
  <c r="H248" i="7"/>
  <c r="G260" i="7"/>
  <c r="H253" i="7"/>
  <c r="E572" i="18" s="1"/>
  <c r="G105" i="7"/>
  <c r="H102" i="7"/>
  <c r="E469" i="18" s="1"/>
  <c r="H24" i="7"/>
  <c r="E407" i="18" s="1"/>
  <c r="G50" i="7"/>
  <c r="H92" i="7"/>
  <c r="E462" i="18" s="1"/>
  <c r="G96" i="7"/>
  <c r="G154" i="7"/>
  <c r="H142" i="7"/>
  <c r="E496" i="18" s="1"/>
  <c r="G168" i="7"/>
  <c r="H158" i="7"/>
  <c r="E507" i="18" s="1"/>
  <c r="H202" i="7"/>
  <c r="E538" i="18" s="1"/>
  <c r="G216" i="7"/>
  <c r="H220" i="7"/>
  <c r="E551" i="18" s="1"/>
  <c r="G233" i="7"/>
  <c r="H111" i="7"/>
  <c r="E472" i="18" s="1"/>
  <c r="G138" i="7"/>
  <c r="H237" i="7"/>
  <c r="E563" i="18" s="1"/>
  <c r="G243" i="7"/>
  <c r="H11" i="7"/>
  <c r="E398" i="18" s="1"/>
  <c r="G19" i="7"/>
  <c r="C249" i="5"/>
  <c r="C106" i="5"/>
  <c r="R270" i="5"/>
  <c r="Q106" i="5"/>
  <c r="D249" i="5"/>
  <c r="R89" i="5"/>
  <c r="P249" i="5"/>
  <c r="O249" i="5"/>
  <c r="Q249" i="5"/>
  <c r="R96" i="5"/>
  <c r="R138" i="5"/>
  <c r="R154" i="5"/>
  <c r="R168" i="5"/>
  <c r="R216" i="5"/>
  <c r="R233" i="5"/>
  <c r="R105" i="5"/>
  <c r="O106" i="5"/>
  <c r="R260" i="5"/>
  <c r="R50" i="5"/>
  <c r="D106" i="5"/>
  <c r="R198" i="5"/>
  <c r="R19" i="5"/>
  <c r="P106" i="5"/>
  <c r="R243" i="5"/>
  <c r="C14" i="11" l="1"/>
  <c r="D14" i="11"/>
  <c r="C15" i="11"/>
  <c r="E510" i="18"/>
  <c r="C162" i="9"/>
  <c r="H162" i="9" s="1"/>
  <c r="C336" i="9"/>
  <c r="H336" i="9" s="1"/>
  <c r="C16" i="9"/>
  <c r="H16" i="9" s="1"/>
  <c r="F39" i="11" s="1"/>
  <c r="H39" i="11" s="1"/>
  <c r="C121" i="9"/>
  <c r="H121" i="9" s="1"/>
  <c r="E466" i="18"/>
  <c r="C251" i="9"/>
  <c r="H251" i="9" s="1"/>
  <c r="C277" i="9"/>
  <c r="H277" i="9" s="1"/>
  <c r="D579" i="18"/>
  <c r="C240" i="9"/>
  <c r="H240" i="9" s="1"/>
  <c r="E569" i="18"/>
  <c r="D580" i="18"/>
  <c r="C415" i="9"/>
  <c r="H415" i="9" s="1"/>
  <c r="F45" i="11" s="1"/>
  <c r="H45" i="11" s="1"/>
  <c r="E580" i="18"/>
  <c r="E442" i="18"/>
  <c r="E464" i="18"/>
  <c r="C403" i="9"/>
  <c r="H403" i="9" s="1"/>
  <c r="B22" i="11" s="1"/>
  <c r="F22" i="11" s="1"/>
  <c r="H22" i="11" s="1"/>
  <c r="C258" i="9"/>
  <c r="H258" i="9" s="1"/>
  <c r="E484" i="18"/>
  <c r="C349" i="9"/>
  <c r="H349" i="9" s="1"/>
  <c r="C100" i="9"/>
  <c r="H100" i="9" s="1"/>
  <c r="E558" i="18"/>
  <c r="E479" i="18"/>
  <c r="E520" i="18"/>
  <c r="E475" i="18"/>
  <c r="C148" i="9"/>
  <c r="H148" i="9" s="1"/>
  <c r="E545" i="18"/>
  <c r="E532" i="18"/>
  <c r="E566" i="18"/>
  <c r="E513" i="18"/>
  <c r="E410" i="18"/>
  <c r="E429" i="18"/>
  <c r="E408" i="18"/>
  <c r="C12" i="9"/>
  <c r="H12" i="9" s="1"/>
  <c r="E446" i="18"/>
  <c r="E458" i="18"/>
  <c r="C203" i="9"/>
  <c r="H203" i="9" s="1"/>
  <c r="F86" i="20"/>
  <c r="E404" i="18"/>
  <c r="C392" i="9"/>
  <c r="H392" i="9" s="1"/>
  <c r="F44" i="11" s="1"/>
  <c r="H44" i="11" s="1"/>
  <c r="E409" i="18"/>
  <c r="C99" i="9"/>
  <c r="H99" i="9" s="1"/>
  <c r="F40" i="11" s="1"/>
  <c r="H40" i="11" s="1"/>
  <c r="C367" i="9"/>
  <c r="H367" i="9" s="1"/>
  <c r="F43" i="11" s="1"/>
  <c r="H43" i="11" s="1"/>
  <c r="C166" i="9"/>
  <c r="H166" i="9" s="1"/>
  <c r="E471" i="18"/>
  <c r="C146" i="9"/>
  <c r="H146" i="9" s="1"/>
  <c r="C18" i="11" s="1"/>
  <c r="E463" i="18"/>
  <c r="C18" i="9"/>
  <c r="H18" i="9" s="1"/>
  <c r="C175" i="9"/>
  <c r="H175" i="9" s="1"/>
  <c r="E14" i="11" s="1"/>
  <c r="E23" i="11" s="1"/>
  <c r="E31" i="11" s="1"/>
  <c r="E474" i="18"/>
  <c r="E470" i="18"/>
  <c r="E460" i="18"/>
  <c r="E575" i="18"/>
  <c r="G86" i="20"/>
  <c r="E406" i="18"/>
  <c r="E402" i="18"/>
  <c r="E411" i="18"/>
  <c r="F54" i="20"/>
  <c r="E401" i="18"/>
  <c r="E400" i="18"/>
  <c r="C351" i="9"/>
  <c r="H351" i="9" s="1"/>
  <c r="B21" i="11" s="1"/>
  <c r="F21" i="11" s="1"/>
  <c r="H21" i="11" s="1"/>
  <c r="E571" i="18"/>
  <c r="H233" i="7"/>
  <c r="C311" i="9"/>
  <c r="H216" i="7"/>
  <c r="C293" i="9"/>
  <c r="H270" i="7"/>
  <c r="C419" i="9"/>
  <c r="H138" i="7"/>
  <c r="C202" i="9"/>
  <c r="H168" i="7"/>
  <c r="C249" i="9"/>
  <c r="H243" i="7"/>
  <c r="C328" i="9"/>
  <c r="H154" i="7"/>
  <c r="C233" i="9"/>
  <c r="H260" i="7"/>
  <c r="C365" i="9"/>
  <c r="H198" i="7"/>
  <c r="C263" i="9"/>
  <c r="H89" i="7"/>
  <c r="C114" i="9"/>
  <c r="H114" i="9" s="1"/>
  <c r="H96" i="7"/>
  <c r="C158" i="9"/>
  <c r="H158" i="9" s="1"/>
  <c r="H50" i="7"/>
  <c r="C31" i="9"/>
  <c r="H31" i="9" s="1"/>
  <c r="D12" i="11" s="1"/>
  <c r="H105" i="7"/>
  <c r="C176" i="9"/>
  <c r="H176" i="9" s="1"/>
  <c r="H19" i="7"/>
  <c r="C11" i="9"/>
  <c r="G249" i="7"/>
  <c r="G106" i="7"/>
  <c r="C250" i="5"/>
  <c r="C264" i="5"/>
  <c r="C271" i="5" s="1"/>
  <c r="O250" i="5"/>
  <c r="P264" i="5"/>
  <c r="P271" i="5" s="1"/>
  <c r="P272" i="5" s="1"/>
  <c r="D264" i="5"/>
  <c r="D271" i="5" s="1"/>
  <c r="D250" i="5"/>
  <c r="Q250" i="5"/>
  <c r="Q264" i="5"/>
  <c r="Q271" i="5" s="1"/>
  <c r="R106" i="5"/>
  <c r="R249" i="5"/>
  <c r="P250" i="5"/>
  <c r="O264" i="5"/>
  <c r="O271" i="5" s="1"/>
  <c r="O272" i="5" s="1"/>
  <c r="B19" i="11" l="1"/>
  <c r="F19" i="11" s="1"/>
  <c r="H19" i="11" s="1"/>
  <c r="B20" i="11"/>
  <c r="F20" i="11" s="1"/>
  <c r="H20" i="11" s="1"/>
  <c r="F41" i="11"/>
  <c r="H41" i="11" s="1"/>
  <c r="D23" i="11"/>
  <c r="D31" i="11" s="1"/>
  <c r="C13" i="11"/>
  <c r="C12" i="11"/>
  <c r="F92" i="20"/>
  <c r="G54" i="20"/>
  <c r="G92" i="20" s="1"/>
  <c r="H249" i="7"/>
  <c r="C424" i="9"/>
  <c r="H419" i="9"/>
  <c r="F50" i="11" s="1"/>
  <c r="H263" i="9"/>
  <c r="H289" i="9" s="1"/>
  <c r="B15" i="11" s="1"/>
  <c r="C289" i="9"/>
  <c r="C334" i="9"/>
  <c r="H328" i="9"/>
  <c r="H334" i="9" s="1"/>
  <c r="B18" i="11" s="1"/>
  <c r="C307" i="9"/>
  <c r="H293" i="9"/>
  <c r="H307" i="9" s="1"/>
  <c r="B16" i="11" s="1"/>
  <c r="H202" i="9"/>
  <c r="H229" i="9" s="1"/>
  <c r="B12" i="11" s="1"/>
  <c r="C229" i="9"/>
  <c r="C245" i="9"/>
  <c r="H233" i="9"/>
  <c r="H245" i="9" s="1"/>
  <c r="B13" i="11" s="1"/>
  <c r="C413" i="9"/>
  <c r="H365" i="9"/>
  <c r="F47" i="11" s="1"/>
  <c r="H47" i="11" s="1"/>
  <c r="C259" i="9"/>
  <c r="H249" i="9"/>
  <c r="H259" i="9" s="1"/>
  <c r="C324" i="9"/>
  <c r="H311" i="9"/>
  <c r="H324" i="9" s="1"/>
  <c r="B17" i="11" s="1"/>
  <c r="H106" i="7"/>
  <c r="C197" i="9"/>
  <c r="H11" i="9"/>
  <c r="G264" i="7"/>
  <c r="G271" i="7" s="1"/>
  <c r="G250" i="7"/>
  <c r="R250" i="5"/>
  <c r="R264" i="5"/>
  <c r="R271" i="5" s="1"/>
  <c r="B4" i="4"/>
  <c r="B1" i="4"/>
  <c r="Q23" i="4"/>
  <c r="Q272" i="5" s="1"/>
  <c r="F23" i="4"/>
  <c r="F272" i="5" s="1"/>
  <c r="E23" i="4"/>
  <c r="E272" i="5" s="1"/>
  <c r="D23" i="4"/>
  <c r="D272" i="5" s="1"/>
  <c r="C23" i="4"/>
  <c r="C272" i="5" s="1"/>
  <c r="R22" i="4"/>
  <c r="G22" i="6" s="1"/>
  <c r="R21" i="4"/>
  <c r="G21" i="6" s="1"/>
  <c r="R20" i="4"/>
  <c r="G20" i="6" s="1"/>
  <c r="R19" i="4"/>
  <c r="G19" i="6" s="1"/>
  <c r="R18" i="4"/>
  <c r="G18" i="6" s="1"/>
  <c r="F95" i="20" s="1"/>
  <c r="Q15" i="4"/>
  <c r="F15" i="4"/>
  <c r="E15" i="4"/>
  <c r="D15" i="4"/>
  <c r="C15" i="4"/>
  <c r="R14" i="4"/>
  <c r="G14" i="6" s="1"/>
  <c r="H14" i="6" s="1"/>
  <c r="R13" i="4"/>
  <c r="G13" i="6" s="1"/>
  <c r="H13" i="6" s="1"/>
  <c r="R12" i="4"/>
  <c r="G12" i="6" s="1"/>
  <c r="H12" i="6" s="1"/>
  <c r="R11" i="4"/>
  <c r="G11" i="6" s="1"/>
  <c r="H11" i="6" s="1"/>
  <c r="R10" i="4"/>
  <c r="G10" i="6" s="1"/>
  <c r="G95" i="20" l="1"/>
  <c r="B14" i="11"/>
  <c r="F14" i="11" s="1"/>
  <c r="H14" i="11" s="1"/>
  <c r="C23" i="11"/>
  <c r="C31" i="11" s="1"/>
  <c r="H424" i="9"/>
  <c r="F15" i="11"/>
  <c r="F16" i="11"/>
  <c r="H16" i="11" s="1"/>
  <c r="F17" i="11"/>
  <c r="H17" i="11" s="1"/>
  <c r="F18" i="11"/>
  <c r="H18" i="11" s="1"/>
  <c r="F12" i="11"/>
  <c r="H12" i="11" s="1"/>
  <c r="F13" i="11"/>
  <c r="H13" i="11" s="1"/>
  <c r="H197" i="9"/>
  <c r="F38" i="11"/>
  <c r="H20" i="6"/>
  <c r="E29" i="18" s="1"/>
  <c r="F97" i="20"/>
  <c r="G97" i="20" s="1"/>
  <c r="H22" i="6"/>
  <c r="C22" i="8" s="1"/>
  <c r="H22" i="8" s="1"/>
  <c r="F99" i="20"/>
  <c r="G99" i="20" s="1"/>
  <c r="H19" i="6"/>
  <c r="C19" i="8" s="1"/>
  <c r="H19" i="8" s="1"/>
  <c r="F96" i="20"/>
  <c r="G96" i="20" s="1"/>
  <c r="H21" i="6"/>
  <c r="C21" i="8" s="1"/>
  <c r="H21" i="8" s="1"/>
  <c r="F98" i="20"/>
  <c r="G98" i="20" s="1"/>
  <c r="C13" i="8"/>
  <c r="H13" i="8" s="1"/>
  <c r="E25" i="18"/>
  <c r="C14" i="8"/>
  <c r="H14" i="8" s="1"/>
  <c r="E26" i="18"/>
  <c r="C11" i="8"/>
  <c r="H11" i="8" s="1"/>
  <c r="E23" i="18"/>
  <c r="C12" i="8"/>
  <c r="H12" i="8" s="1"/>
  <c r="E24" i="18"/>
  <c r="H250" i="7"/>
  <c r="H413" i="9"/>
  <c r="H361" i="9"/>
  <c r="C361" i="9"/>
  <c r="C362" i="9" s="1"/>
  <c r="H264" i="7"/>
  <c r="H271" i="7" s="1"/>
  <c r="G15" i="6"/>
  <c r="H10" i="6"/>
  <c r="E22" i="18" s="1"/>
  <c r="G23" i="6"/>
  <c r="G272" i="7" s="1"/>
  <c r="H18" i="6"/>
  <c r="E27" i="18" s="1"/>
  <c r="R15" i="4"/>
  <c r="R23" i="4"/>
  <c r="R272" i="5" s="1"/>
  <c r="E49" i="3"/>
  <c r="D49" i="3"/>
  <c r="C49" i="3"/>
  <c r="B49" i="3"/>
  <c r="F100" i="20" l="1"/>
  <c r="G100" i="20"/>
  <c r="B15" i="10"/>
  <c r="D15" i="10" s="1"/>
  <c r="B12" i="10"/>
  <c r="D12" i="10" s="1"/>
  <c r="B14" i="10"/>
  <c r="D14" i="10" s="1"/>
  <c r="B11" i="10"/>
  <c r="D11" i="10" s="1"/>
  <c r="H50" i="11"/>
  <c r="H53" i="11" s="1"/>
  <c r="F53" i="11"/>
  <c r="H15" i="11"/>
  <c r="H23" i="11" s="1"/>
  <c r="H31" i="11" s="1"/>
  <c r="F23" i="11"/>
  <c r="F31" i="11" s="1"/>
  <c r="B23" i="11"/>
  <c r="B31" i="11" s="1"/>
  <c r="H362" i="9"/>
  <c r="F48" i="11"/>
  <c r="H38" i="11"/>
  <c r="H48" i="11" s="1"/>
  <c r="E31" i="18"/>
  <c r="C20" i="8"/>
  <c r="H20" i="8" s="1"/>
  <c r="C417" i="9"/>
  <c r="C425" i="9" s="1"/>
  <c r="E28" i="18"/>
  <c r="E30" i="18"/>
  <c r="H417" i="9"/>
  <c r="H425" i="9" s="1"/>
  <c r="H23" i="6"/>
  <c r="H272" i="7" s="1"/>
  <c r="C18" i="8"/>
  <c r="H15" i="6"/>
  <c r="L3" i="26" s="1"/>
  <c r="C10" i="8"/>
  <c r="A3" i="3"/>
  <c r="A1" i="3"/>
  <c r="M3" i="26" l="1"/>
  <c r="L3" i="18"/>
  <c r="K3" i="18"/>
  <c r="F49" i="11"/>
  <c r="F54" i="11" s="1"/>
  <c r="F55" i="11" s="1"/>
  <c r="H49" i="11"/>
  <c r="H54" i="11" s="1"/>
  <c r="H55" i="11" s="1"/>
  <c r="C15" i="8"/>
  <c r="H10" i="8"/>
  <c r="B10" i="10" s="1"/>
  <c r="C33" i="8"/>
  <c r="H18" i="8"/>
  <c r="H33" i="8" s="1"/>
  <c r="E51" i="3"/>
  <c r="D51" i="3"/>
  <c r="C51" i="3"/>
  <c r="B51" i="3"/>
  <c r="E41" i="3"/>
  <c r="D41" i="3"/>
  <c r="C41" i="3"/>
  <c r="C43" i="3" s="1"/>
  <c r="B41" i="3"/>
  <c r="B43" i="3" s="1"/>
  <c r="M3" i="18" l="1"/>
  <c r="F47" i="3"/>
  <c r="H15" i="8"/>
  <c r="F46" i="3"/>
  <c r="E53" i="3"/>
  <c r="E55" i="3" s="1"/>
  <c r="E43" i="3"/>
  <c r="D53" i="3"/>
  <c r="D55" i="3" s="1"/>
  <c r="D43" i="3"/>
  <c r="B53" i="3"/>
  <c r="B55" i="3" s="1"/>
  <c r="C53" i="3"/>
  <c r="C55" i="3" s="1"/>
  <c r="F31" i="3" l="1"/>
  <c r="H17" i="3"/>
  <c r="F33" i="3"/>
  <c r="F32" i="3"/>
  <c r="F28" i="3"/>
  <c r="H26" i="3"/>
  <c r="H27" i="3"/>
  <c r="H28" i="3"/>
  <c r="H33" i="3"/>
  <c r="F27" i="3"/>
  <c r="F14" i="3"/>
  <c r="F15" i="3"/>
  <c r="F16" i="3"/>
  <c r="H30" i="3"/>
  <c r="F37" i="3"/>
  <c r="F38" i="3"/>
  <c r="F29" i="3"/>
  <c r="H36" i="3"/>
  <c r="H31" i="3"/>
  <c r="F30" i="3"/>
  <c r="H16" i="3"/>
  <c r="H29" i="3"/>
  <c r="F26" i="3"/>
  <c r="H32" i="3"/>
  <c r="H14" i="3"/>
  <c r="H15" i="3"/>
  <c r="H38" i="3"/>
  <c r="H37" i="3"/>
  <c r="F36" i="3"/>
  <c r="F17" i="3"/>
  <c r="H39" i="3"/>
  <c r="F39" i="3"/>
  <c r="G29" i="3"/>
  <c r="G39" i="3"/>
  <c r="G28" i="3"/>
  <c r="G38" i="3"/>
  <c r="G30" i="3"/>
  <c r="G27" i="3"/>
  <c r="G37" i="3"/>
  <c r="G26" i="3"/>
  <c r="G36" i="3"/>
  <c r="G17" i="3"/>
  <c r="G32" i="3"/>
  <c r="G15" i="3"/>
  <c r="G16" i="3"/>
  <c r="G14" i="3"/>
  <c r="G33" i="3"/>
  <c r="G31" i="3"/>
  <c r="F19" i="3"/>
  <c r="H47" i="3"/>
  <c r="G19" i="3"/>
  <c r="G47" i="3"/>
  <c r="H19" i="3"/>
  <c r="B16" i="10"/>
  <c r="D10" i="10"/>
  <c r="D16" i="10" s="1"/>
  <c r="F21" i="3"/>
  <c r="F20" i="3"/>
  <c r="G18" i="3"/>
  <c r="H18" i="3"/>
  <c r="H20" i="3"/>
  <c r="F13" i="3"/>
  <c r="H46" i="3"/>
  <c r="F18" i="3"/>
  <c r="F12" i="3"/>
  <c r="F23" i="3"/>
  <c r="G23" i="3"/>
  <c r="G46" i="3"/>
  <c r="G20" i="3"/>
  <c r="G21" i="3"/>
  <c r="H21" i="3"/>
  <c r="H13" i="3"/>
  <c r="H23" i="3"/>
  <c r="G13" i="3"/>
  <c r="G12" i="3"/>
  <c r="H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Mikkelsen, Kelly</author>
  </authors>
  <commentList>
    <comment ref="H46" authorId="0" shapeId="0" xr:uid="{EC5262AB-70D2-4C36-9B90-755427C8A686}">
      <text>
        <r>
          <rPr>
            <b/>
            <sz val="9"/>
            <color indexed="81"/>
            <rFont val="Tahoma"/>
            <family val="2"/>
          </rPr>
          <t>If only one Enterprise Fund, Report as Major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Mikkelsen, Kelly</author>
  </authors>
  <commentList>
    <comment ref="B36" authorId="0" shapeId="0" xr:uid="{D1E88D82-46ED-44E1-8CE4-979E787718D4}">
      <text>
        <r>
          <rPr>
            <b/>
            <sz val="9"/>
            <color indexed="81"/>
            <rFont val="Tahoma"/>
            <family val="2"/>
          </rPr>
          <t>Does Net Position-Ending agree with Total Net Position on Exhibit 8?</t>
        </r>
      </text>
    </comment>
    <comment ref="C36" authorId="0" shapeId="0" xr:uid="{3E014BAF-BF28-49E6-BCFF-F872DF405148}">
      <text>
        <r>
          <rPr>
            <b/>
            <sz val="9"/>
            <color indexed="81"/>
            <rFont val="Tahoma"/>
            <family val="2"/>
          </rPr>
          <t>Does Net Position-Ending agree with Total Net Position on Exhibit 8?</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Mikkelsen, Kelly</author>
  </authors>
  <commentList>
    <comment ref="B28" authorId="0" shapeId="0" xr:uid="{BDA4DB0A-5689-40FA-9BA7-0F197161DD2F}">
      <text>
        <r>
          <rPr>
            <b/>
            <sz val="11"/>
            <color indexed="81"/>
            <rFont val="Calibri"/>
            <family val="2"/>
            <scheme val="minor"/>
          </rPr>
          <t>(Do not include interest in the above figures)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lgmi11153</author>
    <author>Fortin, Rod</author>
    <author>lgpr16436</author>
  </authors>
  <commentList>
    <comment ref="B113" authorId="0" shapeId="0" xr:uid="{922018D5-0F8E-4F2A-B309-9D96B48872DF}">
      <text>
        <r>
          <rPr>
            <b/>
            <sz val="10"/>
            <color indexed="81"/>
            <rFont val="Tahoma"/>
            <family val="2"/>
          </rPr>
          <t>This account should report budget adjustments only and should not reflect any expenditures.</t>
        </r>
      </text>
    </comment>
    <comment ref="C113" authorId="1" shapeId="0" xr:uid="{ED381767-5DF7-4AD5-9BF7-67F8D112DAA9}">
      <text>
        <r>
          <rPr>
            <b/>
            <sz val="9"/>
            <color indexed="81"/>
            <rFont val="Tahoma"/>
            <family val="2"/>
          </rPr>
          <t>Insert here the Contingency Original Budget amount</t>
        </r>
      </text>
    </comment>
    <comment ref="D113" authorId="1" shapeId="0" xr:uid="{2145E354-D1CB-4F58-8C08-CFB326BDA3EF}">
      <text>
        <r>
          <rPr>
            <b/>
            <sz val="9"/>
            <color indexed="81"/>
            <rFont val="Tahoma"/>
            <family val="2"/>
          </rPr>
          <t>Insert here the Contingency Final Budget Amount</t>
        </r>
      </text>
    </comment>
    <comment ref="D114" authorId="1" shapeId="0" xr:uid="{26832062-DDB5-4E02-819F-47DA4C20171B}">
      <text>
        <r>
          <rPr>
            <b/>
            <sz val="9"/>
            <color indexed="81"/>
            <rFont val="Tahoma"/>
            <family val="2"/>
          </rPr>
          <t>Insert Here the Amount of Contingency Transferred as a negative number.</t>
        </r>
      </text>
    </comment>
    <comment ref="B249" authorId="0" shapeId="0" xr:uid="{2E88751F-F678-4244-8C06-B71794BC4185}">
      <text>
        <r>
          <rPr>
            <b/>
            <sz val="10"/>
            <color indexed="81"/>
            <rFont val="Tahoma"/>
            <family val="2"/>
          </rPr>
          <t>Include debt service payments on long-term debt (capital leases and bonds)</t>
        </r>
      </text>
    </comment>
    <comment ref="B265" authorId="2" shapeId="0" xr:uid="{5E9F1E19-5825-46E3-ABF4-7DE6077016FF}">
      <text>
        <r>
          <rPr>
            <b/>
            <sz val="10"/>
            <color indexed="81"/>
            <rFont val="Tahoma"/>
            <family val="2"/>
          </rPr>
          <t>Amounts reported should be detailed, e.g., Sale of Parkland.</t>
        </r>
      </text>
    </comment>
    <comment ref="B266" authorId="2" shapeId="0" xr:uid="{85BC23D5-8782-47C0-A2C3-1F07F623DC76}">
      <text>
        <r>
          <rPr>
            <b/>
            <sz val="10"/>
            <color indexed="81"/>
            <rFont val="Tahoma"/>
            <family val="2"/>
          </rPr>
          <t>Amounts reported should be detailed, e.g., Sale of Parkland.</t>
        </r>
      </text>
    </comment>
    <comment ref="B274" authorId="0" shapeId="0" xr:uid="{A2C4732D-97DF-4597-B08F-DD7BFCE5559A}">
      <text>
        <r>
          <rPr>
            <b/>
            <sz val="10"/>
            <color indexed="81"/>
            <rFont val="Tahoma"/>
            <family val="2"/>
          </rPr>
          <t>The actual amounts should equal the Total Fund Balances on the Gov Funds Balance Sheet - Cash Basis.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lgmi11153</author>
    <author>lgpr16436</author>
  </authors>
  <commentList>
    <comment ref="B249" authorId="0" shapeId="0" xr:uid="{5A897C71-D8D2-4AB8-871C-5D144DB10E95}">
      <text>
        <r>
          <rPr>
            <b/>
            <sz val="10"/>
            <color indexed="81"/>
            <rFont val="Tahoma"/>
            <family val="2"/>
          </rPr>
          <t>Include debt service payments on long-term debt (capital leases and bonds)</t>
        </r>
      </text>
    </comment>
    <comment ref="B265" authorId="1" shapeId="0" xr:uid="{6BF72658-660C-4B35-9587-5C76AA58CC38}">
      <text>
        <r>
          <rPr>
            <b/>
            <sz val="10"/>
            <color indexed="81"/>
            <rFont val="Tahoma"/>
            <family val="2"/>
          </rPr>
          <t>Amounts reported should be detailed, e.g., Sale of Parkland.</t>
        </r>
      </text>
    </comment>
    <comment ref="B266" authorId="1" shapeId="0" xr:uid="{3F1AC5C9-8AFC-4286-B3D5-24201942A239}">
      <text>
        <r>
          <rPr>
            <b/>
            <sz val="10"/>
            <color indexed="81"/>
            <rFont val="Tahoma"/>
            <family val="2"/>
          </rPr>
          <t>Amounts reported should be detailed, e.g., Sale of Parkland.</t>
        </r>
      </text>
    </comment>
    <comment ref="B274" authorId="0" shapeId="0" xr:uid="{410C1E11-318E-4F81-A581-170AC916A370}">
      <text>
        <r>
          <rPr>
            <b/>
            <sz val="10"/>
            <color indexed="81"/>
            <rFont val="Tahoma"/>
            <family val="2"/>
          </rPr>
          <t>The actual amounts should equal the Total Fund Balances on the Gov Funds Balance Sheet - Cash Basis.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lgmi11153</author>
    <author>lgpr16436</author>
  </authors>
  <commentList>
    <comment ref="B249" authorId="0" shapeId="0" xr:uid="{D246DF24-579A-439D-A8C1-129B1547E691}">
      <text>
        <r>
          <rPr>
            <b/>
            <sz val="10"/>
            <color indexed="81"/>
            <rFont val="Tahoma"/>
            <family val="2"/>
          </rPr>
          <t>Include debt service payments on long-term debt (capital leases and bonds)</t>
        </r>
      </text>
    </comment>
    <comment ref="B265" authorId="1" shapeId="0" xr:uid="{E91A26EB-EAED-4298-8EC8-A95DD9A16095}">
      <text>
        <r>
          <rPr>
            <b/>
            <sz val="10"/>
            <color indexed="81"/>
            <rFont val="Tahoma"/>
            <family val="2"/>
          </rPr>
          <t>Amounts reported should be detailed, e.g., Sale of Parkland.</t>
        </r>
      </text>
    </comment>
    <comment ref="B266" authorId="1" shapeId="0" xr:uid="{8B22D867-E328-4588-B4ED-52057F50C937}">
      <text>
        <r>
          <rPr>
            <b/>
            <sz val="10"/>
            <color indexed="81"/>
            <rFont val="Tahoma"/>
            <family val="2"/>
          </rPr>
          <t>Amounts reported should be detailed, e.g., Sale of Parkland.</t>
        </r>
      </text>
    </comment>
    <comment ref="B274" authorId="0" shapeId="0" xr:uid="{18DB69DF-EA2F-45D4-AA1E-4CF27E1A9A87}">
      <text>
        <r>
          <rPr>
            <b/>
            <sz val="10"/>
            <color indexed="81"/>
            <rFont val="Tahoma"/>
            <family val="2"/>
          </rPr>
          <t>The actual amounts should equal the Total Fund Balances on the Gov Funds Balance Sheet - Cash Basis.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lgmi11153</author>
    <author>lgpr16436</author>
  </authors>
  <commentList>
    <comment ref="B249" authorId="0" shapeId="0" xr:uid="{26A67BCF-0882-4B5A-AB91-B6761D8AE8B4}">
      <text>
        <r>
          <rPr>
            <b/>
            <sz val="10"/>
            <color indexed="81"/>
            <rFont val="Tahoma"/>
            <family val="2"/>
          </rPr>
          <t>Include debt service payments on long-term debt (capital leases and bonds)</t>
        </r>
      </text>
    </comment>
    <comment ref="B265" authorId="1" shapeId="0" xr:uid="{8591C984-549D-442F-85D6-51D0AD1D0DB5}">
      <text>
        <r>
          <rPr>
            <b/>
            <sz val="10"/>
            <color indexed="81"/>
            <rFont val="Tahoma"/>
            <family val="2"/>
          </rPr>
          <t>Amounts reported should be detailed, e.g., Sale of Parkland.</t>
        </r>
      </text>
    </comment>
    <comment ref="B266" authorId="1" shapeId="0" xr:uid="{22F04DBE-DF8F-407E-A22C-D2EEF1844094}">
      <text>
        <r>
          <rPr>
            <b/>
            <sz val="10"/>
            <color indexed="81"/>
            <rFont val="Tahoma"/>
            <family val="2"/>
          </rPr>
          <t>Amounts reported should be detailed, e.g., Sale of Parkland.</t>
        </r>
      </text>
    </comment>
    <comment ref="B274" authorId="0" shapeId="0" xr:uid="{CD12FD52-AC3D-405F-AB8C-5CF2B98F6B82}">
      <text>
        <r>
          <rPr>
            <b/>
            <sz val="10"/>
            <color indexed="81"/>
            <rFont val="Tahoma"/>
            <family val="2"/>
          </rPr>
          <t>The actual amounts should equal the Total Fund Balances on the Gov Funds Balance Sheet - Cash Basis.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LGPR15932</author>
  </authors>
  <commentList>
    <comment ref="A94" authorId="0" shapeId="0" xr:uid="{2219235C-37F5-4B97-BE38-E9DC5B1596A2}">
      <text>
        <r>
          <rPr>
            <b/>
            <sz val="8"/>
            <color indexed="81"/>
            <rFont val="Tahoma"/>
            <family val="2"/>
          </rPr>
          <t>LGPR15932:</t>
        </r>
        <r>
          <rPr>
            <sz val="8"/>
            <color indexed="81"/>
            <rFont val="Tahoma"/>
            <family val="2"/>
          </rPr>
          <t xml:space="preserve">
Ending balances must identify fund balances by types listed.</t>
        </r>
      </text>
    </comment>
    <comment ref="A110" authorId="0" shapeId="0" xr:uid="{E5AAFCE5-28AD-4856-B294-39161B5D8244}">
      <text>
        <r>
          <rPr>
            <b/>
            <sz val="10"/>
            <color indexed="81"/>
            <rFont val="Tahoma"/>
            <family val="2"/>
          </rPr>
          <t>Total revenues may be aggregated for proprietary funds.</t>
        </r>
      </text>
    </comment>
    <comment ref="A112" authorId="0" shapeId="0" xr:uid="{6E3AF797-7CA6-4801-9935-DB368497621C}">
      <text>
        <r>
          <rPr>
            <b/>
            <sz val="10"/>
            <color indexed="81"/>
            <rFont val="Tahoma"/>
            <family val="2"/>
          </rPr>
          <t>Total revenues may be aggregated for proprietary funds.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lgmi11153</author>
    <author>Mikkelsen, Kelly</author>
    <author>lgpr16436</author>
  </authors>
  <commentList>
    <comment ref="B338" authorId="0" shapeId="0" xr:uid="{2932FBCF-AFF7-48D1-9F52-32D54D557F53}">
      <text>
        <r>
          <rPr>
            <b/>
            <sz val="10"/>
            <color indexed="81"/>
            <rFont val="Tahoma"/>
            <family val="2"/>
          </rPr>
          <t>Includes debt service payments on long-term debt (capital leases and bonds)</t>
        </r>
      </text>
    </comment>
    <comment ref="B351" authorId="0" shapeId="0" xr:uid="{9C569378-5526-4E7E-9F38-0A309D16B3CC}">
      <text>
        <r>
          <rPr>
            <b/>
            <sz val="10"/>
            <color indexed="81"/>
            <rFont val="Tahoma"/>
            <family val="2"/>
          </rPr>
          <t>All capital asset purchases are recorded here without regard to the department acquiring the capital asset.</t>
        </r>
      </text>
    </comment>
    <comment ref="B368" authorId="1" shapeId="0" xr:uid="{9B1D8525-4BB5-4295-8F08-E26866013A2B}">
      <text>
        <r>
          <rPr>
            <b/>
            <sz val="9"/>
            <color indexed="81"/>
            <rFont val="Tahoma"/>
            <family val="2"/>
          </rPr>
          <t>GASB 42 Insurance Recoveries Requires:
A.  Net against current year cost
B.  A program revenue
C.  An extraordinary item</t>
        </r>
      </text>
    </comment>
    <comment ref="B393" authorId="1" shapeId="0" xr:uid="{622D0CC1-8195-4D41-8811-9048E7700F4B}">
      <text>
        <r>
          <rPr>
            <b/>
            <sz val="9"/>
            <color indexed="81"/>
            <rFont val="Tahoma"/>
            <family val="2"/>
          </rPr>
          <t>This account should only report refinancing payments made from resources of the refunding issue (not resources from cash on hand which are to be reported as "debt service" expenditure)</t>
        </r>
      </text>
    </comment>
    <comment ref="B415" authorId="2" shapeId="0" xr:uid="{2A49D8B7-3BA9-41E5-A0B3-293DCF96D101}">
      <text>
        <r>
          <rPr>
            <b/>
            <sz val="8"/>
            <color indexed="81"/>
            <rFont val="Tahoma"/>
            <family val="2"/>
          </rPr>
          <t>Amounts reported should be detailed, e.g., Sale of Parkland.</t>
        </r>
      </text>
    </comment>
    <comment ref="B416" authorId="2" shapeId="0" xr:uid="{1CB26988-B3C5-49CD-889B-18BBB201C32F}">
      <text>
        <r>
          <rPr>
            <b/>
            <sz val="8"/>
            <color indexed="81"/>
            <rFont val="Tahoma"/>
            <family val="2"/>
          </rPr>
          <t>Amounts reported should be detailed, e.g., Sale of Parkland.</t>
        </r>
      </text>
    </comment>
    <comment ref="B425" authorId="0" shapeId="0" xr:uid="{1868866A-E3D7-4124-B708-3AFFE39FAC23}">
      <text>
        <r>
          <rPr>
            <b/>
            <sz val="10"/>
            <color indexed="81"/>
            <rFont val="Tahoma"/>
            <family val="2"/>
          </rPr>
          <t>This account should equal the Total Fund Cash Balances on the Gov Funds Balance Sheet.</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lgmi11153</author>
    <author>lgpr13595</author>
  </authors>
  <commentList>
    <comment ref="A16" authorId="0" shapeId="0" xr:uid="{1C26BD52-83C0-4214-9783-612033B25F15}">
      <text>
        <r>
          <rPr>
            <b/>
            <sz val="10"/>
            <color indexed="81"/>
            <rFont val="Tahoma"/>
            <family val="2"/>
          </rPr>
          <t>This amount should equal Total Net Position.</t>
        </r>
      </text>
    </comment>
    <comment ref="A23" authorId="1" shapeId="0" xr:uid="{AAC5A521-4ECD-4D47-A151-D00802256784}">
      <text>
        <r>
          <rPr>
            <b/>
            <sz val="10"/>
            <color indexed="81"/>
            <rFont val="Tahoma"/>
            <family val="2"/>
          </rPr>
          <t>Permanently restricted net assets should be displayed on two lines, expendable and nonexpendable, when applicable.</t>
        </r>
        <r>
          <rPr>
            <sz val="10"/>
            <color indexed="81"/>
            <rFont val="Tahoma"/>
            <family val="2"/>
          </rPr>
          <t xml:space="preserve">
</t>
        </r>
      </text>
    </comment>
    <comment ref="A26" authorId="1" shapeId="0" xr:uid="{107FAFDD-E3C9-4C46-BABF-A16EA474FB1F}">
      <text>
        <r>
          <rPr>
            <b/>
            <sz val="10"/>
            <color indexed="81"/>
            <rFont val="Tahoma"/>
            <family val="2"/>
          </rPr>
          <t>If material amounts exist, the account name should be changed to distinguish the type of restriction.</t>
        </r>
        <r>
          <rPr>
            <sz val="10"/>
            <color indexed="81"/>
            <rFont val="Tahoma"/>
            <family val="2"/>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lgmi11153</author>
    <author>LGPR15932</author>
    <author>Mikkelsen, Kelly</author>
  </authors>
  <commentList>
    <comment ref="C6" authorId="0" shapeId="0" xr:uid="{5C0B1789-F930-43DC-B5A2-7F59A3614EDF}">
      <text>
        <r>
          <rPr>
            <b/>
            <sz val="10"/>
            <color indexed="81"/>
            <rFont val="Tahoma"/>
            <family val="2"/>
          </rPr>
          <t>Derive directly from the program itself to reduce the net cost of the respective function to be financed from.</t>
        </r>
      </text>
    </comment>
    <comment ref="A21" authorId="1" shapeId="0" xr:uid="{14640900-4BBC-4337-8D4A-6920EC0B1B3A}">
      <text>
        <r>
          <rPr>
            <b/>
            <sz val="10"/>
            <color indexed="81"/>
            <rFont val="Tahoma"/>
            <family val="2"/>
          </rPr>
          <t>Only capital assets used for several functions are coded here.</t>
        </r>
      </text>
    </comment>
    <comment ref="A22" authorId="1" shapeId="0" xr:uid="{69155F2F-39CD-4F1A-969F-134D6B4010C7}">
      <text>
        <r>
          <rPr>
            <b/>
            <sz val="10"/>
            <color indexed="81"/>
            <rFont val="Tahoma"/>
            <family val="2"/>
          </rPr>
          <t>The principal portion is recorded within the respective activity.</t>
        </r>
      </text>
    </comment>
    <comment ref="F55" authorId="2" shapeId="0" xr:uid="{F4F0711A-1BCA-4D34-9B66-9AC1102666DB}">
      <text>
        <r>
          <rPr>
            <b/>
            <sz val="10"/>
            <color indexed="81"/>
            <rFont val="Tahoma"/>
            <family val="2"/>
          </rPr>
          <t>Does Net Position-Ending agree with Total Net Position on Exhibit 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lgmi11153</author>
  </authors>
  <commentList>
    <comment ref="B15" authorId="0" shapeId="0" xr:uid="{7CE71DA9-090F-4265-B371-C3E1C9C4246A}">
      <text>
        <r>
          <rPr>
            <b/>
            <sz val="10"/>
            <color indexed="81"/>
            <rFont val="Tahoma"/>
            <family val="2"/>
          </rPr>
          <t>This amount should equal Total Fund Cash Balance.</t>
        </r>
      </text>
    </comment>
    <comment ref="B23" authorId="0" shapeId="0" xr:uid="{B7448F22-CA33-4305-9F49-2C87C6BB8297}">
      <text>
        <r>
          <rPr>
            <b/>
            <sz val="10"/>
            <color indexed="81"/>
            <rFont val="Tahoma"/>
            <family val="2"/>
          </rPr>
          <t>Amounts should equal the Fund Balance-Ending on the Nonmajor Governmental Funds Combining Statement of Revenues, Expenditures and Changes in Fund Balances.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lgmi11153</author>
    <author>Mikkelsen, Kelly</author>
    <author>lgpr16436</author>
  </authors>
  <commentList>
    <comment ref="B246" authorId="0" shapeId="0" xr:uid="{9A5BD712-3B66-4853-9511-81921F761482}">
      <text>
        <r>
          <rPr>
            <b/>
            <sz val="10"/>
            <color indexed="81"/>
            <rFont val="Tahoma"/>
            <family val="2"/>
          </rPr>
          <t>Include debt service payments on long-term debt (capital leases and bonds)</t>
        </r>
      </text>
    </comment>
    <comment ref="B248" authorId="0" shapeId="0" xr:uid="{32D74485-03C9-4441-805F-D1DDB349F31C}">
      <text>
        <r>
          <rPr>
            <b/>
            <sz val="10"/>
            <color indexed="81"/>
            <rFont val="Tahoma"/>
            <family val="2"/>
          </rPr>
          <t>Capital outlay costs are either posted here or to each respective function.</t>
        </r>
      </text>
    </comment>
    <comment ref="B254" authorId="1" shapeId="0" xr:uid="{AE7E216D-ABCE-446B-A89C-EE92F006C83D}">
      <text>
        <r>
          <rPr>
            <b/>
            <sz val="10"/>
            <color indexed="81"/>
            <rFont val="Tahoma"/>
            <family val="2"/>
          </rPr>
          <t>Enter as a negative.</t>
        </r>
      </text>
    </comment>
    <comment ref="A258" authorId="1" shapeId="0" xr:uid="{79EACE9A-4F99-45D8-9767-262FA386CFE2}">
      <text>
        <r>
          <rPr>
            <b/>
            <sz val="9"/>
            <color indexed="81"/>
            <rFont val="Tahoma"/>
            <family val="2"/>
          </rPr>
          <t>This account should only report refinancing payments made from resources of the refunding issue (not resources from cash on hand which are to be reported as "debt service" expenditure)</t>
        </r>
      </text>
    </comment>
    <comment ref="B258" authorId="1" shapeId="0" xr:uid="{8E85D998-4128-44D0-ACD6-F1FD0CFE6068}">
      <text>
        <r>
          <rPr>
            <b/>
            <sz val="10"/>
            <color indexed="81"/>
            <rFont val="Tahoma"/>
            <family val="2"/>
          </rPr>
          <t>Enter as a negative.</t>
        </r>
        <r>
          <rPr>
            <b/>
            <sz val="9"/>
            <color indexed="81"/>
            <rFont val="Tahoma"/>
            <family val="2"/>
          </rPr>
          <t xml:space="preserve">
</t>
        </r>
      </text>
    </comment>
    <comment ref="B259" authorId="1" shapeId="0" xr:uid="{A5D21E0C-90E1-418D-8B42-7CF2CFC38746}">
      <text>
        <r>
          <rPr>
            <b/>
            <sz val="10"/>
            <color indexed="81"/>
            <rFont val="Tahoma"/>
            <family val="2"/>
          </rPr>
          <t>Enter as a negative.</t>
        </r>
      </text>
    </comment>
    <comment ref="B262" authorId="2" shapeId="0" xr:uid="{2E65E688-DB49-461F-AF22-3A335060D495}">
      <text>
        <r>
          <rPr>
            <b/>
            <sz val="10"/>
            <color indexed="81"/>
            <rFont val="Tahoma"/>
            <family val="2"/>
          </rPr>
          <t>Amounts reported should be detailed, e.g., Sale of Parkland.</t>
        </r>
      </text>
    </comment>
    <comment ref="B263" authorId="2" shapeId="0" xr:uid="{FBC91241-F023-4804-90D8-144C6EF57599}">
      <text>
        <r>
          <rPr>
            <b/>
            <sz val="10"/>
            <color indexed="81"/>
            <rFont val="Tahoma"/>
            <family val="2"/>
          </rPr>
          <t>Amounts reported should be detailed, e.g., Sale of Parkland.</t>
        </r>
      </text>
    </comment>
    <comment ref="C272" authorId="1" shapeId="0" xr:uid="{A9E17FBD-3E7F-46AD-9D38-5C7D2EA6A73F}">
      <text>
        <r>
          <rPr>
            <b/>
            <sz val="10"/>
            <color indexed="81"/>
            <rFont val="Tahoma"/>
            <family val="2"/>
          </rPr>
          <t>Does Fund Balance-Ending agree with Total Fund Balance on Combining-Exhibit 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lgmi11153</author>
  </authors>
  <commentList>
    <comment ref="B15" authorId="0" shapeId="0" xr:uid="{95769D06-2088-4492-989B-93CD8E92BE9E}">
      <text>
        <r>
          <rPr>
            <b/>
            <sz val="10"/>
            <color indexed="81"/>
            <rFont val="Tahoma"/>
            <family val="2"/>
          </rPr>
          <t>This amount should equal Total Fund Balances.</t>
        </r>
      </text>
    </comment>
    <comment ref="B23" authorId="0" shapeId="0" xr:uid="{FDD8D61D-2FD2-4388-A0BC-880B82133570}">
      <text>
        <r>
          <rPr>
            <b/>
            <sz val="10"/>
            <color indexed="81"/>
            <rFont val="Tahoma"/>
            <family val="2"/>
          </rPr>
          <t>Amounts should equal the Fund Balance-Ending on the Governmental Funds Statement of Revenues, Expenditures and Changes in Fund Balances.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lgmi11153</author>
    <author>Mikkelsen, Kelly</author>
    <author>lgpr16436</author>
  </authors>
  <commentList>
    <comment ref="B246" authorId="0" shapeId="0" xr:uid="{14BB2944-26EF-42DA-AF37-7DB9778FA930}">
      <text>
        <r>
          <rPr>
            <b/>
            <sz val="10"/>
            <color indexed="81"/>
            <rFont val="Tahoma"/>
            <family val="2"/>
          </rPr>
          <t>Include debt service payments on long-term debt (capital leases and bonds)</t>
        </r>
      </text>
    </comment>
    <comment ref="B248" authorId="0" shapeId="0" xr:uid="{B15D1A69-AAE5-46B4-A8AD-FEDF9DF46242}">
      <text>
        <r>
          <rPr>
            <b/>
            <sz val="10"/>
            <color indexed="81"/>
            <rFont val="Tahoma"/>
            <family val="2"/>
          </rPr>
          <t>Capital outlay costs are either posted here or to each respective function.</t>
        </r>
      </text>
    </comment>
    <comment ref="B254" authorId="1" shapeId="0" xr:uid="{A218BC53-BB3B-4475-94E7-35BDCFAE80FB}">
      <text>
        <r>
          <rPr>
            <b/>
            <sz val="10"/>
            <color indexed="81"/>
            <rFont val="Tahoma"/>
            <family val="2"/>
          </rPr>
          <t>Enter as a negative.</t>
        </r>
      </text>
    </comment>
    <comment ref="A258" authorId="1" shapeId="0" xr:uid="{F1DBD979-2656-429A-952B-A5255F8D10BD}">
      <text>
        <r>
          <rPr>
            <b/>
            <sz val="9"/>
            <color indexed="81"/>
            <rFont val="Tahoma"/>
            <family val="2"/>
          </rPr>
          <t>This account should only report refinancing payments made from resources of the refunding issue (not resources from cash on hand which are to be reported as "debt service" expenditure)</t>
        </r>
      </text>
    </comment>
    <comment ref="B258" authorId="1" shapeId="0" xr:uid="{01EC15FD-55CD-4391-B9DB-D5C4CAEE6610}">
      <text>
        <r>
          <rPr>
            <b/>
            <sz val="10"/>
            <color indexed="81"/>
            <rFont val="Tahoma"/>
            <family val="2"/>
          </rPr>
          <t>Enter as a negative.</t>
        </r>
        <r>
          <rPr>
            <b/>
            <sz val="9"/>
            <color indexed="81"/>
            <rFont val="Tahoma"/>
            <family val="2"/>
          </rPr>
          <t xml:space="preserve">
</t>
        </r>
      </text>
    </comment>
    <comment ref="B259" authorId="1" shapeId="0" xr:uid="{A45B80B4-3904-4369-AE9F-36C6145E94B4}">
      <text>
        <r>
          <rPr>
            <b/>
            <sz val="10"/>
            <color indexed="81"/>
            <rFont val="Tahoma"/>
            <family val="2"/>
          </rPr>
          <t>Enter as a negative.</t>
        </r>
      </text>
    </comment>
    <comment ref="B262" authorId="2" shapeId="0" xr:uid="{4A9A4DA7-D13F-4B58-89C0-091B3DB6B250}">
      <text>
        <r>
          <rPr>
            <b/>
            <sz val="10"/>
            <color indexed="81"/>
            <rFont val="Tahoma"/>
            <family val="2"/>
          </rPr>
          <t>Amounts reported should be detailed, e.g., Sale of Parkland.</t>
        </r>
      </text>
    </comment>
    <comment ref="B263" authorId="2" shapeId="0" xr:uid="{4A765C41-F42F-4C5F-BEF0-F8EE06DD9E38}">
      <text>
        <r>
          <rPr>
            <b/>
            <sz val="10"/>
            <color indexed="81"/>
            <rFont val="Tahoma"/>
            <family val="2"/>
          </rPr>
          <t>Amounts reported should be detailed, e.g., Sale of Parkland.</t>
        </r>
      </text>
    </comment>
    <comment ref="C272" authorId="1" shapeId="0" xr:uid="{F5A6A87E-A3CF-4CCA-8656-E6254E5AADFE}">
      <text>
        <r>
          <rPr>
            <b/>
            <sz val="10"/>
            <color indexed="81"/>
            <rFont val="Tahoma"/>
            <family val="2"/>
          </rPr>
          <t>Does Fund Balance-Ending agree with Total Fund Balance on Exhibit 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lgmi11153</author>
  </authors>
  <commentList>
    <comment ref="B20" authorId="0" shapeId="0" xr:uid="{A8CA652C-2A31-4A1A-B682-727FE82315F8}">
      <text>
        <r>
          <rPr>
            <b/>
            <sz val="10"/>
            <color indexed="81"/>
            <rFont val="Tahoma"/>
            <family val="2"/>
          </rPr>
          <t>This amount should equal Total Net Position.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LGPR15932</author>
    <author>lgmi11153</author>
    <author>Mikkelsen, Kelly</author>
    <author>lgpr16436</author>
  </authors>
  <commentList>
    <comment ref="B27" authorId="0" shapeId="0" xr:uid="{343F112B-60E9-4905-9464-8BB79FA165EC}">
      <text>
        <r>
          <rPr>
            <b/>
            <sz val="10"/>
            <color indexed="81"/>
            <rFont val="Tahoma"/>
            <family val="2"/>
          </rPr>
          <t>Includes only the principal portion of a debt service payment.</t>
        </r>
      </text>
    </comment>
    <comment ref="B30" authorId="1" shapeId="0" xr:uid="{08871446-9189-4685-A9EE-796C15D2720F}">
      <text>
        <r>
          <rPr>
            <b/>
            <sz val="10"/>
            <color indexed="81"/>
            <rFont val="Tahoma"/>
            <family val="2"/>
          </rPr>
          <t xml:space="preserve">Sales tax collections and remittances would be reported here.
</t>
        </r>
      </text>
    </comment>
    <comment ref="B38" authorId="2" shapeId="0" xr:uid="{74932665-1E46-4BB8-8D04-59C64DA67FB3}">
      <text>
        <r>
          <rPr>
            <b/>
            <sz val="10"/>
            <color indexed="81"/>
            <rFont val="Tahoma"/>
            <family val="2"/>
          </rPr>
          <t>Enter as a negative.</t>
        </r>
      </text>
    </comment>
    <comment ref="B39" authorId="3" shapeId="0" xr:uid="{CC339FF8-61CE-4103-9DEE-8B59577BDBF4}">
      <text>
        <r>
          <rPr>
            <b/>
            <sz val="10"/>
            <color indexed="81"/>
            <rFont val="Tahoma"/>
            <family val="2"/>
          </rPr>
          <t>Amounts reported should be detailed, e.g., Sale of Parkland.</t>
        </r>
      </text>
    </comment>
    <comment ref="B40" authorId="3" shapeId="0" xr:uid="{C6D618DC-6CEB-4144-A743-0B8299422001}">
      <text>
        <r>
          <rPr>
            <b/>
            <sz val="10"/>
            <color indexed="81"/>
            <rFont val="Tahoma"/>
            <family val="2"/>
          </rPr>
          <t>Amounts reported should be detailed, e.g., Sale of Parkland.</t>
        </r>
      </text>
    </comment>
    <comment ref="C49" authorId="2" shapeId="0" xr:uid="{D8BBC862-5C3A-4C9F-A0B0-912275B2D604}">
      <text>
        <r>
          <rPr>
            <b/>
            <sz val="9"/>
            <color indexed="81"/>
            <rFont val="Tahoma"/>
            <family val="2"/>
          </rPr>
          <t>Does Net Position-Ending agree with Total Net Position on Exhibit 5?</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Mikkelsen, Kelly</author>
    <author>lgpr16436</author>
    <author>lgmi11153</author>
  </authors>
  <commentList>
    <comment ref="A11" authorId="0" shapeId="0" xr:uid="{C98083F5-4E72-4BE7-A9F2-63406641A9D6}">
      <text>
        <r>
          <rPr>
            <b/>
            <sz val="10"/>
            <color indexed="81"/>
            <rFont val="Tahoma"/>
            <family val="2"/>
          </rPr>
          <t>Enter as a negative.</t>
        </r>
      </text>
    </comment>
    <comment ref="A12" authorId="0" shapeId="0" xr:uid="{5BCD686C-E3BC-4BB6-8D6B-B67B0DEA0FA5}">
      <text>
        <r>
          <rPr>
            <b/>
            <sz val="10"/>
            <color indexed="81"/>
            <rFont val="Tahoma"/>
            <family val="2"/>
          </rPr>
          <t>Enter as a negative.</t>
        </r>
      </text>
    </comment>
    <comment ref="A13" authorId="0" shapeId="0" xr:uid="{6B44EACA-C6CB-470E-9361-1D79B12BA891}">
      <text>
        <r>
          <rPr>
            <b/>
            <sz val="10"/>
            <color indexed="81"/>
            <rFont val="Tahoma"/>
            <family val="2"/>
          </rPr>
          <t>Enter as a negative.</t>
        </r>
      </text>
    </comment>
    <comment ref="A14" authorId="0" shapeId="0" xr:uid="{EB5AD124-94F8-4570-8788-68E1B4814617}">
      <text>
        <r>
          <rPr>
            <b/>
            <sz val="10"/>
            <color indexed="81"/>
            <rFont val="Tahoma"/>
            <family val="2"/>
          </rPr>
          <t>Enter as a negative.</t>
        </r>
      </text>
    </comment>
    <comment ref="A16" authorId="1" shapeId="0" xr:uid="{8A35489D-99C7-4DF7-940A-644A81286C6D}">
      <text>
        <r>
          <rPr>
            <b/>
            <sz val="10"/>
            <color indexed="81"/>
            <rFont val="Tahoma"/>
            <family val="2"/>
          </rPr>
          <t>This amount should agree with the OPERATING INCOME (LOSS), not the net income, from the operating statement (Exhibit 6).</t>
        </r>
      </text>
    </comment>
    <comment ref="A24" authorId="0" shapeId="0" xr:uid="{908E201D-40EF-40BA-9DEB-8F9CD3D018D3}">
      <text>
        <r>
          <rPr>
            <b/>
            <sz val="10"/>
            <color indexed="81"/>
            <rFont val="Tahoma"/>
            <family val="2"/>
          </rPr>
          <t>Enter as a negative.</t>
        </r>
      </text>
    </comment>
    <comment ref="A25" authorId="0" shapeId="0" xr:uid="{CD32A97E-BF8F-4F2A-9A25-07672963EE8A}">
      <text>
        <r>
          <rPr>
            <b/>
            <sz val="10"/>
            <color indexed="81"/>
            <rFont val="Tahoma"/>
            <family val="2"/>
          </rPr>
          <t>Enter as a negative.</t>
        </r>
      </text>
    </comment>
    <comment ref="A26" authorId="2" shapeId="0" xr:uid="{29067093-0102-4B9D-A0BF-27C79DD4E646}">
      <text>
        <r>
          <rPr>
            <b/>
            <sz val="10"/>
            <color indexed="81"/>
            <rFont val="Tahoma"/>
            <family val="2"/>
          </rPr>
          <t>Amount comes directly from the operating statement (Exhibit 6).
Enter as a negative.</t>
        </r>
      </text>
    </comment>
    <comment ref="A31" authorId="0" shapeId="0" xr:uid="{52CA5099-1237-466D-A7B5-CEC9A99F6935}">
      <text>
        <r>
          <rPr>
            <b/>
            <sz val="10"/>
            <color indexed="81"/>
            <rFont val="Tahoma"/>
            <family val="2"/>
          </rPr>
          <t>Enter as a negative.</t>
        </r>
      </text>
    </comment>
    <comment ref="A33" authorId="1" shapeId="0" xr:uid="{BAAEA789-5037-40EE-B587-DED1936D6D7D}">
      <text>
        <r>
          <rPr>
            <b/>
            <sz val="10"/>
            <color indexed="81"/>
            <rFont val="Tahoma"/>
            <family val="2"/>
          </rPr>
          <t>Amount comes directly from the operating statement (Exhibit 6).</t>
        </r>
        <r>
          <rPr>
            <sz val="8"/>
            <color indexed="81"/>
            <rFont val="Tahoma"/>
            <family val="2"/>
          </rPr>
          <t xml:space="preserve">
</t>
        </r>
      </text>
    </comment>
    <comment ref="B41" authorId="0" shapeId="0" xr:uid="{CC2E0A31-AAD7-4865-84C5-1A9BF3FC729E}">
      <text>
        <r>
          <rPr>
            <b/>
            <sz val="9"/>
            <color indexed="81"/>
            <rFont val="Tahoma"/>
            <family val="2"/>
          </rPr>
          <t>Does Cash and Cash Equivalents-Ending agree with Cash and Cash Equivalents on Exhibit 5?</t>
        </r>
      </text>
    </comment>
    <comment ref="B47" authorId="0" shapeId="0" xr:uid="{DC2DAA47-20BB-43EC-AC05-B8E3951C9C97}">
      <text>
        <r>
          <rPr>
            <b/>
            <sz val="9"/>
            <color indexed="81"/>
            <rFont val="Tahoma"/>
            <family val="2"/>
          </rPr>
          <t>Does Operating Income (Loss) agree with Operating Income (Loss) on Exhibit 6?</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lgmi11153</author>
  </authors>
  <commentList>
    <comment ref="A11" authorId="0" shapeId="0" xr:uid="{FD95AD83-6A33-4EA3-8467-03CD580C3A59}">
      <text>
        <r>
          <rPr>
            <b/>
            <sz val="10"/>
            <color indexed="81"/>
            <rFont val="Tahoma"/>
            <family val="2"/>
          </rPr>
          <t xml:space="preserve">This account should equal Total Net Position.
</t>
        </r>
      </text>
    </comment>
  </commentList>
</comments>
</file>

<file path=xl/sharedStrings.xml><?xml version="1.0" encoding="utf-8"?>
<sst xmlns="http://schemas.openxmlformats.org/spreadsheetml/2006/main" count="6853" uniqueCount="934">
  <si>
    <t>Entity Number</t>
  </si>
  <si>
    <t>Entity Name</t>
  </si>
  <si>
    <t>AURORA COUNTY</t>
  </si>
  <si>
    <t>BEADLE COUNTY</t>
  </si>
  <si>
    <t>BENNETT COUNTY</t>
  </si>
  <si>
    <t>BON HOMME COUNTY</t>
  </si>
  <si>
    <t>BROOKINGS COUNTY</t>
  </si>
  <si>
    <t>BROWN COUNTY</t>
  </si>
  <si>
    <t>BRULE COUNTY</t>
  </si>
  <si>
    <t>BUFFALO COUNTY</t>
  </si>
  <si>
    <t>BUTTE COUNTY</t>
  </si>
  <si>
    <t>CAMPBELL COUNTY</t>
  </si>
  <si>
    <t>CHARLES MIX COUNTY</t>
  </si>
  <si>
    <t>CLARK COUNTY</t>
  </si>
  <si>
    <t>CLAY COUNTY</t>
  </si>
  <si>
    <t>CODINGTON COUNTY</t>
  </si>
  <si>
    <t>CORSON COUNTY</t>
  </si>
  <si>
    <t>CUSTER COUNTY</t>
  </si>
  <si>
    <t>DAVISON COUNTY</t>
  </si>
  <si>
    <t>DAY COUNTY</t>
  </si>
  <si>
    <t>DEUEL COUNTY</t>
  </si>
  <si>
    <t>DEWEY COUNTY</t>
  </si>
  <si>
    <t>DOUGLAS COUNTY</t>
  </si>
  <si>
    <t>EDMUNDS COUNTY</t>
  </si>
  <si>
    <t>FALL RIVER COUNTY</t>
  </si>
  <si>
    <t>FAULK COUNTY</t>
  </si>
  <si>
    <t>GRANT COUNTY</t>
  </si>
  <si>
    <t>GREGORY COUNTY</t>
  </si>
  <si>
    <t>HAAKON COUNTY</t>
  </si>
  <si>
    <t>HAMLIN COUNTY</t>
  </si>
  <si>
    <t>HAND COUNTY</t>
  </si>
  <si>
    <t>HANSON COUNTY</t>
  </si>
  <si>
    <t>HARDING COUNTY</t>
  </si>
  <si>
    <t>HUGHES COUNTY</t>
  </si>
  <si>
    <t>HUTCHINSON COUNTY</t>
  </si>
  <si>
    <t>HYDE COUNTY</t>
  </si>
  <si>
    <t>JACKSON COUNTY</t>
  </si>
  <si>
    <t>JERAULD COUNTY</t>
  </si>
  <si>
    <t>JONES COUNTY</t>
  </si>
  <si>
    <t>KINGSBURY COUNTY</t>
  </si>
  <si>
    <t>LAKE COUNTY</t>
  </si>
  <si>
    <t>LAWRENCE COUNTY</t>
  </si>
  <si>
    <t>LINCOLN COUNTY</t>
  </si>
  <si>
    <t>LYMAN COUNTY</t>
  </si>
  <si>
    <t>MARSHALL COUNTY</t>
  </si>
  <si>
    <t>MCCOOK COUNTY</t>
  </si>
  <si>
    <t>MCPHERSON COUNTY</t>
  </si>
  <si>
    <t>MEADE COUNTY</t>
  </si>
  <si>
    <t>MELLETTE COUNTY</t>
  </si>
  <si>
    <t>MINER COUNTY</t>
  </si>
  <si>
    <t>MINNEHAHA COUNTY</t>
  </si>
  <si>
    <t>MOODY COUNTY</t>
  </si>
  <si>
    <t>PENNINGTON COUNTY</t>
  </si>
  <si>
    <t>PERKINS COUNTY</t>
  </si>
  <si>
    <t>POTTER COUNTY</t>
  </si>
  <si>
    <t>ROBERTS COUNTY</t>
  </si>
  <si>
    <t>SANBORN COUNTY</t>
  </si>
  <si>
    <t>SPINK COUNTY</t>
  </si>
  <si>
    <t>STANLEY COUNTY</t>
  </si>
  <si>
    <t>SULLY COUNTY</t>
  </si>
  <si>
    <t>TRIPP COUNTY</t>
  </si>
  <si>
    <t>TURNER COUNTY</t>
  </si>
  <si>
    <t>UNION COUNTY</t>
  </si>
  <si>
    <t>WALWORTH COUNTY</t>
  </si>
  <si>
    <t>YANKTON COUNTY</t>
  </si>
  <si>
    <t>ZIEBACH COUNTY</t>
  </si>
  <si>
    <t>TODD COUNTY</t>
  </si>
  <si>
    <t>OGLALA LAKOTA COUNTY</t>
  </si>
  <si>
    <t>Select the year end date:</t>
  </si>
  <si>
    <t>Select the County Name:</t>
  </si>
  <si>
    <t>Determination of Major Funds</t>
  </si>
  <si>
    <t>Liabilities plus</t>
  </si>
  <si>
    <t>Deferred Outflows</t>
  </si>
  <si>
    <t>Deferred Inflows</t>
  </si>
  <si>
    <t>Expenditures/</t>
  </si>
  <si>
    <t>Exceeds</t>
  </si>
  <si>
    <t>Qualifies as a</t>
  </si>
  <si>
    <t>Fund Title</t>
  </si>
  <si>
    <t>of Resources</t>
  </si>
  <si>
    <t>Revenues</t>
  </si>
  <si>
    <t>Expenses</t>
  </si>
  <si>
    <t>Major Fund?</t>
  </si>
  <si>
    <t>General Fund</t>
  </si>
  <si>
    <t>N/A</t>
  </si>
  <si>
    <t>Always</t>
  </si>
  <si>
    <t>Special Revenue Funds:</t>
  </si>
  <si>
    <t>Permanent Fund</t>
  </si>
  <si>
    <t>Total Governmental Funds</t>
  </si>
  <si>
    <t>10% of Total Governmental Funds</t>
  </si>
  <si>
    <t>Enterprise Funds:</t>
  </si>
  <si>
    <t>Total Enterprise Funds</t>
  </si>
  <si>
    <t>10% Total Enterprise Funds</t>
  </si>
  <si>
    <t>Total Governmental and Enterprise Funds</t>
  </si>
  <si>
    <t>5% of Total Governmental and Enterprise Funds</t>
  </si>
  <si>
    <t xml:space="preserve">*  Internal Service Funds are not included in the calculation of Major Funds.   </t>
  </si>
  <si>
    <t>*  A major fund must meet BOTH the 10% and 5% criteria for the same column.</t>
  </si>
  <si>
    <t xml:space="preserve">*  Enterprise funds must include nonoperating revenues and expenses.  </t>
  </si>
  <si>
    <t>*  Governmental funds must not include other financing sources and uses.</t>
  </si>
  <si>
    <t>*  Extraordinary items should NOT be included.</t>
  </si>
  <si>
    <t xml:space="preserve">Assets plus </t>
  </si>
  <si>
    <t>*  The analysis of enterprise funds should include gains and losses, capital contributions and special items.</t>
  </si>
  <si>
    <t>*  Transfers in and out should Not be included.</t>
  </si>
  <si>
    <t>COMBINING BALANCE SHEET - MODIFIED CASH BASIS</t>
  </si>
  <si>
    <t>Other</t>
  </si>
  <si>
    <t>Governmental</t>
  </si>
  <si>
    <t>Fund</t>
  </si>
  <si>
    <t>Funds</t>
  </si>
  <si>
    <t>ASSETS:</t>
  </si>
  <si>
    <t>TOTAL ASSETS</t>
  </si>
  <si>
    <t>FUND BALANCES:</t>
  </si>
  <si>
    <t>TOTAL FUND BALANCES</t>
  </si>
  <si>
    <t>NONMAJOR GOVERNMENTAL FUNDS</t>
  </si>
  <si>
    <t>Total Other</t>
  </si>
  <si>
    <t>Cash and Cash Equivalents</t>
  </si>
  <si>
    <t>Cash with Fiscal Agent</t>
  </si>
  <si>
    <t>Investments</t>
  </si>
  <si>
    <t>Restricted Cash and Cash Equivalents</t>
  </si>
  <si>
    <t>Restricted Investments</t>
  </si>
  <si>
    <t>Nonspendable</t>
  </si>
  <si>
    <t>Restricted</t>
  </si>
  <si>
    <t>Committed</t>
  </si>
  <si>
    <t>Assigned</t>
  </si>
  <si>
    <t>Unassigned</t>
  </si>
  <si>
    <t>COMBINING STATEMENT OF REVENUES, EXPENDITURES AND CHANGES IN FUND BALANCES - MODIFIED CASH BASIS</t>
  </si>
  <si>
    <t>Revenues:</t>
  </si>
  <si>
    <t>Total Revenues</t>
  </si>
  <si>
    <t>Expenditures:</t>
  </si>
  <si>
    <t xml:space="preserve">  Total General Government</t>
  </si>
  <si>
    <t xml:space="preserve">  Total Public Safety</t>
  </si>
  <si>
    <t xml:space="preserve">  Total Public Works</t>
  </si>
  <si>
    <t xml:space="preserve">  Total Health and Welfare</t>
  </si>
  <si>
    <t xml:space="preserve">  Total Culture and Recreation</t>
  </si>
  <si>
    <t>Total Conservation of Natural Resources</t>
  </si>
  <si>
    <t xml:space="preserve">  Total Urban and Economic Development</t>
  </si>
  <si>
    <t xml:space="preserve">  Capital Outlay</t>
  </si>
  <si>
    <t>Total Expenditures</t>
  </si>
  <si>
    <t>Excess of Revenues Over (Under) Expenditures</t>
  </si>
  <si>
    <t>Other Financing Sources (Uses):</t>
  </si>
  <si>
    <t>Total Other Financing Sources (Uses)</t>
  </si>
  <si>
    <t>(913) 376</t>
  </si>
  <si>
    <t>Special Items</t>
  </si>
  <si>
    <t>(914) 375</t>
  </si>
  <si>
    <t>Extraordinary Items</t>
  </si>
  <si>
    <t>Net Change in Fund Balances</t>
  </si>
  <si>
    <t>FUND BALANCE - ENDING</t>
  </si>
  <si>
    <t>Taxes:</t>
  </si>
  <si>
    <t>General Property Taxes--Current</t>
  </si>
  <si>
    <t>General Property Taxes--Delinquent</t>
  </si>
  <si>
    <t>Penalties and Interest</t>
  </si>
  <si>
    <t>Telephone Tax (Outside)</t>
  </si>
  <si>
    <t>Mobile Home Tax</t>
  </si>
  <si>
    <t>Wheel Tax</t>
  </si>
  <si>
    <t>Tax Deed Revenue</t>
  </si>
  <si>
    <t>Other Taxes</t>
  </si>
  <si>
    <t>Total Taxes</t>
  </si>
  <si>
    <t>Licenses and Permits</t>
  </si>
  <si>
    <t>Intergovernmental Revenue:</t>
  </si>
  <si>
    <t>Federal Grants</t>
  </si>
  <si>
    <t>Federal Shared Revenue</t>
  </si>
  <si>
    <t>Federal Payments in Lieu of Taxes</t>
  </si>
  <si>
    <t>State Grants</t>
  </si>
  <si>
    <t>State Shared Revenue:</t>
  </si>
  <si>
    <t>Bank Franchise</t>
  </si>
  <si>
    <t>Motor Vehicle Licenses</t>
  </si>
  <si>
    <t>Liquor Tax Reversion (Unincorporated Town)</t>
  </si>
  <si>
    <t>Lottery Shared Revenue</t>
  </si>
  <si>
    <t>State Highway Fund (former 10% game)</t>
  </si>
  <si>
    <t>Court Appointed Attorney/Public Defender</t>
  </si>
  <si>
    <t>Energy Minerals Severance Tax</t>
  </si>
  <si>
    <t xml:space="preserve">Prorate License Fees </t>
  </si>
  <si>
    <t>Abused and Neglected Child Defense</t>
  </si>
  <si>
    <t>63 3/4% Mobile Home</t>
  </si>
  <si>
    <t>Secondary Road Remittances</t>
  </si>
  <si>
    <t>Telecommunications Gross Receipt Tax</t>
  </si>
  <si>
    <t>Motor Vehicle 1/4%</t>
  </si>
  <si>
    <t xml:space="preserve">Renewable Facility Tax </t>
  </si>
  <si>
    <t>Motor Fuel Tax</t>
  </si>
  <si>
    <t>911 Remittances</t>
  </si>
  <si>
    <t>Liquor Tax Reversion (25%)</t>
  </si>
  <si>
    <t>Other State Shared Revenue</t>
  </si>
  <si>
    <t>State Payments in Lieu of Taxes</t>
  </si>
  <si>
    <t>Other Payments in Lieu of Taxes</t>
  </si>
  <si>
    <t>Other Intergovernmental Revenue</t>
  </si>
  <si>
    <t>Charges for Goods and Services:</t>
  </si>
  <si>
    <t>Total Intergovernmental Revenue</t>
  </si>
  <si>
    <t>General Government:</t>
  </si>
  <si>
    <t>Treasurer's Fees</t>
  </si>
  <si>
    <t>Register of Deeds' Fees</t>
  </si>
  <si>
    <t>Driver's License Exam</t>
  </si>
  <si>
    <t>Legal Services</t>
  </si>
  <si>
    <t>Clerk of Courts Fees</t>
  </si>
  <si>
    <t>Other Fees</t>
  </si>
  <si>
    <t>Public Safety:</t>
  </si>
  <si>
    <t>Law Enforcement</t>
  </si>
  <si>
    <t>Prisoner Care</t>
  </si>
  <si>
    <t>Sobriety Testing</t>
  </si>
  <si>
    <t>Road Maintenance Contract Charges</t>
  </si>
  <si>
    <t>Public Works:</t>
  </si>
  <si>
    <t xml:space="preserve">Airport </t>
  </si>
  <si>
    <t>Health and Welfare:</t>
  </si>
  <si>
    <t>Economic Assistance:</t>
  </si>
  <si>
    <t>Poor Lien Recoveries</t>
  </si>
  <si>
    <t>Veterans Service Officer</t>
  </si>
  <si>
    <t>Low Income Energy Assistance Program</t>
  </si>
  <si>
    <t>Food Stamp Administration</t>
  </si>
  <si>
    <t>Health Assistance:</t>
  </si>
  <si>
    <t>County Nurse</t>
  </si>
  <si>
    <t>Ambulance</t>
  </si>
  <si>
    <t>Hospital</t>
  </si>
  <si>
    <t>Women, Infants and Children</t>
  </si>
  <si>
    <t>Social Services</t>
  </si>
  <si>
    <t>Mental Health Services</t>
  </si>
  <si>
    <t>Culture and Recreation</t>
  </si>
  <si>
    <t>Urban and Economic Development</t>
  </si>
  <si>
    <t>Conservation of Natural Resources</t>
  </si>
  <si>
    <t>Other Charges</t>
  </si>
  <si>
    <t>Fines and Forfeits:</t>
  </si>
  <si>
    <t>Fines</t>
  </si>
  <si>
    <t>Costs</t>
  </si>
  <si>
    <t>Forfeits</t>
  </si>
  <si>
    <t>Total Charges for Goods and Services</t>
  </si>
  <si>
    <t>Total Fines and Forfeits</t>
  </si>
  <si>
    <t>Miscellaneous Revenue:</t>
  </si>
  <si>
    <t>Investment Earnings</t>
  </si>
  <si>
    <t>Rent</t>
  </si>
  <si>
    <t>Special Assessments</t>
  </si>
  <si>
    <t>Contributions and Donations</t>
  </si>
  <si>
    <t>Refund of Prior Year's Expenditures</t>
  </si>
  <si>
    <t>Total Miscellaneous Revenue</t>
  </si>
  <si>
    <t>Legislative:</t>
  </si>
  <si>
    <t>Board of County Commissioners</t>
  </si>
  <si>
    <t>Elections</t>
  </si>
  <si>
    <t>Judicial System</t>
  </si>
  <si>
    <t xml:space="preserve">Financial Administration: </t>
  </si>
  <si>
    <t>Auditor</t>
  </si>
  <si>
    <t>Treasurer</t>
  </si>
  <si>
    <t>Finance Office</t>
  </si>
  <si>
    <t>Legal Services:</t>
  </si>
  <si>
    <t>State's Attorney</t>
  </si>
  <si>
    <t>Public Defender</t>
  </si>
  <si>
    <t>Court Appointed Attorney</t>
  </si>
  <si>
    <t>General Government Building</t>
  </si>
  <si>
    <t>Director of Equalization</t>
  </si>
  <si>
    <t>Register of Deeds</t>
  </si>
  <si>
    <t>Judgments</t>
  </si>
  <si>
    <t>Predatory Animal</t>
  </si>
  <si>
    <t>Disability Coordinator</t>
  </si>
  <si>
    <t>Self-Insurance Plan</t>
  </si>
  <si>
    <t>Geographic Information System</t>
  </si>
  <si>
    <t>Information Technology</t>
  </si>
  <si>
    <t>Human Resources</t>
  </si>
  <si>
    <t>Law Enforcement:</t>
  </si>
  <si>
    <t>Sheriff</t>
  </si>
  <si>
    <t>County Jail</t>
  </si>
  <si>
    <t>Coroner</t>
  </si>
  <si>
    <t>County-Wide Law Enforcement</t>
  </si>
  <si>
    <t>Juvenile Detention</t>
  </si>
  <si>
    <t>Other Law Enforcement</t>
  </si>
  <si>
    <t>Protective and Emergency Services:</t>
  </si>
  <si>
    <t>Fire Protection</t>
  </si>
  <si>
    <t>Emergency and Disaster Services</t>
  </si>
  <si>
    <t>Flood Control</t>
  </si>
  <si>
    <t>Communication Center</t>
  </si>
  <si>
    <t>Other Protective and Emergency Services</t>
  </si>
  <si>
    <t>Highways and Bridges:</t>
  </si>
  <si>
    <t>Highways, Roads and Bridges</t>
  </si>
  <si>
    <t>Sanitation:</t>
  </si>
  <si>
    <t>Sewers</t>
  </si>
  <si>
    <t>Solid Waste</t>
  </si>
  <si>
    <t>Transportation:</t>
  </si>
  <si>
    <t>Airport</t>
  </si>
  <si>
    <t>Railroad</t>
  </si>
  <si>
    <t>Water System</t>
  </si>
  <si>
    <t>Other Public Works</t>
  </si>
  <si>
    <t>Support of Poor</t>
  </si>
  <si>
    <t>Public Welfare</t>
  </si>
  <si>
    <t>Food Stamp Distribution</t>
  </si>
  <si>
    <t>Health Services</t>
  </si>
  <si>
    <t>Board of Health</t>
  </si>
  <si>
    <t>Social Services:</t>
  </si>
  <si>
    <t>Day Care Centers</t>
  </si>
  <si>
    <t>Child Support Enforcement</t>
  </si>
  <si>
    <t>Care of Aged</t>
  </si>
  <si>
    <t>Domestic Abuse</t>
  </si>
  <si>
    <t>Mental Health Services:</t>
  </si>
  <si>
    <t>Mentally Ill</t>
  </si>
  <si>
    <t>Developmentally Disabled</t>
  </si>
  <si>
    <t>Drug Abuse</t>
  </si>
  <si>
    <t>Mental Health Centers</t>
  </si>
  <si>
    <t>Mental Illness Board</t>
  </si>
  <si>
    <t>Culture and Recreation:</t>
  </si>
  <si>
    <t>Culture:</t>
  </si>
  <si>
    <t>Public Library</t>
  </si>
  <si>
    <t>Historical Museum</t>
  </si>
  <si>
    <t>County Monuments</t>
  </si>
  <si>
    <t>Historical Sites</t>
  </si>
  <si>
    <t>Memorial Day Expense</t>
  </si>
  <si>
    <t>Recreation:</t>
  </si>
  <si>
    <t>Recreational Programs</t>
  </si>
  <si>
    <t>Parks</t>
  </si>
  <si>
    <t>Exhibition Building</t>
  </si>
  <si>
    <t>County Fair</t>
  </si>
  <si>
    <t>Senior Center</t>
  </si>
  <si>
    <t>Conservation of Natural Resources:</t>
  </si>
  <si>
    <t>Soil Conservation:</t>
  </si>
  <si>
    <t>County Extension</t>
  </si>
  <si>
    <t>Soil Conservation Districts</t>
  </si>
  <si>
    <t>Rodent Control</t>
  </si>
  <si>
    <t>Predator Control Districts</t>
  </si>
  <si>
    <t>Weed and Pest Control</t>
  </si>
  <si>
    <t>Grasshopper and Pest Control</t>
  </si>
  <si>
    <t>Water Conservation:</t>
  </si>
  <si>
    <t>Geological Survey</t>
  </si>
  <si>
    <t>Weather Modification</t>
  </si>
  <si>
    <t>Water Conservation Districts</t>
  </si>
  <si>
    <t>Drainage Commissions</t>
  </si>
  <si>
    <t>Urban and Economic Development:</t>
  </si>
  <si>
    <t>Urban Development:</t>
  </si>
  <si>
    <t>Planning and Zoning</t>
  </si>
  <si>
    <t>Urban and Rural Development</t>
  </si>
  <si>
    <t>Economic Development:</t>
  </si>
  <si>
    <t>Tourism, Industrial or Recreational Development</t>
  </si>
  <si>
    <t>Intergovernmental Expenditures</t>
  </si>
  <si>
    <t>Debt Service</t>
  </si>
  <si>
    <t>Payments to Local Education Agencies</t>
  </si>
  <si>
    <t>Capital Outlay</t>
  </si>
  <si>
    <t>Transfers In</t>
  </si>
  <si>
    <t>Transfers Out</t>
  </si>
  <si>
    <t xml:space="preserve">Long-Term Debt Issued  </t>
  </si>
  <si>
    <t>Insurance Proceeds</t>
  </si>
  <si>
    <t>Sale of County Property</t>
  </si>
  <si>
    <t>Payments to Refunded Debt Escrow Agent</t>
  </si>
  <si>
    <t>Discount on Bonds Issued</t>
  </si>
  <si>
    <t>BALANCE SHEET - MODIFIED CASH BASIS</t>
  </si>
  <si>
    <t>GOVERNMENTAL FUNDS</t>
  </si>
  <si>
    <t>Total</t>
  </si>
  <si>
    <t>General</t>
  </si>
  <si>
    <t>Road and Bridge</t>
  </si>
  <si>
    <t xml:space="preserve">    </t>
  </si>
  <si>
    <t>The notes to the financial statements are an integral part of this statement.</t>
  </si>
  <si>
    <t>FUND BALANCES:  (See Note ___)</t>
  </si>
  <si>
    <t>STATEMENT OF REVENUES, EXPENDITURES AND CHANGES IN FUND BALANCES - MODIFIED CASH BASIS</t>
  </si>
  <si>
    <t>Net Change in Fund Balance</t>
  </si>
  <si>
    <t>STATEMENT OF NET POSITION WORKSHEET - MODIFIED CASH BASIS</t>
  </si>
  <si>
    <t>Totals</t>
  </si>
  <si>
    <t>Government</t>
  </si>
  <si>
    <t xml:space="preserve">How Reported on Government </t>
  </si>
  <si>
    <t xml:space="preserve">Fund </t>
  </si>
  <si>
    <t xml:space="preserve">Wide </t>
  </si>
  <si>
    <t>Wide Financial Statements</t>
  </si>
  <si>
    <t>Statement</t>
  </si>
  <si>
    <t>Debit</t>
  </si>
  <si>
    <t>Credit</t>
  </si>
  <si>
    <t>(suggested)</t>
  </si>
  <si>
    <t>Restricted Cash</t>
  </si>
  <si>
    <t>Total Assets</t>
  </si>
  <si>
    <t>NET POSITION:</t>
  </si>
  <si>
    <t>TOTAL NET POSITION</t>
  </si>
  <si>
    <t>Total Net Position</t>
  </si>
  <si>
    <t>ref</t>
  </si>
  <si>
    <t>Adjustments</t>
  </si>
  <si>
    <t>Restricted for:</t>
  </si>
  <si>
    <t>Road and Bridge Purposes</t>
  </si>
  <si>
    <t>Other Purposes</t>
  </si>
  <si>
    <t>Unrestricted (Deficit)</t>
  </si>
  <si>
    <t>Capital Projects</t>
  </si>
  <si>
    <t>Permanently Restricted Purposes Non-Expendable</t>
  </si>
  <si>
    <t>Permanently Restricted Purposes Expendable</t>
  </si>
  <si>
    <t>Net Position-Restricted for Permanently Restricted Purposes Expendable</t>
  </si>
  <si>
    <t>Net Position-Restricted for Permanently Restricted Purposes Non-Expendable</t>
  </si>
  <si>
    <t>Net Position-Restricted For Road and Bridge</t>
  </si>
  <si>
    <t>Net Position-Restricted For Capital Projects</t>
  </si>
  <si>
    <t>Net Position-Restricted for Debt Service</t>
  </si>
  <si>
    <t>Net Position-Restricted for Other Purposes</t>
  </si>
  <si>
    <t>Net Position-Unrestricted</t>
  </si>
  <si>
    <t>STATEMENT OF ACTIVITIES WORKSHEET - MODIFIED CASH BASIS</t>
  </si>
  <si>
    <t>HOW RECORDED ON GOVERNMENT-WIDE</t>
  </si>
  <si>
    <t xml:space="preserve">STATEMENT OF ACTIVITIES </t>
  </si>
  <si>
    <t>(Suggested)</t>
  </si>
  <si>
    <t>Revenue:</t>
  </si>
  <si>
    <t>General Revenue - Property Taxes</t>
  </si>
  <si>
    <t>General Revenue - Wheel Taxes</t>
  </si>
  <si>
    <t>General Revenue-Grants and Contributions</t>
  </si>
  <si>
    <t>General Revenue-State Shared Revenue</t>
  </si>
  <si>
    <t>Program Revenue-Operating Grants-Public Works</t>
  </si>
  <si>
    <t>Program Revenue-Charges for Services-Public Safety</t>
  </si>
  <si>
    <t>General Revenue-Unrestricted Investment Earnings</t>
  </si>
  <si>
    <t>Program Revenue-Capital Grants-Public Works</t>
  </si>
  <si>
    <t>General Revenue-Miscellaneous</t>
  </si>
  <si>
    <t>Total Revenue</t>
  </si>
  <si>
    <t>General Government</t>
  </si>
  <si>
    <t>Public Safety</t>
  </si>
  <si>
    <t>Public Works</t>
  </si>
  <si>
    <t>Health and Welfare</t>
  </si>
  <si>
    <t>Interest on Long-term Debt</t>
  </si>
  <si>
    <t>Transfers - Net</t>
  </si>
  <si>
    <t>General Revenue - Debt Issued</t>
  </si>
  <si>
    <t>Change in Net Position</t>
  </si>
  <si>
    <t>Beginning Net Position</t>
  </si>
  <si>
    <t xml:space="preserve">Adjusted Beginning Net Position </t>
  </si>
  <si>
    <t>Ending Net Position</t>
  </si>
  <si>
    <t>Women Infants and Children</t>
  </si>
  <si>
    <t>Prorate License Fees</t>
  </si>
  <si>
    <t>Telecommunications Gross Receipts Tax</t>
  </si>
  <si>
    <t>Renewable Facility Tax</t>
  </si>
  <si>
    <t>Veterans' Service Officer</t>
  </si>
  <si>
    <t>Total General Government</t>
  </si>
  <si>
    <t>Total Public Safety</t>
  </si>
  <si>
    <t>Total Public Works</t>
  </si>
  <si>
    <t>Total Health and Welfare</t>
  </si>
  <si>
    <t>Total Culture and Recreation</t>
  </si>
  <si>
    <t>Total Urban and Economic Development</t>
  </si>
  <si>
    <t>Long-Term Debt Issued</t>
  </si>
  <si>
    <t>Program Revenue-Charges for Services-General Government</t>
  </si>
  <si>
    <t>Program Revenue-Charges for Services-Public Works</t>
  </si>
  <si>
    <t>Program Revenue-Charges for Services-Health and Welfare</t>
  </si>
  <si>
    <t>Program Revenue-Charges for Services-Culture and Recreation</t>
  </si>
  <si>
    <t>Program Revenue-Charges for Services-Conservation of Natural Resources</t>
  </si>
  <si>
    <t>Program Revenue-Charges for Services-Urban and Economic Development</t>
  </si>
  <si>
    <t>Program Revenue-Charges for Services-Intergovernmental</t>
  </si>
  <si>
    <t>Program Revenue-Charges for Services-Payments to Local Education Agencies</t>
  </si>
  <si>
    <t>Program Revenue-Operating Grants-General Government</t>
  </si>
  <si>
    <t>Program Revenue-Operating Grants-Public Safety</t>
  </si>
  <si>
    <t>Program Revenue-Operating Grants-Health and Welfare</t>
  </si>
  <si>
    <t>Program Revenue-Operating Grants-Culture and Recreation</t>
  </si>
  <si>
    <t>Program Revenue-Operating Grants-Conservation of Natural Resources</t>
  </si>
  <si>
    <t>Program Revenue-Operating Grants-Urban and Economic Development</t>
  </si>
  <si>
    <t>Program Revenue-Operating Grants-Intergovernmental</t>
  </si>
  <si>
    <t>Program Revenue-Operating Grants-Payments to Local Education Agencies</t>
  </si>
  <si>
    <t>Program Revenue-Capital Grants-General Government</t>
  </si>
  <si>
    <t>Program Revenue-Capital Grants-Public Safety</t>
  </si>
  <si>
    <t>Program Revenue-Capital Grants-Health and Welfare</t>
  </si>
  <si>
    <t>Program Revenue-Capital Grants-Culture and Recreation</t>
  </si>
  <si>
    <t>Program Revenue-Capital Grants-Conservation of Natural Resources</t>
  </si>
  <si>
    <t>Program Revenue-Capital Grants-Urban and Economic Development</t>
  </si>
  <si>
    <t>Program Revenue-Capital Grants-Intergovernmental</t>
  </si>
  <si>
    <t>Program Revenue-Capital Grants-Payments to Local Education Agencies</t>
  </si>
  <si>
    <t>Program Revenue-Charges for Services-Conservation and Natural Resources</t>
  </si>
  <si>
    <t>General Government Expense</t>
  </si>
  <si>
    <t>Public Safety Expense</t>
  </si>
  <si>
    <t>Public Works Expense</t>
  </si>
  <si>
    <t>Health and Welfare Expense</t>
  </si>
  <si>
    <t>Culture and Recreation Expense</t>
  </si>
  <si>
    <t>Conservation of Natural Resources Expense</t>
  </si>
  <si>
    <t>Urban and Economic Development Expense</t>
  </si>
  <si>
    <t>Conservation and Development Expense</t>
  </si>
  <si>
    <t>Intergovernmental Expense</t>
  </si>
  <si>
    <t>Payments to Local Education Agencies Expense</t>
  </si>
  <si>
    <t>Capital Outlay-Unallocated</t>
  </si>
  <si>
    <t>STATEMENT OF NET POSITION - MODIFIED CASH BASIS</t>
  </si>
  <si>
    <t>Primary Government</t>
  </si>
  <si>
    <t>Business-Type</t>
  </si>
  <si>
    <t>Component</t>
  </si>
  <si>
    <t>Activities</t>
  </si>
  <si>
    <t>Units</t>
  </si>
  <si>
    <t xml:space="preserve">Cash and Cash Equivalents  </t>
  </si>
  <si>
    <t>Restricted Assets:</t>
  </si>
  <si>
    <t>Cash and cash equivalents</t>
  </si>
  <si>
    <t xml:space="preserve">Investments           </t>
  </si>
  <si>
    <t>Restricted For:  (See Note ___)</t>
  </si>
  <si>
    <t>Capital Projects Purposes</t>
  </si>
  <si>
    <t>Debt Service Purposes</t>
  </si>
  <si>
    <t>Non-Expendable</t>
  </si>
  <si>
    <t>Expendable</t>
  </si>
  <si>
    <t>Permanently Restricted Purposes:</t>
  </si>
  <si>
    <t>STATEMENT OF ACTIVITIES - MODIFIED CASH BASIS</t>
  </si>
  <si>
    <t>Net (Expense) Revenue and</t>
  </si>
  <si>
    <t xml:space="preserve">   Program Revenues</t>
  </si>
  <si>
    <t>Changes in Net Position</t>
  </si>
  <si>
    <t>Operating</t>
  </si>
  <si>
    <t>Capital</t>
  </si>
  <si>
    <t>Charges for</t>
  </si>
  <si>
    <t xml:space="preserve">Grants and </t>
  </si>
  <si>
    <t>Functions/Programs</t>
  </si>
  <si>
    <t>Services</t>
  </si>
  <si>
    <t>Contributions</t>
  </si>
  <si>
    <t>Primary Government:</t>
  </si>
  <si>
    <t>Total Primary Government</t>
  </si>
  <si>
    <t>Component Units:</t>
  </si>
  <si>
    <t xml:space="preserve">                                                               </t>
  </si>
  <si>
    <t>General Revenues:</t>
  </si>
  <si>
    <t>** This amount excludes the capital purchases</t>
  </si>
  <si>
    <t xml:space="preserve">that are included in the direct expenses of the </t>
  </si>
  <si>
    <t>various functions.  (See Note ___)</t>
  </si>
  <si>
    <t>* The County does not have interest expense</t>
  </si>
  <si>
    <t>related to the functions presented above.  This</t>
  </si>
  <si>
    <t>amount includes indirect interest expense</t>
  </si>
  <si>
    <t>on general long-term debt.</t>
  </si>
  <si>
    <t>Transfers</t>
  </si>
  <si>
    <t>Net Position - Beginning</t>
  </si>
  <si>
    <t>NET POSITION - ENDING</t>
  </si>
  <si>
    <t>Property Taxes</t>
  </si>
  <si>
    <t>State Shared Revenues</t>
  </si>
  <si>
    <t>Grants and Contributions not Restricted to Specific Programs</t>
  </si>
  <si>
    <t>Unrestricted Investment Earnings</t>
  </si>
  <si>
    <t>Debt Issued</t>
  </si>
  <si>
    <t>Miscellaneous Revenue</t>
  </si>
  <si>
    <t>Governmental Activities:</t>
  </si>
  <si>
    <t>Intergovernmental</t>
  </si>
  <si>
    <t>**Capital Outlay - Unallocated</t>
  </si>
  <si>
    <t>*Interest on Long-Term Debt</t>
  </si>
  <si>
    <t>Total Governmental Activities</t>
  </si>
  <si>
    <t>Business-type Activities:</t>
  </si>
  <si>
    <t>Total Business-Type Activities</t>
  </si>
  <si>
    <t>PROPRIETARY FUNDS</t>
  </si>
  <si>
    <t>Enterprise Funds</t>
  </si>
  <si>
    <t>Internal</t>
  </si>
  <si>
    <t>Service Funds</t>
  </si>
  <si>
    <t>Total General Revenues, Special Items, Extraordinary Items and Transfers</t>
  </si>
  <si>
    <t>STATEMENT OF REVENUES, EXPENSES, AND CHANGES IN NET POSITION - MODIFIED CASH BASIS</t>
  </si>
  <si>
    <t>Operating Revenues:</t>
  </si>
  <si>
    <t>Total Operating Revenues</t>
  </si>
  <si>
    <t>Operating Expenses:</t>
  </si>
  <si>
    <t>Total Operating Expenses</t>
  </si>
  <si>
    <t>Operating Income (Loss)</t>
  </si>
  <si>
    <t>Nonoperating Revenues (Expenses):</t>
  </si>
  <si>
    <t>(429)369.01</t>
  </si>
  <si>
    <t>Total Nonoperating Revenues (Expenses)</t>
  </si>
  <si>
    <t>Income (Loss) Before Contributions, Special Items,</t>
  </si>
  <si>
    <t>Capital Contributions</t>
  </si>
  <si>
    <t>(913)376</t>
  </si>
  <si>
    <t>(914)375</t>
  </si>
  <si>
    <t>Current Assets:</t>
  </si>
  <si>
    <t>Total Current Assets</t>
  </si>
  <si>
    <t>Noncurrent Assets:</t>
  </si>
  <si>
    <t xml:space="preserve">Restricted Cash and Cash Equivalents </t>
  </si>
  <si>
    <t>Total Noncurrent Assets</t>
  </si>
  <si>
    <t>Restricted For:</t>
  </si>
  <si>
    <t xml:space="preserve">Revenue Bond Debt Service           </t>
  </si>
  <si>
    <t>Revenue Bond Retirement</t>
  </si>
  <si>
    <t>Revenue Bond Contingency</t>
  </si>
  <si>
    <t>Special Assessment Bond Guarantee</t>
  </si>
  <si>
    <t>Special Assessment Bond Sinking</t>
  </si>
  <si>
    <t>Equipment Repair and/or Replacement</t>
  </si>
  <si>
    <t>Landfill Closure and Post Closure Costs</t>
  </si>
  <si>
    <t>Permanently Restricted Purposes</t>
  </si>
  <si>
    <t xml:space="preserve">Other Purposes      </t>
  </si>
  <si>
    <t>Unrestricted</t>
  </si>
  <si>
    <t>Charges for Goods and Services</t>
  </si>
  <si>
    <t>Miscellaneous</t>
  </si>
  <si>
    <t>Personal Services</t>
  </si>
  <si>
    <t>Other Current Expense</t>
  </si>
  <si>
    <t xml:space="preserve">Materials </t>
  </si>
  <si>
    <t>Capital Assets</t>
  </si>
  <si>
    <t>Operating Grants</t>
  </si>
  <si>
    <t xml:space="preserve">Investment Earnings </t>
  </si>
  <si>
    <t>Rental Revenue</t>
  </si>
  <si>
    <t>Interest Expense and Fiscal Charges</t>
  </si>
  <si>
    <t>Debt Service (Principal)</t>
  </si>
  <si>
    <t>Long Term Debt Issued</t>
  </si>
  <si>
    <t>Extraordinary Items and Transfers</t>
  </si>
  <si>
    <t>STATEMENT OF CASH FLOWS - MODIFIED CASH BASIS</t>
  </si>
  <si>
    <t>Cash Flows from Operating Activities:</t>
  </si>
  <si>
    <t>Net Cash Provided (Used) by Operating Activities</t>
  </si>
  <si>
    <t>Cash Flows from Noncapital Financing Activities:</t>
  </si>
  <si>
    <t>Cash Flows from Capital and Related Financing Activities:</t>
  </si>
  <si>
    <t>Net Cash Provided (Used) by Capital and Related Financing Activities</t>
  </si>
  <si>
    <t>Cash Flows from Investing Activities:</t>
  </si>
  <si>
    <t>Net Cash Provided (Used) by Investing Activities</t>
  </si>
  <si>
    <t>Net Increase (Decrease) in Cash and Cash Equivalents</t>
  </si>
  <si>
    <t>Cash and Cash Equivalents - Beginning</t>
  </si>
  <si>
    <t>CASH AND CASH EQUIVALENTS - ENDING</t>
  </si>
  <si>
    <t>RECONCILIATION OF OPERATING INCOME (LOSS) TO NET</t>
  </si>
  <si>
    <t>Receipts from Customers</t>
  </si>
  <si>
    <t>Payments to Suppliers</t>
  </si>
  <si>
    <t>Payments to Employees</t>
  </si>
  <si>
    <t>Internal Activity - Payment to Other Funds</t>
  </si>
  <si>
    <t>Claims Paid</t>
  </si>
  <si>
    <t>Other Receipts (Payments)</t>
  </si>
  <si>
    <t>Operating Subsidies and Transfers to Other Funds</t>
  </si>
  <si>
    <t>Proceeds from Capital Debt</t>
  </si>
  <si>
    <t>Purchase of Capital Assets</t>
  </si>
  <si>
    <t>Principal Paid on Capital Debt</t>
  </si>
  <si>
    <t>Interest Paid on Capital Debt</t>
  </si>
  <si>
    <t>Purchase of Investment Securities</t>
  </si>
  <si>
    <t>Proceeds from Sales and Maturities of Investments</t>
  </si>
  <si>
    <t>Interest Earnings</t>
  </si>
  <si>
    <t>CASH PROVIDED (USED) BY OPERATING ACTIVITIES:</t>
  </si>
  <si>
    <t>STATEMENT OF FIDUCIARY NET POSITION - MODIFIED CASH BASIS</t>
  </si>
  <si>
    <t>FIDUCIARY FUNDS</t>
  </si>
  <si>
    <t>Private-Purpose</t>
  </si>
  <si>
    <t>Trust Funds</t>
  </si>
  <si>
    <t>STATEMENT OF CHANGES IN FIDUCIARY NET POSITION - MODIFIED CASH BASIS</t>
  </si>
  <si>
    <t>ADDITIONS:</t>
  </si>
  <si>
    <t xml:space="preserve"> </t>
  </si>
  <si>
    <t>Total Additions</t>
  </si>
  <si>
    <t>DEDUCTIONS:</t>
  </si>
  <si>
    <t>Total Deductions</t>
  </si>
  <si>
    <t>Other Additions</t>
  </si>
  <si>
    <t>Trust Deductions for _______________</t>
  </si>
  <si>
    <t>Other Deductions</t>
  </si>
  <si>
    <t>SUPPLEMENTARY INFORMATION</t>
  </si>
  <si>
    <t>SCHEDULE OF CHANGES IN LONG-TERM DEBT</t>
  </si>
  <si>
    <t>Long-Term</t>
  </si>
  <si>
    <t>Add</t>
  </si>
  <si>
    <t>Less</t>
  </si>
  <si>
    <t>Debt</t>
  </si>
  <si>
    <t>Indebtedness</t>
  </si>
  <si>
    <t>Governmental Long-Term Debt:</t>
  </si>
  <si>
    <t>Net OPEB Obligation</t>
  </si>
  <si>
    <t>Other Long-Term Debt Payable</t>
  </si>
  <si>
    <t>Bonds Payable</t>
  </si>
  <si>
    <t>Advance from Other Funds</t>
  </si>
  <si>
    <t>Special Assessment Debt with Governmental Commitment</t>
  </si>
  <si>
    <t>Enterprise Long-Term Debt:</t>
  </si>
  <si>
    <t>New Debt</t>
  </si>
  <si>
    <t>Debt Retired</t>
  </si>
  <si>
    <t>Calendar Year</t>
  </si>
  <si>
    <t>Fund Type</t>
  </si>
  <si>
    <t>Account Number</t>
  </si>
  <si>
    <t>Amount</t>
  </si>
  <si>
    <t>Office</t>
  </si>
  <si>
    <t>Entered</t>
  </si>
  <si>
    <t>GASB34 Statement</t>
  </si>
  <si>
    <t>Accrued Landfill Closure and Postclosure Costs</t>
  </si>
  <si>
    <t>Variance with</t>
  </si>
  <si>
    <t>Budgeted Amounts</t>
  </si>
  <si>
    <t xml:space="preserve">Final Budget </t>
  </si>
  <si>
    <t>Original</t>
  </si>
  <si>
    <t>Final</t>
  </si>
  <si>
    <t>Actual Amounts</t>
  </si>
  <si>
    <t>Positive (Negative)</t>
  </si>
  <si>
    <t xml:space="preserve">  Total Intergovernmental Revenue</t>
  </si>
  <si>
    <t xml:space="preserve">  Total Charges for Goods and Services</t>
  </si>
  <si>
    <t xml:space="preserve">      Contingency</t>
  </si>
  <si>
    <t>GENERAL FUND</t>
  </si>
  <si>
    <t>BUDGETARY COMPARISON SCHEDULE - MODIFIED CASH BASIS</t>
  </si>
  <si>
    <t xml:space="preserve">        Amount Transferred</t>
  </si>
  <si>
    <t>GOVERNMENTAL FUNDS--MODIFIED CASH BASIS</t>
  </si>
  <si>
    <t>Governmental Funds</t>
  </si>
  <si>
    <t>Beginning Balance</t>
  </si>
  <si>
    <t>Revenues and Other Sources (minor level):</t>
  </si>
  <si>
    <t>Total Revenue and Other Sources</t>
  </si>
  <si>
    <t>Expenditures and Other Uses (subfunction level):</t>
  </si>
  <si>
    <t>Total Expenditures and Other Uses</t>
  </si>
  <si>
    <t>Transfers In (Out)</t>
  </si>
  <si>
    <t>Increase/Decrease in Fund Balance</t>
  </si>
  <si>
    <t xml:space="preserve">   Restricted</t>
  </si>
  <si>
    <t xml:space="preserve">   Committed</t>
  </si>
  <si>
    <t xml:space="preserve">   Assigned</t>
  </si>
  <si>
    <t xml:space="preserve">   Unassigned</t>
  </si>
  <si>
    <t>Governmental Long-term Debt</t>
  </si>
  <si>
    <t>PROPRIETARY FUNDS--MODIFIED CASH BASIS</t>
  </si>
  <si>
    <t>Ending Balance:</t>
  </si>
  <si>
    <t>Special Items (specify)</t>
  </si>
  <si>
    <t>Extraordinary Items (specify)</t>
  </si>
  <si>
    <t xml:space="preserve">   Nonspendable</t>
  </si>
  <si>
    <t>Current Property Taxes</t>
  </si>
  <si>
    <t>Delinquent Property Taxes</t>
  </si>
  <si>
    <t xml:space="preserve">Penalties and Interest </t>
  </si>
  <si>
    <t xml:space="preserve">Other Payments in Lieu of Taxes   </t>
  </si>
  <si>
    <t>Miscellaneous Revenue and Other Sources:</t>
  </si>
  <si>
    <t>Other Miscellaneous Revenue</t>
  </si>
  <si>
    <t>General Long Term Debt Issued</t>
  </si>
  <si>
    <t>Legislative</t>
  </si>
  <si>
    <t>Financial Administration</t>
  </si>
  <si>
    <t>Protective and Emergency Services</t>
  </si>
  <si>
    <t>Highways and Bridges</t>
  </si>
  <si>
    <t>Sanitation</t>
  </si>
  <si>
    <t>Transportation</t>
  </si>
  <si>
    <t>Economic Assistance</t>
  </si>
  <si>
    <t>Health Assistance</t>
  </si>
  <si>
    <t>Culture</t>
  </si>
  <si>
    <t>Recreation</t>
  </si>
  <si>
    <t>Soil Conservation</t>
  </si>
  <si>
    <t>Water Conservation</t>
  </si>
  <si>
    <t>Urban Development</t>
  </si>
  <si>
    <t>Economic Development</t>
  </si>
  <si>
    <t>The preceding financial data does not include fiduciary funds or component units.  Information pertaining to those</t>
  </si>
  <si>
    <t xml:space="preserve"> activities may be obtained by contacting the County Auditor at (605) XXX-XXXX.</t>
  </si>
  <si>
    <t>Enterprise Long-term Debt</t>
  </si>
  <si>
    <t>State Shared Revenue</t>
  </si>
  <si>
    <t xml:space="preserve">Other </t>
  </si>
  <si>
    <t>Ending Fund Balance:</t>
  </si>
  <si>
    <t>SCHEDULE OF EXPENDITURES OF FEDERAL AWARDS</t>
  </si>
  <si>
    <t>Pass-Through</t>
  </si>
  <si>
    <t>Total Federal</t>
  </si>
  <si>
    <t>Federal Grantor/Pass-Through Grantor</t>
  </si>
  <si>
    <t>Entity Identifying</t>
  </si>
  <si>
    <t>Passed Through</t>
  </si>
  <si>
    <t>Expenditures</t>
  </si>
  <si>
    <t>Program or Cluster Title</t>
  </si>
  <si>
    <t>Number</t>
  </si>
  <si>
    <t>to Subrecipients</t>
  </si>
  <si>
    <t xml:space="preserve">  US Department of Agriculture - Direct Programs:</t>
  </si>
  <si>
    <t xml:space="preserve">        Schools and Roads - Grants to States (Note 3)</t>
  </si>
  <si>
    <t>Other Programs:</t>
  </si>
  <si>
    <t>Total US Department of Agriculture</t>
  </si>
  <si>
    <t>US Department of Defense - Direct Programs:</t>
  </si>
  <si>
    <t>US Department of Defense - Pass-Through Programs:</t>
  </si>
  <si>
    <t xml:space="preserve">  SD State Treasurer,</t>
  </si>
  <si>
    <t>Total US Department of Defense</t>
  </si>
  <si>
    <t>US Department of Health and Human Services - Direct Programs:</t>
  </si>
  <si>
    <t>US Department of Health and Human Services - Pass-Through Programs:</t>
  </si>
  <si>
    <t>Total US Department of Health and Human Services</t>
  </si>
  <si>
    <t>US Department of Housing and Urban Development - Direct Programs:</t>
  </si>
  <si>
    <t>US Department of Housing and Urban Development - Pass-Through Programs:</t>
  </si>
  <si>
    <t xml:space="preserve">  SD Governor's Office of Economic Development,</t>
  </si>
  <si>
    <t xml:space="preserve">    Community Development Block Grant/Entitlement Grants</t>
  </si>
  <si>
    <t xml:space="preserve">    Community Development Block Grant/State's Program</t>
  </si>
  <si>
    <t xml:space="preserve">      and Non-Entitlement Grants in Hawaii</t>
  </si>
  <si>
    <t xml:space="preserve">  Other Programs:</t>
  </si>
  <si>
    <t xml:space="preserve">    Direct Federal Funding:</t>
  </si>
  <si>
    <t xml:space="preserve">  Indirect Federal Funding</t>
  </si>
  <si>
    <t>Total US Department of Housing and Urban Development</t>
  </si>
  <si>
    <t>US Department of Interior - Direct Programs:</t>
  </si>
  <si>
    <t xml:space="preserve">  Bureau of Land Management,</t>
  </si>
  <si>
    <t xml:space="preserve">    Payments in Lieu of Taxes  (Note 3)</t>
  </si>
  <si>
    <t xml:space="preserve">  National Park Service (LWCF)</t>
  </si>
  <si>
    <t>US Department of Interior - Pass-Through Programs:</t>
  </si>
  <si>
    <t xml:space="preserve">  SD Department of Game, Fish &amp; Parks,</t>
  </si>
  <si>
    <t>Total US Department of the Interior</t>
  </si>
  <si>
    <t xml:space="preserve">    Edward Byrne Memorial Justice Assistance Grant Program</t>
  </si>
  <si>
    <t xml:space="preserve">    SD Department of Public Safety,</t>
  </si>
  <si>
    <t>Total US Department of Justice</t>
  </si>
  <si>
    <t>Workforce Investment Act (WIA) Cluster:</t>
  </si>
  <si>
    <t xml:space="preserve">  US Department of Labor - Pass-Through Programs:</t>
  </si>
  <si>
    <t xml:space="preserve">    SD Department of Labor,</t>
  </si>
  <si>
    <t>Total Workforce Investment Act (WIA) Cluster</t>
  </si>
  <si>
    <t xml:space="preserve">  US Department of Labor - Direct Programs:</t>
  </si>
  <si>
    <t>Total US Department of Labor</t>
  </si>
  <si>
    <t xml:space="preserve">  US Department of Transportation - Pass-Through Programs:</t>
  </si>
  <si>
    <t xml:space="preserve">    SD Department of Transportation,</t>
  </si>
  <si>
    <t>Highway Safety Cluster:</t>
  </si>
  <si>
    <t xml:space="preserve">      State and Community Highway Safety</t>
  </si>
  <si>
    <t xml:space="preserve">      Alcohol Impaired Driving Countermeasures Incentive Grants I</t>
  </si>
  <si>
    <t>Total Highway Safety Cluster</t>
  </si>
  <si>
    <t xml:space="preserve">  US Department of Transportation - Direct Programs:</t>
  </si>
  <si>
    <t>Total US Department of Transportation</t>
  </si>
  <si>
    <t>US General Services Administration - Pass-Through Programs:</t>
  </si>
  <si>
    <t xml:space="preserve">  SD Federal Property Agency,</t>
  </si>
  <si>
    <t xml:space="preserve">    Donation of Federal Surplus Personal Property (Note 6)</t>
  </si>
  <si>
    <t>Total US General Services Administration</t>
  </si>
  <si>
    <t>US Elections Assistance Commission - Pass-Through Programs:</t>
  </si>
  <si>
    <t xml:space="preserve">  SD Secretary of State,</t>
  </si>
  <si>
    <t xml:space="preserve">    Help America Vote Act Requirements Payments</t>
  </si>
  <si>
    <t>Total US Elections Assistance Commission</t>
  </si>
  <si>
    <t xml:space="preserve">  SD Secretary of State, </t>
  </si>
  <si>
    <t>US Department of Homeland Security - Pass-Through Programs:</t>
  </si>
  <si>
    <t xml:space="preserve">  SD Department of Public Safety - Office of Emergency Management,</t>
  </si>
  <si>
    <t xml:space="preserve">    Disaster Grants-Public Assistance (Presidentially Declared Disasters)</t>
  </si>
  <si>
    <t xml:space="preserve">    Hazard Mitigation Grant</t>
  </si>
  <si>
    <t xml:space="preserve">    Emergency Management Performance Grants</t>
  </si>
  <si>
    <t xml:space="preserve">    Homeland Security Grant Program</t>
  </si>
  <si>
    <t>Total US Department of Homeland Security</t>
  </si>
  <si>
    <t>GRAND TOTAL</t>
  </si>
  <si>
    <t>Federal reimbursements are not based upon specific expenditures.  Therefore, the amounts reported here represent cash received rather than federal expenditures.</t>
  </si>
  <si>
    <t>This represents a Major Federal Financial Assistance Program.</t>
  </si>
  <si>
    <t>Federal</t>
  </si>
  <si>
    <t xml:space="preserve">Amount </t>
  </si>
  <si>
    <t>Cluster/Program Title</t>
  </si>
  <si>
    <t>Outstanding</t>
  </si>
  <si>
    <t>The amount reported represents 23.3% of the original acquisition cost of the federal surplus property received by the County.</t>
  </si>
  <si>
    <r>
      <t xml:space="preserve">Note 1: </t>
    </r>
    <r>
      <rPr>
        <b/>
        <i/>
        <sz val="11"/>
        <rFont val="Calibri"/>
        <family val="2"/>
        <scheme val="minor"/>
      </rPr>
      <t>Basis of Presentation</t>
    </r>
    <r>
      <rPr>
        <b/>
        <sz val="11"/>
        <rFont val="Calibri"/>
        <family val="2"/>
        <scheme val="minor"/>
      </rPr>
      <t xml:space="preserve"> </t>
    </r>
  </si>
  <si>
    <r>
      <t xml:space="preserve">Note 2: </t>
    </r>
    <r>
      <rPr>
        <b/>
        <i/>
        <sz val="11"/>
        <rFont val="Calibri"/>
        <family val="2"/>
        <scheme val="minor"/>
      </rPr>
      <t>Summary of Significant Accounting Policies</t>
    </r>
    <r>
      <rPr>
        <b/>
        <sz val="11"/>
        <rFont val="Calibri"/>
        <family val="2"/>
        <scheme val="minor"/>
      </rPr>
      <t xml:space="preserve"> </t>
    </r>
  </si>
  <si>
    <r>
      <t xml:space="preserve">Note 3: </t>
    </r>
    <r>
      <rPr>
        <b/>
        <i/>
        <sz val="11"/>
        <rFont val="Calibri"/>
        <family val="2"/>
        <scheme val="minor"/>
      </rPr>
      <t>Federal Reimbursement</t>
    </r>
  </si>
  <si>
    <r>
      <t xml:space="preserve">Note 4: </t>
    </r>
    <r>
      <rPr>
        <b/>
        <i/>
        <sz val="11"/>
        <rFont val="Calibri"/>
        <family val="2"/>
        <scheme val="minor"/>
      </rPr>
      <t>Major Federal Financial Assistance Program</t>
    </r>
  </si>
  <si>
    <r>
      <t xml:space="preserve">Note 5: </t>
    </r>
    <r>
      <rPr>
        <b/>
        <i/>
        <sz val="11"/>
        <rFont val="Calibri"/>
        <family val="2"/>
        <scheme val="minor"/>
      </rPr>
      <t>Federal Loan Program</t>
    </r>
  </si>
  <si>
    <r>
      <t xml:space="preserve">Note 6: </t>
    </r>
    <r>
      <rPr>
        <b/>
        <i/>
        <sz val="11"/>
        <rFont val="Calibri"/>
        <family val="2"/>
        <scheme val="minor"/>
      </rPr>
      <t>Federal Surplus Property</t>
    </r>
  </si>
  <si>
    <t>South Dakota Retirement System</t>
  </si>
  <si>
    <t>SCHEDULE OF THE COUNTY'S PROPORTIONATE SHARE OF THE NET PENSION LIABILITY (ASSET)</t>
  </si>
  <si>
    <r>
      <t>*Last 10 Years</t>
    </r>
    <r>
      <rPr>
        <sz val="11"/>
        <color theme="1"/>
        <rFont val="Calibri"/>
        <family val="2"/>
        <scheme val="minor"/>
      </rPr>
      <t xml:space="preserve"> </t>
    </r>
  </si>
  <si>
    <t>Actuarial</t>
  </si>
  <si>
    <t>Unfunded</t>
  </si>
  <si>
    <t>Accrued</t>
  </si>
  <si>
    <t>UAAL as a</t>
  </si>
  <si>
    <t>Liability</t>
  </si>
  <si>
    <t>Percentage</t>
  </si>
  <si>
    <t>Value of</t>
  </si>
  <si>
    <t xml:space="preserve">(Insert </t>
  </si>
  <si>
    <t xml:space="preserve">Liability </t>
  </si>
  <si>
    <t>Funded</t>
  </si>
  <si>
    <t>Covered</t>
  </si>
  <si>
    <t>of Covered</t>
  </si>
  <si>
    <t>Valuation</t>
  </si>
  <si>
    <t>Assets</t>
  </si>
  <si>
    <t>Cost Method)</t>
  </si>
  <si>
    <t>(UAAL)</t>
  </si>
  <si>
    <t>Ratio</t>
  </si>
  <si>
    <t>Payroll</t>
  </si>
  <si>
    <t>Date</t>
  </si>
  <si>
    <t>(a)</t>
  </si>
  <si>
    <t>(b)</t>
  </si>
  <si>
    <t>(b-a)</t>
  </si>
  <si>
    <t>(a/b)</t>
  </si>
  <si>
    <t>(c)</t>
  </si>
  <si>
    <t>[(b-a)/c]</t>
  </si>
  <si>
    <t>Listing of Cost Methods to Insert Above:</t>
  </si>
  <si>
    <t>1.  Unit Credit</t>
  </si>
  <si>
    <t>2.  Entry Age</t>
  </si>
  <si>
    <t>3.  Attained Age</t>
  </si>
  <si>
    <t>4.  Aggregate</t>
  </si>
  <si>
    <t>5.  Frozen Entry Age</t>
  </si>
  <si>
    <t>6.  Frozen Attained Age</t>
  </si>
  <si>
    <t>General Revenue-Unrestricted Grants and Contributions</t>
  </si>
  <si>
    <t>ROAD AND BRIDGE FUND</t>
  </si>
  <si>
    <t>Debt Service Funds:</t>
  </si>
  <si>
    <t>Capital Projects Funds:</t>
  </si>
  <si>
    <t>Note 1 - Long-Term Debt:</t>
  </si>
  <si>
    <t>General Obligation Bonds:</t>
  </si>
  <si>
    <t>Revenue Bonds:</t>
  </si>
  <si>
    <t>[SHOW MATURITY DATES AND INTEREST RATES AND INDICATE THE FUND MAKING THE PAYMENTS TO</t>
  </si>
  <si>
    <t xml:space="preserve">RETIRE THE DEBT.  IF VARIABLE-RATE DEBT EXISTS THE DEBT DESCRIPTIONS MUST DESCRIBE THE </t>
  </si>
  <si>
    <t>TERMS BY WHICH INTEREST RATES ARE ADJUSTED.]</t>
  </si>
  <si>
    <t>OPEB SCHEDULE</t>
  </si>
  <si>
    <t>VALIDATION:</t>
  </si>
  <si>
    <t>ToDatabase</t>
  </si>
  <si>
    <t>Exhibits Total</t>
  </si>
  <si>
    <t>Equal?</t>
  </si>
  <si>
    <t>Combining Exhibit 3</t>
  </si>
  <si>
    <t>Exhibit 3</t>
  </si>
  <si>
    <t>Exhibit 4</t>
  </si>
  <si>
    <t>Exhibit 4-Combining</t>
  </si>
  <si>
    <t>Exhibit -5</t>
  </si>
  <si>
    <t>Exhibit -6</t>
  </si>
  <si>
    <t>Exhibit-8</t>
  </si>
  <si>
    <t>Exhibit-9</t>
  </si>
  <si>
    <t>Long Term Debt</t>
  </si>
  <si>
    <t>Other Legal Services</t>
  </si>
  <si>
    <t>Total Ending Fund Balance</t>
  </si>
  <si>
    <t xml:space="preserve">Individuals, organizations, and other governments  </t>
  </si>
  <si>
    <t>____________ (major category)</t>
  </si>
  <si>
    <t>Custodial</t>
  </si>
  <si>
    <t>Investment Earnings:</t>
  </si>
  <si>
    <t>Net Increase in Fair Value of Investments</t>
  </si>
  <si>
    <t>Interest and Dividends</t>
  </si>
  <si>
    <t>Other Investments Earnings</t>
  </si>
  <si>
    <t>Total Investment Earnings</t>
  </si>
  <si>
    <t>Less Investment Costs:</t>
  </si>
  <si>
    <t>Investment Activity Costs</t>
  </si>
  <si>
    <t>Other Investment Costs</t>
  </si>
  <si>
    <t>Net Investment Earnings</t>
  </si>
  <si>
    <t>Property Tax Collections for Other Governments</t>
  </si>
  <si>
    <t>State Shared Revenue Collections for Other Governments</t>
  </si>
  <si>
    <t>Payments of Property Tax to Other Governments</t>
  </si>
  <si>
    <t>Payments of State Shared Revenue to Other Governments</t>
  </si>
  <si>
    <t>160-170</t>
  </si>
  <si>
    <t>Other General Government:</t>
  </si>
  <si>
    <t>Other General Government</t>
  </si>
  <si>
    <t>Other Transportation</t>
  </si>
  <si>
    <t>Lease Liabilities:</t>
  </si>
  <si>
    <t>Lease Liabilities</t>
  </si>
  <si>
    <t>Child Nutrition Cluster:</t>
  </si>
  <si>
    <t xml:space="preserve">  US Department of Agriculture Pass-Through Programs:</t>
  </si>
  <si>
    <t xml:space="preserve">    SD Department of Education,</t>
  </si>
  <si>
    <t xml:space="preserve">      Non-Cash Assistance (Commodities):</t>
  </si>
  <si>
    <t xml:space="preserve">        National School Lunch Program</t>
  </si>
  <si>
    <t xml:space="preserve">        Summer Food Service Program for Children</t>
  </si>
  <si>
    <t xml:space="preserve">      Cash Assistance:</t>
  </si>
  <si>
    <t xml:space="preserve">        School Breakfast Program (Note 3)</t>
  </si>
  <si>
    <t xml:space="preserve">        National School Lunch Program (Note 3)</t>
  </si>
  <si>
    <t xml:space="preserve">        Special Milk Program for Children (Note 3)</t>
  </si>
  <si>
    <t xml:space="preserve">  Total for Child Nutrition Cluster</t>
  </si>
  <si>
    <t>Forest Service Schools and Roads Cluster:</t>
  </si>
  <si>
    <t xml:space="preserve">    Schools and Roads - Grants to Counties (Note 3)</t>
  </si>
  <si>
    <t xml:space="preserve">  US Department of Agriculture - Pass-Through Programs:</t>
  </si>
  <si>
    <t xml:space="preserve">    SD State Auditor,</t>
  </si>
  <si>
    <t xml:space="preserve">  Total for Schools and Roads Cluster</t>
  </si>
  <si>
    <t xml:space="preserve">    SD Department of Agriculture,</t>
  </si>
  <si>
    <t xml:space="preserve">        Cooperative Forestry Assistance </t>
  </si>
  <si>
    <t xml:space="preserve">     __________________________________________</t>
  </si>
  <si>
    <t xml:space="preserve">    Flood Plain Management Services (Note 3)</t>
  </si>
  <si>
    <t xml:space="preserve">    ____________________________________________________</t>
  </si>
  <si>
    <t xml:space="preserve">    Outdoor Recreation Acquisition, Development and Planning</t>
  </si>
  <si>
    <t>US Department of Justice - Direct Programs:</t>
  </si>
  <si>
    <t xml:space="preserve">  State Criminal Alien Assistance Program</t>
  </si>
  <si>
    <t xml:space="preserve">  Public Safety Partnership and Community Policing Grants</t>
  </si>
  <si>
    <t>US Department of Justice - Pass-Through Programs:</t>
  </si>
  <si>
    <t xml:space="preserve">  SD Department of Corrections,</t>
  </si>
  <si>
    <t xml:space="preserve">    Juvenile Justice and Delinquency Prevention</t>
  </si>
  <si>
    <t xml:space="preserve">  SD Department of Public Safety,</t>
  </si>
  <si>
    <t xml:space="preserve">    Crime Victim Assistance</t>
  </si>
  <si>
    <t xml:space="preserve">    Violence Against Women Formula Grants</t>
  </si>
  <si>
    <t xml:space="preserve">  SD Network Against Family Violence and Sexual Assault</t>
  </si>
  <si>
    <t xml:space="preserve">    Grants to Encourage Arrest Policies and Enforcement of Protection Orders Program</t>
  </si>
  <si>
    <t xml:space="preserve">  City of  ______________________________</t>
  </si>
  <si>
    <t xml:space="preserve">      WIOA Adult Program</t>
  </si>
  <si>
    <t xml:space="preserve">      WIOA Dislocated Worker Formula Grants</t>
  </si>
  <si>
    <t>Highway Planning and Construction Cluster</t>
  </si>
  <si>
    <t xml:space="preserve">    SD Department of Transportation</t>
  </si>
  <si>
    <t xml:space="preserve">      Highway Planning and Construction</t>
  </si>
  <si>
    <t xml:space="preserve">      Recreational Trails Program</t>
  </si>
  <si>
    <t>Total Highway Planning and Construction Cluster</t>
  </si>
  <si>
    <t xml:space="preserve">      National Priority Safety Programs</t>
  </si>
  <si>
    <t xml:space="preserve">      Airport Improvement Program</t>
  </si>
  <si>
    <t xml:space="preserve">    SD Department of Public Safety, </t>
  </si>
  <si>
    <t xml:space="preserve">      Interagency Hazardous Materials Public Sector Training and Planning Grants</t>
  </si>
  <si>
    <t>US Department of Treasury - Pass Through Programs:</t>
  </si>
  <si>
    <t xml:space="preserve">  SD Bureau of Finance and Management,</t>
  </si>
  <si>
    <t xml:space="preserve">    Coronavirus Relief Fund</t>
  </si>
  <si>
    <t>Total US Department of Treasury</t>
  </si>
  <si>
    <t>Institute of Museum and Library Services - Pass Through Programs</t>
  </si>
  <si>
    <t xml:space="preserve">  SD Department of Education,</t>
  </si>
  <si>
    <t xml:space="preserve">    Grants to States</t>
  </si>
  <si>
    <t>Total Institute of Museum and Library Services</t>
  </si>
  <si>
    <t>US Environmental Protection Agency - Pass-Through Programs:</t>
  </si>
  <si>
    <t xml:space="preserve">  SD Department of Environment and Natural Resources,</t>
  </si>
  <si>
    <t xml:space="preserve">    Nonpoint Source Implementation Grants</t>
  </si>
  <si>
    <t xml:space="preserve">  SD Department of Health, </t>
  </si>
  <si>
    <t xml:space="preserve">    Public Health Emergency Preparedness </t>
  </si>
  <si>
    <t xml:space="preserve">  SD Department of Social Services,</t>
  </si>
  <si>
    <t xml:space="preserve">    MaryLee Allen Promoting Safe and Stable Families Program</t>
  </si>
  <si>
    <t xml:space="preserve">    Block Grants for Prevention and Treatment of Substance Abuse</t>
  </si>
  <si>
    <t xml:space="preserve">    Voting Access for Individuals with Disabilities - Grants for Protection and Advocacy Systems</t>
  </si>
  <si>
    <t>US Executive Office of the President - Pass-Through Programs:</t>
  </si>
  <si>
    <t xml:space="preserve">  SD Attorney General's Office,</t>
  </si>
  <si>
    <t xml:space="preserve">    High Intensity Drug Trafficking Areas Program</t>
  </si>
  <si>
    <t>Total US Executive Office of the President</t>
  </si>
  <si>
    <t xml:space="preserve">    BRIC: Building Resilient Infrastructure and Communities</t>
  </si>
  <si>
    <t>The accompanying Schedule of Expenditures of Federal Awards (the "Schedule") includes the federal award activity of the County under programs of the federal government for the year ended December 31, 2020.  The information in this Schedule is presented in accordance with the requirements of Title 2 U.S. Code of Federal Regulations Part 200, Uniform Administrative Requirements, Cost Principles, and Audit Requirements for Federal Awards (Uniform Guidance).  Because the Schedule presents only a selected portion of the operations of the County, it is not intended to and does not present the financial position, changes in net position, or cash flows of the County.</t>
  </si>
  <si>
    <t>US Department of Treasury - Direct Programs:</t>
  </si>
  <si>
    <t>The County had the following loan balances outstanding at December 31, 2021.  These loan balances outstanding which have continuing compliance requirements are also included in the federal expenditures presented in the Schedule.</t>
  </si>
  <si>
    <t xml:space="preserve">    Coronavirus State and Local Fiscal Recovery Funds</t>
  </si>
  <si>
    <t>Weed Control</t>
  </si>
  <si>
    <t>Arts</t>
  </si>
  <si>
    <t>Assistance</t>
  </si>
  <si>
    <t>Listing</t>
  </si>
  <si>
    <t>Subscription Liabilities</t>
  </si>
  <si>
    <t>Subscription Liabilities:</t>
  </si>
  <si>
    <t>Other Long-Term Debt:</t>
  </si>
  <si>
    <t>Fund Balance - beginning, as previously reported</t>
  </si>
  <si>
    <t>Restatement due to (See Note__):</t>
  </si>
  <si>
    <t>Fund Balance - beginning, as restated</t>
  </si>
  <si>
    <t>Net Position - beginning, as previously reported</t>
  </si>
  <si>
    <t>Net Position - beginning, as restated</t>
  </si>
  <si>
    <t>Restatement due to (See Note__)</t>
  </si>
  <si>
    <t>County's Proportion of the Net Pension Liability/Asset</t>
  </si>
  <si>
    <t>County's Proportionate Share of the Net Pension Liability/Asset</t>
  </si>
  <si>
    <t>County's Covered Payroll</t>
  </si>
  <si>
    <t>County's Proportionate Share of the Net Pension Liability (Asset) as a Percentage of its Covered Payroll</t>
  </si>
  <si>
    <t xml:space="preserve">Plan Fiduciary Net Position as a Percentage of the Total Pension Liability (Asset) </t>
  </si>
  <si>
    <r>
      <rPr>
        <b/>
        <sz val="10"/>
        <color theme="1"/>
        <rFont val="Arial"/>
        <family val="2"/>
      </rPr>
      <t xml:space="preserve">* </t>
    </r>
    <r>
      <rPr>
        <sz val="10"/>
        <color theme="1"/>
        <rFont val="Arial"/>
        <family val="2"/>
      </rPr>
      <t xml:space="preserve"> The amounts presented for each year were determined as of the measurement date of the collective net pension liability (asset) which is 6/30.</t>
    </r>
  </si>
  <si>
    <t>Version: 2025</t>
  </si>
  <si>
    <r>
      <t xml:space="preserve">Expenditures reported on the Schedule are reported on the </t>
    </r>
    <r>
      <rPr>
        <b/>
        <sz val="10"/>
        <rFont val="Arial"/>
        <family val="2"/>
      </rPr>
      <t>(modified accrual basis) OR (modified cash basis)</t>
    </r>
    <r>
      <rPr>
        <sz val="10"/>
        <rFont val="Arial"/>
        <family val="2"/>
      </rPr>
      <t xml:space="preserve"> basis of accounting.  Such expenditures are recognized following the cost principles contained in the Uniform Guidance, wherein certain types of expenditures are not allowable or are limited as to reimbursement.  Negative amounts shown on the Schedule represent adjustments or credits made in the normal course of business to amounts reported as expenditures in prior years.  The County </t>
    </r>
    <r>
      <rPr>
        <b/>
        <sz val="10"/>
        <rFont val="Arial"/>
        <family val="2"/>
      </rPr>
      <t>has/has not (choose as applicable)</t>
    </r>
    <r>
      <rPr>
        <sz val="10"/>
        <rFont val="Arial"/>
        <family val="2"/>
      </rPr>
      <t xml:space="preserve"> elected to use the de minimis indirect cost rate as allowed under the Uniform Guidance. For grant awards issued prior to October 1, 2024 the de minimis indirect cost rate is 10% and for those grant awards issued after October 1, 2024 the de minimis indirect cost rate is 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</si>
</sst>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409]mmmm\ d\,\ yyyy;@"/>
    <numFmt numFmtId="165" formatCode="_(&quot;$&quot;* #,##0_);_(&quot;$&quot;* \(#,##0\);_(&quot;$&quot;* &quot;-&quot;??_);_(@_)"/>
    <numFmt numFmtId="166" formatCode="mmmm\ d\,\ yyyy"/>
    <numFmt numFmtId="167" formatCode="0_);\(0\)"/>
    <numFmt numFmtId="168" formatCode="0.000"/>
    <numFmt numFmtId="169" formatCode="0.0000000%"/>
    <numFmt numFmtId="170" formatCode="&quot;$&quot;#,##0.00"/>
  </numFmts>
  <fonts count="25" x14ac:knownFonts="1">
    <font>
      <sz val="11"/>
      <color theme="1"/>
      <name val="Calibri"/>
      <family val="2"/>
      <scheme val="minor"/>
    </font>
    <font>
      <sz val="11"/>
      <color indexed="8"/>
      <name val="Calibri"/>
      <family val="2"/>
    </font>
    <font>
      <sz val="10"/>
      <color indexed="8"/>
      <name val="Arial"/>
      <family val="2"/>
    </font>
    <font>
      <sz val="11"/>
      <name val="Calibri"/>
      <family val="2"/>
      <scheme val="minor"/>
    </font>
    <font>
      <b/>
      <sz val="9"/>
      <color indexed="81"/>
      <name val="Tahoma"/>
      <family val="2"/>
    </font>
    <font>
      <b/>
      <sz val="8"/>
      <color indexed="81"/>
      <name val="Tahoma"/>
      <family val="2"/>
    </font>
    <font>
      <b/>
      <sz val="10"/>
      <color indexed="81"/>
      <name val="Tahoma"/>
      <family val="2"/>
    </font>
    <font>
      <sz val="10"/>
      <color indexed="81"/>
      <name val="Tahoma"/>
      <family val="2"/>
    </font>
    <font>
      <sz val="11"/>
      <color theme="1"/>
      <name val="Calibri"/>
      <family val="2"/>
      <scheme val="minor"/>
    </font>
    <font>
      <sz val="8"/>
      <color indexed="81"/>
      <name val="Tahoma"/>
      <family val="2"/>
    </font>
    <font>
      <b/>
      <sz val="11"/>
      <name val="Calibri"/>
      <family val="2"/>
      <scheme val="minor"/>
    </font>
    <font>
      <sz val="11"/>
      <color rgb="FF222222"/>
      <name val="Calibri"/>
      <family val="2"/>
      <scheme val="minor"/>
    </font>
    <font>
      <sz val="11"/>
      <color indexed="8"/>
      <name val="Calibri"/>
      <family val="2"/>
    </font>
    <font>
      <b/>
      <i/>
      <sz val="11"/>
      <name val="Calibri"/>
      <family val="2"/>
      <scheme val="minor"/>
    </font>
    <font>
      <sz val="11"/>
      <color rgb="FFFF0000"/>
      <name val="Calibri"/>
      <family val="2"/>
      <scheme val="minor"/>
    </font>
    <font>
      <b/>
      <sz val="11"/>
      <color indexed="81"/>
      <name val="Calibri"/>
      <family val="2"/>
      <scheme val="minor"/>
    </font>
    <font>
      <u/>
      <sz val="11"/>
      <name val="Calibri"/>
      <family val="2"/>
      <scheme val="minor"/>
    </font>
    <font>
      <sz val="10"/>
      <name val="Arial"/>
      <family val="2"/>
    </font>
    <font>
      <b/>
      <sz val="10"/>
      <color theme="1"/>
      <name val="Arial"/>
      <family val="2"/>
    </font>
    <font>
      <b/>
      <sz val="11"/>
      <color theme="1"/>
      <name val="Arial"/>
      <family val="2"/>
    </font>
    <font>
      <sz val="11"/>
      <color theme="1"/>
      <name val="Arial"/>
      <family val="2"/>
    </font>
    <font>
      <sz val="10"/>
      <color theme="1"/>
      <name val="Arial"/>
      <family val="2"/>
    </font>
    <font>
      <sz val="11"/>
      <name val="Arial"/>
      <family val="2"/>
    </font>
    <font>
      <i/>
      <sz val="11"/>
      <name val="Arial"/>
      <family val="2"/>
    </font>
    <font>
      <b/>
      <sz val="10"/>
      <name val="Arial"/>
      <family val="2"/>
    </font>
  </fonts>
  <fills count="5">
    <fill>
      <patternFill patternType="none"/>
    </fill>
    <fill>
      <patternFill patternType="gray125"/>
    </fill>
    <fill>
      <patternFill patternType="solid">
        <fgColor indexed="22"/>
        <bgColor indexed="0"/>
      </patternFill>
    </fill>
    <fill>
      <patternFill patternType="solid">
        <fgColor theme="7" tint="0.59999389629810485"/>
        <bgColor indexed="64"/>
      </patternFill>
    </fill>
    <fill>
      <patternFill patternType="solid">
        <fgColor theme="7" tint="0.59996337778862885"/>
        <bgColor indexed="64"/>
      </patternFill>
    </fill>
  </fills>
  <borders count="38">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theme="2" tint="-9.9948118533890809E-2"/>
      </top>
      <bottom style="thin">
        <color indexed="64"/>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indexed="64"/>
      </bottom>
      <diagonal/>
    </border>
    <border>
      <left style="thin">
        <color theme="2" tint="-9.9948118533890809E-2"/>
      </left>
      <right/>
      <top/>
      <bottom style="thin">
        <color indexed="64"/>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style="thin">
        <color indexed="64"/>
      </bottom>
      <diagonal/>
    </border>
    <border>
      <left/>
      <right/>
      <top style="thin">
        <color indexed="64"/>
      </top>
      <bottom style="double">
        <color indexed="64"/>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style="thin">
        <color theme="2" tint="-9.9917600024414813E-2"/>
      </left>
      <right style="thin">
        <color theme="2" tint="-9.9917600024414813E-2"/>
      </right>
      <top style="thin">
        <color theme="2" tint="-9.9917600024414813E-2"/>
      </top>
      <bottom style="thin">
        <color theme="2" tint="-9.9917600024414813E-2"/>
      </bottom>
      <diagonal/>
    </border>
    <border>
      <left style="thin">
        <color theme="2" tint="-9.9917600024414813E-2"/>
      </left>
      <right style="thin">
        <color theme="2" tint="-9.9917600024414813E-2"/>
      </right>
      <top/>
      <bottom style="thin">
        <color theme="2" tint="-9.9917600024414813E-2"/>
      </bottom>
      <diagonal/>
    </border>
    <border>
      <left style="thin">
        <color theme="2" tint="-9.9917600024414813E-2"/>
      </left>
      <right style="thin">
        <color theme="2" tint="-9.9917600024414813E-2"/>
      </right>
      <top style="thin">
        <color theme="2" tint="-9.9917600024414813E-2"/>
      </top>
      <bottom/>
      <diagonal/>
    </border>
    <border>
      <left style="thin">
        <color theme="2" tint="-9.9948118533890809E-2"/>
      </left>
      <right/>
      <top style="thin">
        <color theme="2" tint="-9.9948118533890809E-2"/>
      </top>
      <bottom style="thin">
        <color indexed="64"/>
      </bottom>
      <diagonal/>
    </border>
    <border>
      <left style="thin">
        <color theme="2" tint="-9.9948118533890809E-2"/>
      </left>
      <right/>
      <top/>
      <bottom style="thin">
        <color theme="2" tint="-9.9948118533890809E-2"/>
      </bottom>
      <diagonal/>
    </border>
    <border>
      <left style="thin">
        <color theme="2" tint="-9.9917600024414813E-2"/>
      </left>
      <right style="thin">
        <color theme="2" tint="-9.9917600024414813E-2"/>
      </right>
      <top style="thin">
        <color theme="2" tint="-9.9917600024414813E-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2" tint="-9.9948118533890809E-2"/>
      </left>
      <right style="thin">
        <color theme="2" tint="-9.9948118533890809E-2"/>
      </right>
      <top style="thin">
        <color indexed="64"/>
      </top>
      <bottom style="thin">
        <color theme="2" tint="-9.9948118533890809E-2"/>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2" tint="-9.9917600024414813E-2"/>
      </left>
      <right style="thin">
        <color theme="2" tint="-9.9917600024414813E-2"/>
      </right>
      <top/>
      <bottom/>
      <diagonal/>
    </border>
    <border>
      <left style="thin">
        <color theme="2" tint="-9.9917600024414813E-2"/>
      </left>
      <right style="thin">
        <color theme="2" tint="-9.9948118533890809E-2"/>
      </right>
      <top style="thin">
        <color theme="2" tint="-9.9917600024414813E-2"/>
      </top>
      <bottom style="thin">
        <color theme="2" tint="-9.9917600024414813E-2"/>
      </bottom>
      <diagonal/>
    </border>
    <border>
      <left style="thin">
        <color theme="2" tint="-9.9948118533890809E-2"/>
      </left>
      <right style="thin">
        <color theme="2" tint="-9.9917600024414813E-2"/>
      </right>
      <top style="thin">
        <color theme="2" tint="-9.9917600024414813E-2"/>
      </top>
      <bottom style="thin">
        <color theme="2" tint="-9.9917600024414813E-2"/>
      </bottom>
      <diagonal/>
    </border>
    <border>
      <left style="thin">
        <color theme="2" tint="-9.9887081514938816E-2"/>
      </left>
      <right style="thin">
        <color theme="2" tint="-9.9887081514938816E-2"/>
      </right>
      <top style="thin">
        <color theme="2" tint="-9.9887081514938816E-2"/>
      </top>
      <bottom style="thin">
        <color theme="2" tint="-9.9887081514938816E-2"/>
      </bottom>
      <diagonal/>
    </border>
    <border>
      <left style="thin">
        <color theme="2" tint="-9.9887081514938816E-2"/>
      </left>
      <right style="thin">
        <color theme="2" tint="-9.9887081514938816E-2"/>
      </right>
      <top style="thin">
        <color theme="2" tint="-9.9887081514938816E-2"/>
      </top>
      <bottom style="thin">
        <color indexed="64"/>
      </bottom>
      <diagonal/>
    </border>
    <border>
      <left style="thin">
        <color theme="2" tint="-9.9948118533890809E-2"/>
      </left>
      <right style="thin">
        <color theme="2" tint="-9.9948118533890809E-2"/>
      </right>
      <top/>
      <bottom/>
      <diagonal/>
    </border>
    <border>
      <left style="thin">
        <color theme="2" tint="-9.9948118533890809E-2"/>
      </left>
      <right style="thin">
        <color theme="2" tint="-9.9948118533890809E-2"/>
      </right>
      <top style="thin">
        <color indexed="64"/>
      </top>
      <bottom style="thin">
        <color indexed="64"/>
      </bottom>
      <diagonal/>
    </border>
  </borders>
  <cellStyleXfs count="6">
    <xf numFmtId="0" fontId="0" fillId="0" borderId="0"/>
    <xf numFmtId="0" fontId="2"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17" fillId="0" borderId="0"/>
  </cellStyleXfs>
  <cellXfs count="293">
    <xf numFmtId="0" fontId="0" fillId="0" borderId="0" xfId="0"/>
    <xf numFmtId="0" fontId="1" fillId="2" borderId="1" xfId="1" applyFont="1" applyFill="1" applyBorder="1" applyAlignment="1">
      <alignment horizontal="center"/>
    </xf>
    <xf numFmtId="0" fontId="1" fillId="0" borderId="2" xfId="1" applyFont="1" applyFill="1" applyBorder="1" applyAlignment="1">
      <alignment horizontal="right"/>
    </xf>
    <xf numFmtId="0" fontId="1" fillId="0" borderId="2" xfId="1" applyFont="1" applyFill="1" applyBorder="1" applyAlignment="1"/>
    <xf numFmtId="164" fontId="0" fillId="0" borderId="0" xfId="0" applyNumberFormat="1" applyAlignment="1" applyProtection="1">
      <alignment horizontal="left"/>
    </xf>
    <xf numFmtId="0" fontId="0" fillId="3" borderId="3" xfId="0" applyFill="1" applyBorder="1" applyProtection="1">
      <protection locked="0"/>
    </xf>
    <xf numFmtId="164" fontId="0" fillId="3" borderId="3" xfId="0" applyNumberFormat="1" applyFill="1" applyBorder="1" applyAlignment="1" applyProtection="1">
      <alignment horizontal="left"/>
      <protection locked="0"/>
    </xf>
    <xf numFmtId="0" fontId="0" fillId="0" borderId="0" xfId="0" applyFont="1"/>
    <xf numFmtId="0" fontId="0" fillId="0" borderId="0" xfId="0" applyFont="1" applyFill="1" applyBorder="1"/>
    <xf numFmtId="0" fontId="0" fillId="0" borderId="0" xfId="0" applyFont="1" applyAlignment="1">
      <alignment horizontal="center"/>
    </xf>
    <xf numFmtId="165" fontId="0" fillId="0" borderId="0" xfId="0" applyNumberFormat="1" applyFont="1"/>
    <xf numFmtId="0" fontId="0" fillId="0" borderId="0" xfId="0" applyFont="1" applyFill="1"/>
    <xf numFmtId="0" fontId="0" fillId="0" borderId="0" xfId="0" applyFont="1" applyFill="1" applyAlignment="1">
      <alignment horizontal="center"/>
    </xf>
    <xf numFmtId="44" fontId="0" fillId="0" borderId="0" xfId="0" applyNumberFormat="1" applyFont="1"/>
    <xf numFmtId="44" fontId="0" fillId="0" borderId="0" xfId="0" applyNumberFormat="1" applyFont="1" applyFill="1" applyBorder="1"/>
    <xf numFmtId="0" fontId="0" fillId="0" borderId="0" xfId="0" applyFont="1" applyBorder="1"/>
    <xf numFmtId="0" fontId="0" fillId="0" borderId="0" xfId="0" applyFont="1" applyFill="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9" fontId="3" fillId="0" borderId="5" xfId="0" applyNumberFormat="1" applyFont="1" applyBorder="1" applyAlignment="1">
      <alignment horizontal="center"/>
    </xf>
    <xf numFmtId="0" fontId="3" fillId="0" borderId="0" xfId="0" applyFont="1"/>
    <xf numFmtId="0" fontId="0" fillId="0" borderId="0" xfId="0" applyFont="1" applyAlignment="1"/>
    <xf numFmtId="164" fontId="0" fillId="0" borderId="0" xfId="0" applyNumberFormat="1" applyFont="1" applyAlignment="1"/>
    <xf numFmtId="39" fontId="0" fillId="0" borderId="0" xfId="0" applyNumberFormat="1" applyFont="1" applyBorder="1"/>
    <xf numFmtId="39" fontId="0" fillId="0" borderId="0" xfId="0" applyNumberFormat="1" applyFont="1"/>
    <xf numFmtId="39" fontId="0" fillId="0" borderId="4" xfId="0" applyNumberFormat="1" applyFont="1" applyBorder="1"/>
    <xf numFmtId="39" fontId="0" fillId="0" borderId="0" xfId="0" applyNumberFormat="1" applyFont="1" applyFill="1" applyBorder="1"/>
    <xf numFmtId="39" fontId="0" fillId="0" borderId="6" xfId="0" applyNumberFormat="1" applyFont="1" applyBorder="1"/>
    <xf numFmtId="39" fontId="0" fillId="0" borderId="6" xfId="0" applyNumberFormat="1" applyFont="1" applyFill="1" applyBorder="1"/>
    <xf numFmtId="39" fontId="0" fillId="4" borderId="3" xfId="0" applyNumberFormat="1" applyFont="1" applyFill="1" applyBorder="1" applyProtection="1">
      <protection locked="0"/>
    </xf>
    <xf numFmtId="0" fontId="0" fillId="4" borderId="3" xfId="0" applyFont="1" applyFill="1" applyBorder="1" applyProtection="1">
      <protection locked="0"/>
    </xf>
    <xf numFmtId="39" fontId="0" fillId="0" borderId="7" xfId="0" applyNumberFormat="1" applyFont="1" applyBorder="1"/>
    <xf numFmtId="0" fontId="3" fillId="0" borderId="0" xfId="0" applyFont="1" applyFill="1" applyAlignment="1">
      <alignment horizontal="center"/>
    </xf>
    <xf numFmtId="39" fontId="0" fillId="0" borderId="0" xfId="0" applyNumberFormat="1" applyFont="1" applyFill="1"/>
    <xf numFmtId="165" fontId="0" fillId="0" borderId="0" xfId="0" applyNumberFormat="1" applyFont="1" applyFill="1"/>
    <xf numFmtId="39" fontId="0" fillId="4" borderId="8" xfId="0" applyNumberFormat="1" applyFont="1" applyFill="1" applyBorder="1" applyProtection="1">
      <protection locked="0"/>
    </xf>
    <xf numFmtId="0" fontId="0" fillId="0" borderId="0" xfId="0" applyFont="1" applyBorder="1" applyAlignment="1">
      <alignment horizontal="center"/>
    </xf>
    <xf numFmtId="166" fontId="3" fillId="0" borderId="0" xfId="0" applyNumberFormat="1" applyFont="1" applyAlignment="1">
      <alignment horizontal="center"/>
    </xf>
    <xf numFmtId="0" fontId="3" fillId="0" borderId="0" xfId="0" applyFont="1" applyBorder="1" applyAlignment="1">
      <alignment horizontal="center"/>
    </xf>
    <xf numFmtId="0" fontId="3" fillId="0" borderId="0" xfId="0" applyFont="1" applyAlignment="1">
      <alignment horizontal="left" indent="1"/>
    </xf>
    <xf numFmtId="0" fontId="0" fillId="0" borderId="0" xfId="0" applyFont="1" applyAlignment="1">
      <alignment horizontal="left" indent="1"/>
    </xf>
    <xf numFmtId="39" fontId="0" fillId="0" borderId="6" xfId="0" applyNumberFormat="1" applyFont="1" applyBorder="1" applyAlignment="1">
      <alignment horizontal="right"/>
    </xf>
    <xf numFmtId="0" fontId="3" fillId="4" borderId="3" xfId="0" applyFont="1" applyFill="1" applyBorder="1" applyAlignment="1" applyProtection="1">
      <alignment horizontal="center"/>
      <protection locked="0"/>
    </xf>
    <xf numFmtId="39" fontId="0" fillId="4" borderId="9" xfId="0" applyNumberFormat="1" applyFont="1" applyFill="1" applyBorder="1" applyProtection="1">
      <protection locked="0"/>
    </xf>
    <xf numFmtId="2" fontId="0" fillId="0" borderId="0" xfId="0" applyNumberFormat="1" applyFont="1"/>
    <xf numFmtId="1" fontId="0" fillId="0" borderId="0" xfId="0" applyNumberFormat="1" applyFont="1"/>
    <xf numFmtId="39" fontId="0" fillId="0" borderId="5" xfId="0" applyNumberFormat="1" applyFont="1" applyBorder="1"/>
    <xf numFmtId="0" fontId="3" fillId="0" borderId="0" xfId="0" applyFont="1" applyAlignment="1">
      <alignment horizontal="left" indent="2"/>
    </xf>
    <xf numFmtId="0" fontId="0" fillId="0" borderId="0" xfId="0" applyFont="1" applyAlignment="1">
      <alignment horizontal="left" indent="2"/>
    </xf>
    <xf numFmtId="0" fontId="3" fillId="0" borderId="3" xfId="0" applyFont="1" applyFill="1" applyBorder="1" applyAlignment="1" applyProtection="1">
      <alignment horizontal="center"/>
    </xf>
    <xf numFmtId="0" fontId="0" fillId="0" borderId="0" xfId="0" applyFont="1" applyAlignment="1">
      <alignment horizontal="left" indent="3"/>
    </xf>
    <xf numFmtId="0" fontId="3" fillId="0" borderId="0" xfId="0" applyFont="1" applyAlignment="1">
      <alignment horizontal="left" indent="3"/>
    </xf>
    <xf numFmtId="0" fontId="0" fillId="0" borderId="0" xfId="0" quotePrefix="1" applyFont="1" applyAlignment="1">
      <alignment horizontal="left" indent="3"/>
    </xf>
    <xf numFmtId="0" fontId="0" fillId="0" borderId="0" xfId="0" applyFont="1" applyAlignment="1">
      <alignment horizontal="left" indent="4"/>
    </xf>
    <xf numFmtId="0" fontId="3" fillId="0" borderId="0" xfId="0" applyFont="1" applyAlignment="1">
      <alignment horizontal="left" indent="4"/>
    </xf>
    <xf numFmtId="0" fontId="3" fillId="0" borderId="0" xfId="0" applyFont="1" applyAlignment="1">
      <alignment horizontal="center"/>
    </xf>
    <xf numFmtId="0" fontId="3" fillId="0" borderId="4" xfId="0" applyFont="1" applyBorder="1" applyAlignment="1">
      <alignment horizontal="center"/>
    </xf>
    <xf numFmtId="0" fontId="0" fillId="0" borderId="0" xfId="0" applyFont="1" applyAlignment="1">
      <alignment horizontal="center"/>
    </xf>
    <xf numFmtId="39" fontId="0" fillId="0" borderId="10" xfId="0" applyNumberFormat="1" applyFont="1" applyBorder="1"/>
    <xf numFmtId="0" fontId="0" fillId="4" borderId="11" xfId="0" applyFont="1" applyFill="1" applyBorder="1" applyProtection="1">
      <protection locked="0"/>
    </xf>
    <xf numFmtId="39" fontId="0" fillId="0" borderId="0" xfId="0" applyNumberFormat="1" applyFont="1" applyAlignment="1">
      <alignment horizontal="center"/>
    </xf>
    <xf numFmtId="39" fontId="0" fillId="0" borderId="0" xfId="0" applyNumberFormat="1" applyFont="1" applyBorder="1" applyAlignment="1">
      <alignment horizontal="center"/>
    </xf>
    <xf numFmtId="39" fontId="0" fillId="0" borderId="0" xfId="0" applyNumberFormat="1" applyFont="1" applyBorder="1" applyAlignment="1">
      <alignment horizontal="right"/>
    </xf>
    <xf numFmtId="0" fontId="3" fillId="0" borderId="0" xfId="0" quotePrefix="1" applyFont="1" applyAlignment="1">
      <alignment horizontal="left"/>
    </xf>
    <xf numFmtId="0" fontId="3" fillId="0" borderId="0" xfId="0" applyFont="1" applyAlignment="1">
      <alignment horizontal="left"/>
    </xf>
    <xf numFmtId="4" fontId="3" fillId="0" borderId="0" xfId="0" applyNumberFormat="1" applyFont="1" applyBorder="1"/>
    <xf numFmtId="0" fontId="3" fillId="0" borderId="0" xfId="0" applyFont="1" applyBorder="1" applyAlignment="1">
      <alignment horizontal="left"/>
    </xf>
    <xf numFmtId="0" fontId="3" fillId="0" borderId="0" xfId="0" applyFont="1" applyBorder="1"/>
    <xf numFmtId="39" fontId="3" fillId="0" borderId="0" xfId="0" applyNumberFormat="1" applyFont="1" applyBorder="1" applyAlignment="1">
      <alignment horizontal="center"/>
    </xf>
    <xf numFmtId="39" fontId="0" fillId="4" borderId="3" xfId="0" applyNumberFormat="1" applyFont="1" applyFill="1" applyBorder="1" applyAlignment="1" applyProtection="1">
      <alignment horizontal="center"/>
      <protection locked="0"/>
    </xf>
    <xf numFmtId="39" fontId="0" fillId="0" borderId="13" xfId="0" applyNumberFormat="1" applyFont="1" applyBorder="1"/>
    <xf numFmtId="39" fontId="3" fillId="0" borderId="0" xfId="0" quotePrefix="1" applyNumberFormat="1" applyFont="1" applyBorder="1" applyAlignment="1">
      <alignment horizontal="left"/>
    </xf>
    <xf numFmtId="39" fontId="0" fillId="0" borderId="12" xfId="0" applyNumberFormat="1" applyFont="1" applyBorder="1"/>
    <xf numFmtId="1" fontId="0" fillId="0" borderId="0" xfId="0" applyNumberFormat="1" applyFont="1" applyAlignment="1"/>
    <xf numFmtId="0" fontId="3" fillId="0" borderId="0" xfId="0" applyFont="1" applyFill="1" applyBorder="1"/>
    <xf numFmtId="0" fontId="3" fillId="0" borderId="0" xfId="0" quotePrefix="1" applyFont="1" applyFill="1" applyBorder="1" applyAlignment="1">
      <alignment horizontal="left"/>
    </xf>
    <xf numFmtId="0" fontId="3" fillId="0" borderId="0" xfId="0" quotePrefix="1" applyFont="1" applyBorder="1" applyAlignment="1">
      <alignment horizontal="left"/>
    </xf>
    <xf numFmtId="0" fontId="3" fillId="0" borderId="0" xfId="0" applyFont="1" applyFill="1" applyBorder="1" applyAlignment="1">
      <alignment horizontal="center"/>
    </xf>
    <xf numFmtId="39" fontId="3" fillId="0" borderId="0" xfId="0" applyNumberFormat="1" applyFont="1" applyAlignment="1">
      <alignment horizontal="center"/>
    </xf>
    <xf numFmtId="0" fontId="3" fillId="0" borderId="0" xfId="0" quotePrefix="1" applyFont="1" applyAlignment="1">
      <alignment horizontal="left" indent="3"/>
    </xf>
    <xf numFmtId="0" fontId="3" fillId="0" borderId="0" xfId="0" applyFont="1" applyAlignment="1">
      <alignment horizontal="center"/>
    </xf>
    <xf numFmtId="0" fontId="3" fillId="0" borderId="4" xfId="0" applyFont="1" applyBorder="1" applyAlignment="1">
      <alignment horizontal="center"/>
    </xf>
    <xf numFmtId="0" fontId="0" fillId="0" borderId="0" xfId="0" applyFont="1" applyAlignment="1">
      <alignment horizontal="center"/>
    </xf>
    <xf numFmtId="0" fontId="3" fillId="0" borderId="0" xfId="0" applyFont="1" applyBorder="1" applyAlignment="1">
      <alignment horizontal="center"/>
    </xf>
    <xf numFmtId="39" fontId="0" fillId="4" borderId="11" xfId="0" applyNumberFormat="1" applyFont="1" applyFill="1" applyBorder="1" applyProtection="1">
      <protection locked="0"/>
    </xf>
    <xf numFmtId="39" fontId="0" fillId="4" borderId="14" xfId="0" applyNumberFormat="1" applyFont="1" applyFill="1" applyBorder="1" applyProtection="1">
      <protection locked="0"/>
    </xf>
    <xf numFmtId="39" fontId="0" fillId="0" borderId="0" xfId="0" applyNumberFormat="1" applyFont="1" applyFill="1" applyBorder="1" applyProtection="1"/>
    <xf numFmtId="39" fontId="0" fillId="4" borderId="15" xfId="0" applyNumberFormat="1" applyFont="1" applyFill="1" applyBorder="1" applyProtection="1">
      <protection locked="0"/>
    </xf>
    <xf numFmtId="39" fontId="0" fillId="4" borderId="16" xfId="0" applyNumberFormat="1" applyFont="1" applyFill="1" applyBorder="1" applyProtection="1">
      <protection locked="0"/>
    </xf>
    <xf numFmtId="39" fontId="0" fillId="4" borderId="17" xfId="0" applyNumberFormat="1" applyFont="1" applyFill="1" applyBorder="1" applyProtection="1">
      <protection locked="0"/>
    </xf>
    <xf numFmtId="39" fontId="0" fillId="4" borderId="18" xfId="0" applyNumberFormat="1" applyFont="1" applyFill="1" applyBorder="1" applyProtection="1">
      <protection locked="0"/>
    </xf>
    <xf numFmtId="39" fontId="0" fillId="4" borderId="19" xfId="0" applyNumberFormat="1" applyFont="1" applyFill="1" applyBorder="1" applyProtection="1">
      <protection locked="0"/>
    </xf>
    <xf numFmtId="39" fontId="0" fillId="4" borderId="20" xfId="0" applyNumberFormat="1" applyFont="1" applyFill="1" applyBorder="1" applyProtection="1">
      <protection locked="0"/>
    </xf>
    <xf numFmtId="39" fontId="0" fillId="0" borderId="3" xfId="0" applyNumberFormat="1" applyFont="1" applyFill="1" applyBorder="1" applyProtection="1"/>
    <xf numFmtId="39" fontId="0" fillId="0" borderId="14" xfId="0" applyNumberFormat="1" applyFont="1" applyFill="1" applyBorder="1" applyProtection="1"/>
    <xf numFmtId="39" fontId="0" fillId="4" borderId="21" xfId="0" applyNumberFormat="1" applyFont="1" applyFill="1" applyBorder="1" applyProtection="1">
      <protection locked="0"/>
    </xf>
    <xf numFmtId="39" fontId="3" fillId="0" borderId="0" xfId="0" applyNumberFormat="1" applyFont="1" applyAlignment="1"/>
    <xf numFmtId="0" fontId="3" fillId="4" borderId="3" xfId="0" applyFont="1" applyFill="1" applyBorder="1" applyProtection="1">
      <protection locked="0"/>
    </xf>
    <xf numFmtId="0" fontId="0" fillId="0" borderId="0" xfId="0" quotePrefix="1" applyFont="1" applyAlignment="1">
      <alignment horizontal="left"/>
    </xf>
    <xf numFmtId="39" fontId="3" fillId="0" borderId="0" xfId="0" applyNumberFormat="1" applyFont="1"/>
    <xf numFmtId="39" fontId="3" fillId="0" borderId="0" xfId="0" applyNumberFormat="1" applyFont="1" applyBorder="1"/>
    <xf numFmtId="39" fontId="3" fillId="0" borderId="4" xfId="0" applyNumberFormat="1" applyFont="1" applyBorder="1"/>
    <xf numFmtId="39" fontId="3" fillId="0" borderId="22" xfId="0" applyNumberFormat="1" applyFont="1" applyBorder="1"/>
    <xf numFmtId="39" fontId="3" fillId="0" borderId="23" xfId="0" applyNumberFormat="1" applyFont="1" applyBorder="1"/>
    <xf numFmtId="39" fontId="3" fillId="0" borderId="24" xfId="0" applyNumberFormat="1" applyFont="1" applyBorder="1"/>
    <xf numFmtId="39" fontId="3" fillId="0" borderId="0" xfId="0" quotePrefix="1" applyNumberFormat="1" applyFont="1" applyAlignment="1">
      <alignment horizontal="left"/>
    </xf>
    <xf numFmtId="0" fontId="3" fillId="0" borderId="0" xfId="0" applyFont="1" applyAlignment="1"/>
    <xf numFmtId="0" fontId="3" fillId="0" borderId="5" xfId="0" applyFont="1" applyBorder="1" applyAlignment="1">
      <alignment horizontal="center"/>
    </xf>
    <xf numFmtId="39" fontId="3" fillId="0" borderId="4" xfId="0" applyNumberFormat="1" applyFont="1" applyBorder="1" applyAlignment="1">
      <alignment horizontal="center"/>
    </xf>
    <xf numFmtId="39" fontId="3" fillId="0" borderId="6" xfId="0" applyNumberFormat="1" applyFont="1" applyBorder="1"/>
    <xf numFmtId="39" fontId="3" fillId="0" borderId="0" xfId="0" applyNumberFormat="1" applyFont="1" applyAlignment="1">
      <alignment horizontal="left" indent="1"/>
    </xf>
    <xf numFmtId="39" fontId="3" fillId="0" borderId="0" xfId="0" applyNumberFormat="1" applyFont="1" applyAlignment="1">
      <alignment horizontal="left" indent="2"/>
    </xf>
    <xf numFmtId="39" fontId="3" fillId="4" borderId="3" xfId="0" applyNumberFormat="1" applyFont="1" applyFill="1" applyBorder="1" applyProtection="1">
      <protection locked="0"/>
    </xf>
    <xf numFmtId="39" fontId="3" fillId="0" borderId="0" xfId="0" applyNumberFormat="1" applyFont="1" applyFill="1" applyBorder="1" applyProtection="1"/>
    <xf numFmtId="39" fontId="3" fillId="4" borderId="9" xfId="0" applyNumberFormat="1" applyFont="1" applyFill="1" applyBorder="1" applyProtection="1">
      <protection locked="0"/>
    </xf>
    <xf numFmtId="39" fontId="0" fillId="0" borderId="0" xfId="0" applyNumberFormat="1"/>
    <xf numFmtId="0" fontId="10" fillId="0" borderId="0" xfId="0" applyFont="1"/>
    <xf numFmtId="0" fontId="0" fillId="0" borderId="0" xfId="0" applyNumberFormat="1" applyAlignment="1"/>
    <xf numFmtId="0" fontId="3" fillId="0" borderId="25" xfId="0" applyFont="1" applyFill="1" applyBorder="1" applyAlignment="1" applyProtection="1">
      <alignment horizontal="center"/>
    </xf>
    <xf numFmtId="0" fontId="0" fillId="0" borderId="0" xfId="0" applyFont="1" applyAlignment="1">
      <alignment horizontal="right"/>
    </xf>
    <xf numFmtId="0" fontId="3" fillId="0" borderId="0" xfId="0" quotePrefix="1" applyFont="1" applyAlignment="1">
      <alignment horizontal="left" indent="1"/>
    </xf>
    <xf numFmtId="0" fontId="3" fillId="0" borderId="0" xfId="0" applyFont="1" applyBorder="1" applyAlignment="1">
      <alignment horizontal="left" indent="1"/>
    </xf>
    <xf numFmtId="0" fontId="0" fillId="0" borderId="0" xfId="0" applyFont="1" applyBorder="1" applyAlignment="1">
      <alignment horizontal="left" indent="1"/>
    </xf>
    <xf numFmtId="0" fontId="3" fillId="0" borderId="0" xfId="0" applyFont="1" applyAlignment="1" applyProtection="1">
      <alignment horizontal="left" indent="1"/>
      <protection locked="0"/>
    </xf>
    <xf numFmtId="39" fontId="3" fillId="0" borderId="5" xfId="0" applyNumberFormat="1" applyFont="1" applyBorder="1"/>
    <xf numFmtId="164" fontId="3" fillId="0" borderId="4" xfId="0" applyNumberFormat="1" applyFont="1" applyBorder="1" applyAlignment="1">
      <alignment horizontal="center"/>
    </xf>
    <xf numFmtId="39" fontId="3" fillId="4" borderId="11" xfId="0" applyNumberFormat="1" applyFont="1" applyFill="1" applyBorder="1" applyProtection="1">
      <protection locked="0"/>
    </xf>
    <xf numFmtId="39" fontId="3" fillId="4" borderId="19" xfId="0" applyNumberFormat="1" applyFont="1" applyFill="1" applyBorder="1" applyProtection="1">
      <protection locked="0"/>
    </xf>
    <xf numFmtId="39" fontId="3" fillId="4" borderId="16" xfId="0" applyNumberFormat="1" applyFont="1" applyFill="1" applyBorder="1" applyProtection="1">
      <protection locked="0"/>
    </xf>
    <xf numFmtId="39" fontId="3" fillId="4" borderId="21" xfId="0" applyNumberFormat="1" applyFont="1" applyFill="1" applyBorder="1" applyProtection="1">
      <protection locked="0"/>
    </xf>
    <xf numFmtId="0" fontId="12" fillId="2" borderId="1" xfId="1" applyFont="1" applyFill="1" applyBorder="1" applyAlignment="1">
      <alignment horizontal="center"/>
    </xf>
    <xf numFmtId="167" fontId="0" fillId="0" borderId="0" xfId="0" applyNumberFormat="1" applyAlignment="1"/>
    <xf numFmtId="14" fontId="0" fillId="0" borderId="0" xfId="0" applyNumberFormat="1"/>
    <xf numFmtId="0" fontId="12" fillId="2" borderId="26" xfId="1" applyFont="1" applyFill="1" applyBorder="1" applyAlignment="1">
      <alignment horizontal="center"/>
    </xf>
    <xf numFmtId="39" fontId="3" fillId="0" borderId="10" xfId="0" applyNumberFormat="1" applyFont="1" applyBorder="1"/>
    <xf numFmtId="43" fontId="3" fillId="0" borderId="0" xfId="2" applyFont="1"/>
    <xf numFmtId="44" fontId="3" fillId="0" borderId="0" xfId="3" applyFont="1"/>
    <xf numFmtId="43" fontId="8" fillId="0" borderId="0" xfId="2" applyFont="1"/>
    <xf numFmtId="44" fontId="8" fillId="0" borderId="0" xfId="3" applyFont="1"/>
    <xf numFmtId="43" fontId="3" fillId="0" borderId="0" xfId="2" applyFont="1" applyAlignment="1">
      <alignment horizontal="center"/>
    </xf>
    <xf numFmtId="44" fontId="3" fillId="0" borderId="0" xfId="3" applyFont="1" applyAlignment="1">
      <alignment horizontal="center"/>
    </xf>
    <xf numFmtId="43" fontId="3" fillId="0" borderId="4" xfId="2" applyFont="1" applyBorder="1" applyAlignment="1">
      <alignment horizontal="center"/>
    </xf>
    <xf numFmtId="44" fontId="3" fillId="0" borderId="4" xfId="3" applyFont="1" applyBorder="1" applyAlignment="1">
      <alignment horizontal="center"/>
    </xf>
    <xf numFmtId="43" fontId="3" fillId="0" borderId="0" xfId="2" applyFont="1" applyBorder="1" applyAlignment="1">
      <alignment horizontal="center"/>
    </xf>
    <xf numFmtId="39" fontId="8" fillId="0" borderId="5" xfId="2" applyNumberFormat="1" applyFont="1" applyBorder="1"/>
    <xf numFmtId="39" fontId="8" fillId="0" borderId="5" xfId="3" applyNumberFormat="1" applyFont="1" applyBorder="1"/>
    <xf numFmtId="39" fontId="8" fillId="0" borderId="0" xfId="2" applyNumberFormat="1" applyFont="1"/>
    <xf numFmtId="39" fontId="8" fillId="0" borderId="0" xfId="3" applyNumberFormat="1" applyFont="1"/>
    <xf numFmtId="39" fontId="8" fillId="0" borderId="4" xfId="2" applyNumberFormat="1" applyFont="1" applyBorder="1"/>
    <xf numFmtId="39" fontId="8" fillId="0" borderId="4" xfId="3" applyNumberFormat="1" applyFont="1" applyBorder="1"/>
    <xf numFmtId="39" fontId="8" fillId="0" borderId="0" xfId="2" applyNumberFormat="1" applyFont="1" applyBorder="1"/>
    <xf numFmtId="39" fontId="8" fillId="0" borderId="0" xfId="3" applyNumberFormat="1" applyFont="1" applyBorder="1"/>
    <xf numFmtId="43" fontId="3" fillId="0" borderId="28" xfId="2" applyFont="1" applyBorder="1" applyAlignment="1"/>
    <xf numFmtId="43" fontId="3" fillId="0" borderId="29" xfId="2" applyFont="1" applyBorder="1" applyAlignment="1"/>
    <xf numFmtId="43" fontId="3" fillId="0" borderId="30" xfId="2" applyFont="1" applyBorder="1" applyAlignment="1"/>
    <xf numFmtId="43" fontId="3" fillId="0" borderId="0" xfId="2" applyFont="1" applyBorder="1" applyAlignment="1"/>
    <xf numFmtId="43" fontId="0" fillId="0" borderId="0" xfId="2" applyFont="1" applyAlignment="1">
      <alignment horizontal="center"/>
    </xf>
    <xf numFmtId="4" fontId="3" fillId="0" borderId="28" xfId="0" applyNumberFormat="1" applyFont="1" applyBorder="1" applyAlignment="1"/>
    <xf numFmtId="4" fontId="3" fillId="0" borderId="29" xfId="0" applyNumberFormat="1" applyFont="1" applyBorder="1" applyAlignment="1"/>
    <xf numFmtId="4" fontId="3" fillId="0" borderId="30" xfId="0" applyNumberFormat="1" applyFont="1" applyBorder="1" applyAlignment="1"/>
    <xf numFmtId="4" fontId="3" fillId="0" borderId="0" xfId="0" applyNumberFormat="1" applyFont="1" applyBorder="1" applyAlignment="1"/>
    <xf numFmtId="0" fontId="3" fillId="0" borderId="0" xfId="0" applyFont="1" applyProtection="1">
      <protection locked="0"/>
    </xf>
    <xf numFmtId="39" fontId="3" fillId="0" borderId="0" xfId="2" applyNumberFormat="1" applyFont="1" applyBorder="1"/>
    <xf numFmtId="39" fontId="3" fillId="0" borderId="0" xfId="3" applyNumberFormat="1" applyFont="1" applyBorder="1"/>
    <xf numFmtId="39" fontId="8" fillId="0" borderId="27" xfId="3" applyNumberFormat="1" applyFont="1" applyBorder="1"/>
    <xf numFmtId="39" fontId="8" fillId="0" borderId="27" xfId="2" applyNumberFormat="1" applyFont="1" applyBorder="1"/>
    <xf numFmtId="168" fontId="3" fillId="0" borderId="0" xfId="0" applyNumberFormat="1" applyFont="1" applyAlignment="1">
      <alignment horizontal="center"/>
    </xf>
    <xf numFmtId="168" fontId="3" fillId="0" borderId="0" xfId="0" applyNumberFormat="1" applyFont="1" applyBorder="1" applyAlignment="1">
      <alignment horizontal="center"/>
    </xf>
    <xf numFmtId="4" fontId="3" fillId="0" borderId="0" xfId="0" applyNumberFormat="1" applyFont="1" applyBorder="1" applyAlignment="1">
      <alignment horizontal="center"/>
    </xf>
    <xf numFmtId="4" fontId="3" fillId="0" borderId="0" xfId="0" applyNumberFormat="1" applyFont="1"/>
    <xf numFmtId="168" fontId="3" fillId="0" borderId="4" xfId="0" applyNumberFormat="1" applyFont="1" applyBorder="1" applyAlignment="1">
      <alignment horizontal="center"/>
    </xf>
    <xf numFmtId="0" fontId="10" fillId="0" borderId="0" xfId="0" applyFont="1" applyAlignment="1">
      <alignment horizontal="left"/>
    </xf>
    <xf numFmtId="43" fontId="3" fillId="0" borderId="0" xfId="0" applyNumberFormat="1" applyFont="1"/>
    <xf numFmtId="49" fontId="3" fillId="0" borderId="0" xfId="0" applyNumberFormat="1" applyFont="1"/>
    <xf numFmtId="49" fontId="3" fillId="0" borderId="4" xfId="0" applyNumberFormat="1" applyFont="1" applyBorder="1" applyAlignment="1">
      <alignment horizontal="center"/>
    </xf>
    <xf numFmtId="49" fontId="3" fillId="0" borderId="5" xfId="0" applyNumberFormat="1" applyFont="1" applyBorder="1" applyAlignment="1">
      <alignment horizontal="left" indent="2"/>
    </xf>
    <xf numFmtId="4" fontId="3" fillId="0" borderId="0" xfId="0" applyNumberFormat="1" applyFont="1" applyAlignment="1">
      <alignment horizontal="center"/>
    </xf>
    <xf numFmtId="1" fontId="3" fillId="0" borderId="4" xfId="0" applyNumberFormat="1" applyFont="1" applyBorder="1" applyAlignment="1">
      <alignment horizontal="center"/>
    </xf>
    <xf numFmtId="164" fontId="11" fillId="0" borderId="4" xfId="0" applyNumberFormat="1" applyFont="1" applyBorder="1" applyAlignment="1">
      <alignment horizontal="center"/>
    </xf>
    <xf numFmtId="0" fontId="3" fillId="0" borderId="4" xfId="0" applyNumberFormat="1" applyFont="1" applyBorder="1" applyAlignment="1">
      <alignment horizontal="center"/>
    </xf>
    <xf numFmtId="0" fontId="0" fillId="0" borderId="4" xfId="0" applyFont="1" applyBorder="1" applyAlignment="1">
      <alignment horizontal="center"/>
    </xf>
    <xf numFmtId="10" fontId="8" fillId="0" borderId="0" xfId="4" applyNumberFormat="1" applyFont="1" applyAlignment="1">
      <alignment horizontal="right"/>
    </xf>
    <xf numFmtId="14" fontId="3" fillId="4" borderId="3" xfId="0" applyNumberFormat="1" applyFont="1" applyFill="1" applyBorder="1" applyProtection="1">
      <protection locked="0"/>
    </xf>
    <xf numFmtId="14" fontId="3" fillId="4" borderId="14" xfId="0" applyNumberFormat="1" applyFont="1" applyFill="1" applyBorder="1" applyProtection="1">
      <protection locked="0"/>
    </xf>
    <xf numFmtId="39" fontId="3" fillId="4" borderId="14" xfId="0" applyNumberFormat="1" applyFont="1" applyFill="1" applyBorder="1" applyProtection="1">
      <protection locked="0"/>
    </xf>
    <xf numFmtId="39" fontId="8" fillId="4" borderId="3" xfId="3" applyNumberFormat="1" applyFont="1" applyFill="1" applyBorder="1" applyProtection="1">
      <protection locked="0"/>
    </xf>
    <xf numFmtId="169" fontId="8" fillId="4" borderId="3" xfId="4" applyNumberFormat="1" applyFont="1" applyFill="1" applyBorder="1" applyAlignment="1" applyProtection="1">
      <alignment horizontal="right"/>
      <protection locked="0"/>
    </xf>
    <xf numFmtId="0" fontId="3" fillId="0" borderId="0" xfId="0" applyFont="1"/>
    <xf numFmtId="39" fontId="0" fillId="0" borderId="15" xfId="0" applyNumberFormat="1" applyFont="1" applyFill="1" applyBorder="1" applyProtection="1"/>
    <xf numFmtId="39" fontId="0" fillId="4" borderId="31" xfId="0" applyNumberFormat="1" applyFont="1" applyFill="1" applyBorder="1" applyProtection="1">
      <protection locked="0"/>
    </xf>
    <xf numFmtId="39" fontId="0" fillId="0" borderId="4" xfId="0" applyNumberFormat="1" applyFont="1" applyFill="1" applyBorder="1"/>
    <xf numFmtId="39" fontId="3" fillId="0" borderId="0" xfId="0" applyNumberFormat="1" applyFont="1" applyFill="1" applyAlignment="1">
      <alignment horizontal="center"/>
    </xf>
    <xf numFmtId="39" fontId="0" fillId="0" borderId="5" xfId="0" applyNumberFormat="1" applyFont="1" applyFill="1" applyBorder="1"/>
    <xf numFmtId="0" fontId="3" fillId="0" borderId="0" xfId="0" applyFont="1" applyAlignment="1">
      <alignment horizontal="center"/>
    </xf>
    <xf numFmtId="0" fontId="3" fillId="0" borderId="4" xfId="0" applyFont="1" applyBorder="1" applyAlignment="1">
      <alignment horizontal="center"/>
    </xf>
    <xf numFmtId="0" fontId="3" fillId="0" borderId="0" xfId="0" applyFont="1" applyBorder="1" applyAlignment="1">
      <alignment horizontal="center"/>
    </xf>
    <xf numFmtId="0" fontId="3" fillId="0" borderId="5" xfId="0" applyFont="1" applyBorder="1" applyAlignment="1">
      <alignment horizontal="center"/>
    </xf>
    <xf numFmtId="0" fontId="3" fillId="0" borderId="0" xfId="0" applyFont="1"/>
    <xf numFmtId="0" fontId="3" fillId="0" borderId="0" xfId="0" applyFont="1" applyAlignment="1">
      <alignment horizontal="center"/>
    </xf>
    <xf numFmtId="0" fontId="0" fillId="0" borderId="0" xfId="0" applyFont="1" applyAlignment="1">
      <alignment horizontal="center"/>
    </xf>
    <xf numFmtId="0" fontId="3" fillId="0" borderId="0" xfId="0" applyFont="1"/>
    <xf numFmtId="39" fontId="0" fillId="4" borderId="32" xfId="0" applyNumberFormat="1" applyFont="1" applyFill="1" applyBorder="1" applyProtection="1">
      <protection locked="0"/>
    </xf>
    <xf numFmtId="39" fontId="0" fillId="4" borderId="33" xfId="0" applyNumberFormat="1" applyFont="1" applyFill="1" applyBorder="1" applyProtection="1">
      <protection locked="0"/>
    </xf>
    <xf numFmtId="39" fontId="0" fillId="0" borderId="4" xfId="0" applyNumberFormat="1" applyFont="1" applyFill="1" applyBorder="1" applyProtection="1"/>
    <xf numFmtId="0" fontId="14" fillId="0" borderId="0" xfId="0" applyFont="1" applyBorder="1" applyAlignment="1"/>
    <xf numFmtId="39" fontId="0" fillId="4" borderId="34" xfId="0" applyNumberFormat="1" applyFont="1" applyFill="1" applyBorder="1" applyProtection="1">
      <protection locked="0"/>
    </xf>
    <xf numFmtId="39" fontId="0" fillId="4" borderId="35" xfId="0" applyNumberFormat="1" applyFont="1" applyFill="1" applyBorder="1" applyProtection="1">
      <protection locked="0"/>
    </xf>
    <xf numFmtId="0" fontId="3" fillId="0" borderId="0" xfId="0" applyFont="1" applyFill="1" applyBorder="1" applyProtection="1">
      <protection locked="0"/>
    </xf>
    <xf numFmtId="39" fontId="3" fillId="0" borderId="0" xfId="0" applyNumberFormat="1" applyFont="1" applyFill="1" applyBorder="1" applyProtection="1">
      <protection locked="0"/>
    </xf>
    <xf numFmtId="0" fontId="3" fillId="0" borderId="0" xfId="0" applyFont="1" applyFill="1" applyBorder="1" applyAlignment="1" applyProtection="1">
      <alignment wrapText="1"/>
      <protection locked="0"/>
    </xf>
    <xf numFmtId="0" fontId="3" fillId="0" borderId="0" xfId="0" applyFont="1" applyFill="1" applyBorder="1" applyAlignment="1" applyProtection="1">
      <protection locked="0"/>
    </xf>
    <xf numFmtId="39" fontId="0" fillId="4" borderId="36" xfId="0" applyNumberFormat="1" applyFont="1" applyFill="1" applyBorder="1" applyProtection="1">
      <protection locked="0"/>
    </xf>
    <xf numFmtId="0" fontId="0" fillId="0" borderId="0" xfId="0" applyAlignment="1">
      <alignment horizontal="center"/>
    </xf>
    <xf numFmtId="0" fontId="0" fillId="0" borderId="0" xfId="0" applyNumberFormat="1"/>
    <xf numFmtId="0" fontId="3" fillId="0" borderId="0" xfId="0" applyFont="1" applyAlignment="1">
      <alignment horizontal="center"/>
    </xf>
    <xf numFmtId="0" fontId="3" fillId="0" borderId="4" xfId="0" applyFont="1" applyBorder="1" applyAlignment="1">
      <alignment horizontal="center"/>
    </xf>
    <xf numFmtId="0" fontId="0" fillId="0" borderId="0" xfId="0" applyFont="1" applyAlignment="1">
      <alignment horizontal="center"/>
    </xf>
    <xf numFmtId="0" fontId="3" fillId="0" borderId="0" xfId="0" applyFont="1"/>
    <xf numFmtId="39" fontId="0" fillId="4" borderId="0" xfId="0" applyNumberFormat="1" applyFont="1" applyFill="1" applyBorder="1" applyProtection="1">
      <protection locked="0"/>
    </xf>
    <xf numFmtId="39" fontId="3" fillId="4" borderId="15" xfId="0" applyNumberFormat="1" applyFont="1" applyFill="1" applyBorder="1" applyProtection="1">
      <protection locked="0"/>
    </xf>
    <xf numFmtId="39" fontId="3" fillId="0" borderId="3" xfId="0" applyNumberFormat="1" applyFont="1" applyFill="1" applyBorder="1" applyProtection="1"/>
    <xf numFmtId="39" fontId="8" fillId="0" borderId="13" xfId="2" applyNumberFormat="1" applyFont="1" applyBorder="1"/>
    <xf numFmtId="0" fontId="3" fillId="0" borderId="0" xfId="0" quotePrefix="1" applyFont="1" applyAlignment="1">
      <alignment horizontal="left" indent="2"/>
    </xf>
    <xf numFmtId="39" fontId="0" fillId="0" borderId="9" xfId="0" applyNumberFormat="1" applyFont="1" applyFill="1" applyBorder="1" applyProtection="1"/>
    <xf numFmtId="0" fontId="3" fillId="0" borderId="0" xfId="0" applyFont="1" applyAlignment="1">
      <alignment horizontal="left" indent="5"/>
    </xf>
    <xf numFmtId="39" fontId="0" fillId="0" borderId="36" xfId="0" applyNumberFormat="1" applyFont="1" applyFill="1" applyBorder="1" applyProtection="1"/>
    <xf numFmtId="39" fontId="0" fillId="0" borderId="37" xfId="0" applyNumberFormat="1" applyFont="1" applyFill="1" applyBorder="1" applyProtection="1"/>
    <xf numFmtId="0" fontId="3" fillId="0" borderId="0" xfId="0" applyFont="1" applyAlignment="1">
      <alignment horizontal="center"/>
    </xf>
    <xf numFmtId="0" fontId="3" fillId="0" borderId="4" xfId="0" applyFont="1" applyBorder="1" applyAlignment="1">
      <alignment horizontal="center"/>
    </xf>
    <xf numFmtId="0" fontId="3" fillId="0" borderId="0" xfId="0" applyFont="1" applyBorder="1" applyAlignment="1">
      <alignment horizontal="center"/>
    </xf>
    <xf numFmtId="0" fontId="3" fillId="0" borderId="5" xfId="0" applyFont="1" applyBorder="1" applyAlignment="1">
      <alignment horizontal="center"/>
    </xf>
    <xf numFmtId="0" fontId="3" fillId="0" borderId="0" xfId="0" applyFont="1"/>
    <xf numFmtId="0" fontId="3" fillId="0" borderId="0" xfId="0" applyFont="1"/>
    <xf numFmtId="0" fontId="3" fillId="0" borderId="0" xfId="0" applyFont="1"/>
    <xf numFmtId="0" fontId="16" fillId="0" borderId="0" xfId="0" applyFont="1" applyFill="1" applyBorder="1" applyProtection="1">
      <protection locked="0"/>
    </xf>
    <xf numFmtId="0" fontId="16" fillId="0" borderId="0" xfId="0" applyFont="1" applyFill="1" applyBorder="1" applyAlignment="1" applyProtection="1">
      <alignment wrapText="1"/>
      <protection locked="0"/>
    </xf>
    <xf numFmtId="0" fontId="3" fillId="0" borderId="0" xfId="0" applyFont="1" applyAlignment="1">
      <alignment horizontal="center"/>
    </xf>
    <xf numFmtId="39" fontId="3" fillId="0" borderId="0" xfId="0" applyNumberFormat="1" applyFont="1" applyAlignment="1">
      <alignment horizontal="center"/>
    </xf>
    <xf numFmtId="168" fontId="3" fillId="0" borderId="0" xfId="0" applyNumberFormat="1" applyFont="1" applyAlignment="1">
      <alignment horizontal="center"/>
    </xf>
    <xf numFmtId="0" fontId="3" fillId="0" borderId="0" xfId="0" applyFont="1"/>
    <xf numFmtId="4" fontId="3" fillId="0" borderId="0" xfId="0" applyNumberFormat="1" applyFont="1" applyAlignment="1">
      <alignment horizontal="right"/>
    </xf>
    <xf numFmtId="0" fontId="3" fillId="0" borderId="0" xfId="5" applyFont="1"/>
    <xf numFmtId="4" fontId="3" fillId="0" borderId="4" xfId="0" applyNumberFormat="1" applyFont="1" applyBorder="1" applyAlignment="1">
      <alignment horizontal="right"/>
    </xf>
    <xf numFmtId="4" fontId="3" fillId="0" borderId="5" xfId="0" applyNumberFormat="1" applyFont="1" applyBorder="1" applyAlignment="1">
      <alignment horizontal="right"/>
    </xf>
    <xf numFmtId="4" fontId="3" fillId="0" borderId="4" xfId="0" applyNumberFormat="1" applyFont="1" applyBorder="1"/>
    <xf numFmtId="4" fontId="3" fillId="0" borderId="4" xfId="0" applyNumberFormat="1" applyFont="1" applyBorder="1" applyAlignment="1">
      <alignment horizontal="center"/>
    </xf>
    <xf numFmtId="168" fontId="10" fillId="0" borderId="0" xfId="0" applyNumberFormat="1" applyFont="1" applyAlignment="1">
      <alignment horizontal="center"/>
    </xf>
    <xf numFmtId="0" fontId="10" fillId="0" borderId="0" xfId="0" applyFont="1" applyAlignment="1">
      <alignment horizontal="center"/>
    </xf>
    <xf numFmtId="4" fontId="10" fillId="0" borderId="4" xfId="0" applyNumberFormat="1" applyFont="1" applyBorder="1"/>
    <xf numFmtId="4" fontId="3" fillId="0" borderId="5" xfId="0" applyNumberFormat="1" applyFont="1" applyBorder="1"/>
    <xf numFmtId="0" fontId="3" fillId="0" borderId="4" xfId="0" applyFont="1" applyBorder="1"/>
    <xf numFmtId="4" fontId="10" fillId="0" borderId="0" xfId="0" applyNumberFormat="1" applyFont="1" applyAlignment="1">
      <alignment horizontal="center"/>
    </xf>
    <xf numFmtId="4" fontId="10" fillId="0" borderId="0" xfId="0" applyNumberFormat="1" applyFont="1"/>
    <xf numFmtId="170" fontId="10" fillId="0" borderId="6" xfId="0" applyNumberFormat="1" applyFont="1" applyBorder="1"/>
    <xf numFmtId="0" fontId="17" fillId="0" borderId="0" xfId="0" applyFont="1"/>
    <xf numFmtId="168" fontId="17" fillId="0" borderId="0" xfId="0" applyNumberFormat="1" applyFont="1" applyAlignment="1">
      <alignment horizontal="center"/>
    </xf>
    <xf numFmtId="0" fontId="17" fillId="0" borderId="0" xfId="0" applyFont="1" applyAlignment="1">
      <alignment horizontal="center"/>
    </xf>
    <xf numFmtId="4" fontId="17" fillId="0" borderId="0" xfId="0" applyNumberFormat="1" applyFont="1"/>
    <xf numFmtId="4" fontId="17" fillId="0" borderId="4" xfId="0" applyNumberFormat="1" applyFont="1" applyBorder="1"/>
    <xf numFmtId="0" fontId="3" fillId="0" borderId="0" xfId="0" applyFont="1"/>
    <xf numFmtId="0" fontId="3" fillId="0" borderId="0" xfId="0" applyFont="1" applyAlignment="1">
      <alignment horizontal="center"/>
    </xf>
    <xf numFmtId="39" fontId="3" fillId="0" borderId="0" xfId="0" applyNumberFormat="1" applyFont="1" applyAlignment="1">
      <alignment horizontal="center"/>
    </xf>
    <xf numFmtId="168" fontId="3" fillId="0" borderId="0" xfId="0" applyNumberFormat="1" applyFont="1" applyAlignment="1">
      <alignment horizontal="center"/>
    </xf>
    <xf numFmtId="0" fontId="3" fillId="0" borderId="0" xfId="0" applyFont="1"/>
    <xf numFmtId="0" fontId="3" fillId="0" borderId="0" xfId="0" applyFont="1"/>
    <xf numFmtId="0" fontId="18" fillId="0" borderId="0" xfId="0" applyFont="1" applyAlignment="1">
      <alignment horizontal="center"/>
    </xf>
    <xf numFmtId="0" fontId="19" fillId="0" borderId="0" xfId="0" applyFont="1" applyAlignment="1">
      <alignment horizontal="center"/>
    </xf>
    <xf numFmtId="0" fontId="19" fillId="0" borderId="4" xfId="0" applyFont="1" applyBorder="1" applyAlignment="1">
      <alignment horizontal="center" wrapText="1"/>
    </xf>
    <xf numFmtId="0" fontId="19" fillId="0" borderId="0" xfId="0" applyFont="1" applyAlignment="1">
      <alignment horizontal="center" wrapText="1"/>
    </xf>
    <xf numFmtId="0" fontId="20" fillId="0" borderId="0" xfId="0" applyFont="1"/>
    <xf numFmtId="0" fontId="21" fillId="0" borderId="0" xfId="0" applyFont="1" applyAlignment="1">
      <alignment horizontal="center"/>
    </xf>
    <xf numFmtId="0" fontId="22" fillId="0" borderId="0" xfId="0" applyFont="1"/>
    <xf numFmtId="10" fontId="22" fillId="0" borderId="0" xfId="0" applyNumberFormat="1" applyFont="1" applyAlignment="1">
      <alignment horizontal="right"/>
    </xf>
    <xf numFmtId="0" fontId="23" fillId="0" borderId="0" xfId="0" applyFont="1"/>
    <xf numFmtId="0" fontId="3" fillId="0" borderId="0" xfId="0" applyFont="1" applyAlignment="1">
      <alignment horizontal="center"/>
    </xf>
    <xf numFmtId="0" fontId="3" fillId="0" borderId="4" xfId="0" applyFont="1" applyBorder="1" applyAlignment="1">
      <alignment horizontal="center"/>
    </xf>
    <xf numFmtId="0" fontId="0" fillId="0" borderId="0" xfId="0" applyFont="1" applyAlignment="1">
      <alignment horizontal="center"/>
    </xf>
    <xf numFmtId="164" fontId="0" fillId="0" borderId="0" xfId="0" applyNumberFormat="1" applyFont="1" applyAlignment="1">
      <alignment horizontal="center"/>
    </xf>
    <xf numFmtId="0" fontId="0" fillId="0" borderId="0" xfId="0" applyNumberFormat="1" applyAlignment="1">
      <alignment horizontal="center"/>
    </xf>
    <xf numFmtId="0" fontId="3" fillId="0" borderId="0" xfId="0" applyFont="1" applyBorder="1" applyAlignment="1">
      <alignment horizontal="center"/>
    </xf>
    <xf numFmtId="0" fontId="3" fillId="0" borderId="0" xfId="0" quotePrefix="1" applyFont="1" applyAlignment="1">
      <alignment horizontal="center"/>
    </xf>
    <xf numFmtId="0" fontId="3" fillId="0" borderId="5" xfId="0" applyFont="1" applyBorder="1" applyAlignment="1">
      <alignment horizontal="center"/>
    </xf>
    <xf numFmtId="39" fontId="3" fillId="0" borderId="0" xfId="0" applyNumberFormat="1" applyFont="1" applyAlignment="1">
      <alignment horizontal="center"/>
    </xf>
    <xf numFmtId="49" fontId="3" fillId="0" borderId="0" xfId="0" applyNumberFormat="1" applyFont="1" applyAlignment="1">
      <alignment horizontal="left" vertical="top" wrapText="1" indent="2"/>
    </xf>
    <xf numFmtId="49" fontId="10" fillId="0" borderId="0" xfId="0" applyNumberFormat="1" applyFont="1" applyAlignment="1">
      <alignment horizontal="left" vertical="top" wrapText="1" indent="2"/>
    </xf>
    <xf numFmtId="49" fontId="3" fillId="0" borderId="0" xfId="0" applyNumberFormat="1" applyFont="1" applyAlignment="1">
      <alignment horizontal="left" wrapText="1" indent="2"/>
    </xf>
    <xf numFmtId="49" fontId="10" fillId="0" borderId="0" xfId="0" applyNumberFormat="1" applyFont="1" applyAlignment="1">
      <alignment horizontal="left" wrapText="1" indent="2"/>
    </xf>
    <xf numFmtId="168" fontId="3" fillId="0" borderId="0" xfId="0" applyNumberFormat="1" applyFont="1" applyAlignment="1">
      <alignment horizontal="center"/>
    </xf>
    <xf numFmtId="0" fontId="3" fillId="0" borderId="0" xfId="0" applyFont="1" applyAlignment="1">
      <alignment horizontal="left" vertical="top" wrapText="1" indent="2"/>
    </xf>
    <xf numFmtId="0" fontId="21" fillId="0" borderId="0" xfId="0" applyFont="1" applyAlignment="1">
      <alignment horizontal="left" wrapText="1"/>
    </xf>
    <xf numFmtId="0" fontId="3" fillId="0" borderId="0" xfId="0" applyFont="1"/>
    <xf numFmtId="0" fontId="12" fillId="2" borderId="0" xfId="1" applyFont="1" applyFill="1" applyBorder="1" applyAlignment="1">
      <alignment horizontal="center"/>
    </xf>
    <xf numFmtId="0" fontId="17" fillId="0" borderId="0" xfId="0" applyFont="1" applyAlignment="1">
      <alignment horizontal="left" vertical="top" wrapText="1" indent="2"/>
    </xf>
  </cellXfs>
  <cellStyles count="6">
    <cellStyle name="Comma" xfId="2" builtinId="3"/>
    <cellStyle name="Currency" xfId="3" builtinId="4"/>
    <cellStyle name="Normal" xfId="0" builtinId="0"/>
    <cellStyle name="Normal 2" xfId="5" xr:uid="{3BAF3872-EC69-4C5E-8905-50345DE7256D}"/>
    <cellStyle name="Normal_Sheet1" xfId="1" xr:uid="{C1B1ECD9-86AE-44BA-912E-478FEE5D3EA8}"/>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A1D18-71AE-49EE-9155-FEB73F1DA8D4}">
  <dimension ref="A1:L67"/>
  <sheetViews>
    <sheetView tabSelected="1" workbookViewId="0">
      <selection activeCell="B2" sqref="B2"/>
    </sheetView>
  </sheetViews>
  <sheetFormatPr defaultRowHeight="14.4" x14ac:dyDescent="0.3"/>
  <cols>
    <col min="1" max="1" width="23.44140625" bestFit="1" customWidth="1"/>
    <col min="2" max="2" width="23.5546875" bestFit="1" customWidth="1"/>
    <col min="8" max="8" width="8.88671875" hidden="1" customWidth="1"/>
    <col min="9" max="9" width="23.5546875" hidden="1" customWidth="1"/>
    <col min="10" max="10" width="14" hidden="1" customWidth="1"/>
    <col min="11" max="11" width="9.109375" hidden="1" customWidth="1"/>
    <col min="12" max="12" width="17.88671875" hidden="1" customWidth="1"/>
  </cols>
  <sheetData>
    <row r="1" spans="1:12" x14ac:dyDescent="0.3">
      <c r="I1" s="1" t="s">
        <v>1</v>
      </c>
      <c r="J1" s="1" t="s">
        <v>0</v>
      </c>
    </row>
    <row r="2" spans="1:12" x14ac:dyDescent="0.3">
      <c r="A2" t="s">
        <v>69</v>
      </c>
      <c r="B2" s="5" t="s">
        <v>2</v>
      </c>
      <c r="I2" s="3" t="s">
        <v>2</v>
      </c>
      <c r="J2" s="2">
        <v>510002</v>
      </c>
      <c r="L2" s="4">
        <v>44561</v>
      </c>
    </row>
    <row r="3" spans="1:12" x14ac:dyDescent="0.3">
      <c r="I3" s="3" t="s">
        <v>3</v>
      </c>
      <c r="J3" s="2">
        <v>510004</v>
      </c>
      <c r="L3" s="4">
        <v>44926</v>
      </c>
    </row>
    <row r="4" spans="1:12" x14ac:dyDescent="0.3">
      <c r="I4" s="3" t="s">
        <v>4</v>
      </c>
      <c r="J4" s="2">
        <v>510006</v>
      </c>
      <c r="L4" s="4">
        <v>45291</v>
      </c>
    </row>
    <row r="5" spans="1:12" x14ac:dyDescent="0.3">
      <c r="A5" t="s">
        <v>68</v>
      </c>
      <c r="B5" s="6">
        <v>46022</v>
      </c>
      <c r="I5" s="3" t="s">
        <v>5</v>
      </c>
      <c r="J5" s="2">
        <v>510008</v>
      </c>
      <c r="L5" s="4">
        <v>45657</v>
      </c>
    </row>
    <row r="6" spans="1:12" x14ac:dyDescent="0.3">
      <c r="I6" s="3" t="s">
        <v>6</v>
      </c>
      <c r="J6" s="2">
        <v>510010</v>
      </c>
      <c r="L6" s="4">
        <v>46022</v>
      </c>
    </row>
    <row r="7" spans="1:12" x14ac:dyDescent="0.3">
      <c r="I7" s="3" t="s">
        <v>7</v>
      </c>
      <c r="J7" s="2">
        <v>510012</v>
      </c>
    </row>
    <row r="8" spans="1:12" x14ac:dyDescent="0.3">
      <c r="I8" s="3" t="s">
        <v>8</v>
      </c>
      <c r="J8" s="2">
        <v>510014</v>
      </c>
    </row>
    <row r="9" spans="1:12" x14ac:dyDescent="0.3">
      <c r="I9" s="3" t="s">
        <v>9</v>
      </c>
      <c r="J9" s="2">
        <v>510016</v>
      </c>
    </row>
    <row r="10" spans="1:12" x14ac:dyDescent="0.3">
      <c r="I10" s="3" t="s">
        <v>10</v>
      </c>
      <c r="J10" s="2">
        <v>510018</v>
      </c>
    </row>
    <row r="11" spans="1:12" x14ac:dyDescent="0.3">
      <c r="I11" s="3" t="s">
        <v>11</v>
      </c>
      <c r="J11" s="2">
        <v>510020</v>
      </c>
    </row>
    <row r="12" spans="1:12" x14ac:dyDescent="0.3">
      <c r="I12" s="3" t="s">
        <v>12</v>
      </c>
      <c r="J12" s="2">
        <v>510022</v>
      </c>
    </row>
    <row r="13" spans="1:12" x14ac:dyDescent="0.3">
      <c r="I13" s="3" t="s">
        <v>13</v>
      </c>
      <c r="J13" s="2">
        <v>510024</v>
      </c>
    </row>
    <row r="14" spans="1:12" x14ac:dyDescent="0.3">
      <c r="I14" s="3" t="s">
        <v>14</v>
      </c>
      <c r="J14" s="2">
        <v>510026</v>
      </c>
    </row>
    <row r="15" spans="1:12" x14ac:dyDescent="0.3">
      <c r="I15" s="3" t="s">
        <v>15</v>
      </c>
      <c r="J15" s="2">
        <v>510028</v>
      </c>
    </row>
    <row r="16" spans="1:12" x14ac:dyDescent="0.3">
      <c r="I16" s="3" t="s">
        <v>16</v>
      </c>
      <c r="J16" s="2">
        <v>510030</v>
      </c>
    </row>
    <row r="17" spans="9:10" x14ac:dyDescent="0.3">
      <c r="I17" s="3" t="s">
        <v>17</v>
      </c>
      <c r="J17" s="2">
        <v>510032</v>
      </c>
    </row>
    <row r="18" spans="9:10" x14ac:dyDescent="0.3">
      <c r="I18" s="3" t="s">
        <v>18</v>
      </c>
      <c r="J18" s="2">
        <v>510034</v>
      </c>
    </row>
    <row r="19" spans="9:10" x14ac:dyDescent="0.3">
      <c r="I19" s="3" t="s">
        <v>19</v>
      </c>
      <c r="J19" s="2">
        <v>510036</v>
      </c>
    </row>
    <row r="20" spans="9:10" x14ac:dyDescent="0.3">
      <c r="I20" s="3" t="s">
        <v>20</v>
      </c>
      <c r="J20" s="2">
        <v>510038</v>
      </c>
    </row>
    <row r="21" spans="9:10" x14ac:dyDescent="0.3">
      <c r="I21" s="3" t="s">
        <v>21</v>
      </c>
      <c r="J21" s="2">
        <v>510040</v>
      </c>
    </row>
    <row r="22" spans="9:10" x14ac:dyDescent="0.3">
      <c r="I22" s="3" t="s">
        <v>22</v>
      </c>
      <c r="J22" s="2">
        <v>510042</v>
      </c>
    </row>
    <row r="23" spans="9:10" x14ac:dyDescent="0.3">
      <c r="I23" s="3" t="s">
        <v>23</v>
      </c>
      <c r="J23" s="2">
        <v>510044</v>
      </c>
    </row>
    <row r="24" spans="9:10" x14ac:dyDescent="0.3">
      <c r="I24" s="3" t="s">
        <v>24</v>
      </c>
      <c r="J24" s="2">
        <v>510046</v>
      </c>
    </row>
    <row r="25" spans="9:10" x14ac:dyDescent="0.3">
      <c r="I25" s="3" t="s">
        <v>25</v>
      </c>
      <c r="J25" s="2">
        <v>510048</v>
      </c>
    </row>
    <row r="26" spans="9:10" x14ac:dyDescent="0.3">
      <c r="I26" s="3" t="s">
        <v>26</v>
      </c>
      <c r="J26" s="2">
        <v>510050</v>
      </c>
    </row>
    <row r="27" spans="9:10" x14ac:dyDescent="0.3">
      <c r="I27" s="3" t="s">
        <v>27</v>
      </c>
      <c r="J27" s="2">
        <v>510052</v>
      </c>
    </row>
    <row r="28" spans="9:10" x14ac:dyDescent="0.3">
      <c r="I28" s="3" t="s">
        <v>28</v>
      </c>
      <c r="J28" s="2">
        <v>510054</v>
      </c>
    </row>
    <row r="29" spans="9:10" x14ac:dyDescent="0.3">
      <c r="I29" s="3" t="s">
        <v>29</v>
      </c>
      <c r="J29" s="2">
        <v>510056</v>
      </c>
    </row>
    <row r="30" spans="9:10" x14ac:dyDescent="0.3">
      <c r="I30" s="3" t="s">
        <v>30</v>
      </c>
      <c r="J30" s="2">
        <v>510058</v>
      </c>
    </row>
    <row r="31" spans="9:10" x14ac:dyDescent="0.3">
      <c r="I31" s="3" t="s">
        <v>31</v>
      </c>
      <c r="J31" s="2">
        <v>510060</v>
      </c>
    </row>
    <row r="32" spans="9:10" x14ac:dyDescent="0.3">
      <c r="I32" s="3" t="s">
        <v>32</v>
      </c>
      <c r="J32" s="2">
        <v>510062</v>
      </c>
    </row>
    <row r="33" spans="9:10" x14ac:dyDescent="0.3">
      <c r="I33" s="3" t="s">
        <v>33</v>
      </c>
      <c r="J33" s="2">
        <v>510064</v>
      </c>
    </row>
    <row r="34" spans="9:10" x14ac:dyDescent="0.3">
      <c r="I34" s="3" t="s">
        <v>34</v>
      </c>
      <c r="J34" s="2">
        <v>510066</v>
      </c>
    </row>
    <row r="35" spans="9:10" x14ac:dyDescent="0.3">
      <c r="I35" s="3" t="s">
        <v>35</v>
      </c>
      <c r="J35" s="2">
        <v>510068</v>
      </c>
    </row>
    <row r="36" spans="9:10" x14ac:dyDescent="0.3">
      <c r="I36" s="3" t="s">
        <v>36</v>
      </c>
      <c r="J36" s="2">
        <v>510070</v>
      </c>
    </row>
    <row r="37" spans="9:10" x14ac:dyDescent="0.3">
      <c r="I37" s="3" t="s">
        <v>37</v>
      </c>
      <c r="J37" s="2">
        <v>510072</v>
      </c>
    </row>
    <row r="38" spans="9:10" x14ac:dyDescent="0.3">
      <c r="I38" s="3" t="s">
        <v>38</v>
      </c>
      <c r="J38" s="2">
        <v>510074</v>
      </c>
    </row>
    <row r="39" spans="9:10" x14ac:dyDescent="0.3">
      <c r="I39" s="3" t="s">
        <v>39</v>
      </c>
      <c r="J39" s="2">
        <v>510076</v>
      </c>
    </row>
    <row r="40" spans="9:10" x14ac:dyDescent="0.3">
      <c r="I40" s="3" t="s">
        <v>40</v>
      </c>
      <c r="J40" s="2">
        <v>510078</v>
      </c>
    </row>
    <row r="41" spans="9:10" x14ac:dyDescent="0.3">
      <c r="I41" s="3" t="s">
        <v>41</v>
      </c>
      <c r="J41" s="2">
        <v>510080</v>
      </c>
    </row>
    <row r="42" spans="9:10" x14ac:dyDescent="0.3">
      <c r="I42" s="3" t="s">
        <v>42</v>
      </c>
      <c r="J42" s="2">
        <v>510082</v>
      </c>
    </row>
    <row r="43" spans="9:10" x14ac:dyDescent="0.3">
      <c r="I43" s="3" t="s">
        <v>43</v>
      </c>
      <c r="J43" s="2">
        <v>510084</v>
      </c>
    </row>
    <row r="44" spans="9:10" x14ac:dyDescent="0.3">
      <c r="I44" s="3" t="s">
        <v>44</v>
      </c>
      <c r="J44" s="2">
        <v>510086</v>
      </c>
    </row>
    <row r="45" spans="9:10" x14ac:dyDescent="0.3">
      <c r="I45" s="3" t="s">
        <v>45</v>
      </c>
      <c r="J45" s="2">
        <v>510088</v>
      </c>
    </row>
    <row r="46" spans="9:10" x14ac:dyDescent="0.3">
      <c r="I46" s="3" t="s">
        <v>46</v>
      </c>
      <c r="J46" s="2">
        <v>510090</v>
      </c>
    </row>
    <row r="47" spans="9:10" x14ac:dyDescent="0.3">
      <c r="I47" s="3" t="s">
        <v>47</v>
      </c>
      <c r="J47" s="2">
        <v>510092</v>
      </c>
    </row>
    <row r="48" spans="9:10" x14ac:dyDescent="0.3">
      <c r="I48" s="3" t="s">
        <v>48</v>
      </c>
      <c r="J48" s="2">
        <v>510094</v>
      </c>
    </row>
    <row r="49" spans="9:10" x14ac:dyDescent="0.3">
      <c r="I49" s="3" t="s">
        <v>49</v>
      </c>
      <c r="J49" s="2">
        <v>510096</v>
      </c>
    </row>
    <row r="50" spans="9:10" x14ac:dyDescent="0.3">
      <c r="I50" s="3" t="s">
        <v>50</v>
      </c>
      <c r="J50" s="2">
        <v>510098</v>
      </c>
    </row>
    <row r="51" spans="9:10" x14ac:dyDescent="0.3">
      <c r="I51" s="3" t="s">
        <v>51</v>
      </c>
      <c r="J51" s="2">
        <v>510100</v>
      </c>
    </row>
    <row r="52" spans="9:10" x14ac:dyDescent="0.3">
      <c r="I52" s="3" t="s">
        <v>67</v>
      </c>
      <c r="J52" s="2">
        <v>520112</v>
      </c>
    </row>
    <row r="53" spans="9:10" x14ac:dyDescent="0.3">
      <c r="I53" s="3" t="s">
        <v>52</v>
      </c>
      <c r="J53" s="2">
        <v>510102</v>
      </c>
    </row>
    <row r="54" spans="9:10" x14ac:dyDescent="0.3">
      <c r="I54" s="3" t="s">
        <v>53</v>
      </c>
      <c r="J54" s="2">
        <v>510104</v>
      </c>
    </row>
    <row r="55" spans="9:10" x14ac:dyDescent="0.3">
      <c r="I55" s="3" t="s">
        <v>54</v>
      </c>
      <c r="J55" s="2">
        <v>510106</v>
      </c>
    </row>
    <row r="56" spans="9:10" x14ac:dyDescent="0.3">
      <c r="I56" s="3" t="s">
        <v>55</v>
      </c>
      <c r="J56" s="2">
        <v>510108</v>
      </c>
    </row>
    <row r="57" spans="9:10" x14ac:dyDescent="0.3">
      <c r="I57" s="3" t="s">
        <v>56</v>
      </c>
      <c r="J57" s="2">
        <v>510110</v>
      </c>
    </row>
    <row r="58" spans="9:10" x14ac:dyDescent="0.3">
      <c r="I58" s="3" t="s">
        <v>57</v>
      </c>
      <c r="J58" s="2">
        <v>510114</v>
      </c>
    </row>
    <row r="59" spans="9:10" x14ac:dyDescent="0.3">
      <c r="I59" s="3" t="s">
        <v>58</v>
      </c>
      <c r="J59" s="2">
        <v>510116</v>
      </c>
    </row>
    <row r="60" spans="9:10" x14ac:dyDescent="0.3">
      <c r="I60" s="3" t="s">
        <v>59</v>
      </c>
      <c r="J60" s="2">
        <v>510118</v>
      </c>
    </row>
    <row r="61" spans="9:10" x14ac:dyDescent="0.3">
      <c r="I61" s="3" t="s">
        <v>66</v>
      </c>
      <c r="J61" s="2">
        <v>520120</v>
      </c>
    </row>
    <row r="62" spans="9:10" x14ac:dyDescent="0.3">
      <c r="I62" s="3" t="s">
        <v>60</v>
      </c>
      <c r="J62" s="2">
        <v>510122</v>
      </c>
    </row>
    <row r="63" spans="9:10" x14ac:dyDescent="0.3">
      <c r="I63" s="3" t="s">
        <v>61</v>
      </c>
      <c r="J63" s="2">
        <v>510124</v>
      </c>
    </row>
    <row r="64" spans="9:10" x14ac:dyDescent="0.3">
      <c r="I64" s="3" t="s">
        <v>62</v>
      </c>
      <c r="J64" s="2">
        <v>510126</v>
      </c>
    </row>
    <row r="65" spans="9:10" x14ac:dyDescent="0.3">
      <c r="I65" s="3" t="s">
        <v>63</v>
      </c>
      <c r="J65" s="2">
        <v>510128</v>
      </c>
    </row>
    <row r="66" spans="9:10" x14ac:dyDescent="0.3">
      <c r="I66" s="3" t="s">
        <v>64</v>
      </c>
      <c r="J66" s="2">
        <v>510132</v>
      </c>
    </row>
    <row r="67" spans="9:10" x14ac:dyDescent="0.3">
      <c r="I67" s="3" t="s">
        <v>65</v>
      </c>
      <c r="J67" s="2">
        <v>510134</v>
      </c>
    </row>
  </sheetData>
  <sheetProtection algorithmName="SHA-512" hashValue="rcMWC4xAj7al5z8jJXs2+Ahhqnhs71/MvbEbjH9FrChiUPml2Jc7mKxjtzkts6kg++r4pQKwpyLKcB7ICTD8jg==" saltValue="wQPQck6j8RRb+3UhXgRKZA==" spinCount="100000" sheet="1" selectLockedCells="1"/>
  <sortState xmlns:xlrd2="http://schemas.microsoft.com/office/spreadsheetml/2017/richdata2" ref="I2:J67">
    <sortCondition ref="I2"/>
  </sortState>
  <dataValidations count="2">
    <dataValidation type="list" allowBlank="1" showInputMessage="1" showErrorMessage="1" sqref="B2" xr:uid="{5FE146D9-06F6-4908-A88D-FD35ECC3EA07}">
      <formula1>$I$2:$I$312</formula1>
    </dataValidation>
    <dataValidation type="list" allowBlank="1" showInputMessage="1" showErrorMessage="1" sqref="B5" xr:uid="{F1A8134C-3E6B-4C51-A234-4AB52BA77621}">
      <formula1>$L$2:$L$6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378A0-EBA0-4F3F-A77D-28AAF91250A6}">
  <sheetPr>
    <pageSetUpPr fitToPage="1"/>
  </sheetPr>
  <dimension ref="A1:E20"/>
  <sheetViews>
    <sheetView workbookViewId="0">
      <selection activeCell="B9" sqref="B9"/>
    </sheetView>
  </sheetViews>
  <sheetFormatPr defaultColWidth="9.109375" defaultRowHeight="14.4" x14ac:dyDescent="0.3"/>
  <cols>
    <col min="1" max="1" width="49.5546875" style="7" customWidth="1"/>
    <col min="2" max="3" width="19" style="7" customWidth="1"/>
    <col min="4" max="16384" width="9.109375" style="7"/>
  </cols>
  <sheetData>
    <row r="1" spans="1:5" x14ac:dyDescent="0.3">
      <c r="A1" s="276" t="str">
        <f>('Start Here'!B2)</f>
        <v>AURORA COUNTY</v>
      </c>
      <c r="B1" s="276"/>
      <c r="C1" s="276"/>
      <c r="D1" s="21"/>
      <c r="E1" s="21"/>
    </row>
    <row r="2" spans="1:5" x14ac:dyDescent="0.3">
      <c r="A2" s="280" t="s">
        <v>578</v>
      </c>
      <c r="B2" s="274"/>
      <c r="C2" s="274"/>
    </row>
    <row r="3" spans="1:5" x14ac:dyDescent="0.3">
      <c r="A3" s="274" t="s">
        <v>579</v>
      </c>
      <c r="B3" s="274"/>
      <c r="C3" s="274"/>
    </row>
    <row r="4" spans="1:5" x14ac:dyDescent="0.3">
      <c r="A4" s="277">
        <f>('Start Here'!B5)</f>
        <v>46022</v>
      </c>
      <c r="B4" s="277"/>
      <c r="C4" s="277"/>
      <c r="D4" s="22"/>
      <c r="E4" s="22"/>
    </row>
    <row r="5" spans="1:5" x14ac:dyDescent="0.3">
      <c r="A5" s="20"/>
      <c r="B5" s="20"/>
      <c r="C5" s="20"/>
    </row>
    <row r="6" spans="1:5" x14ac:dyDescent="0.3">
      <c r="A6" s="20"/>
      <c r="B6" s="80" t="s">
        <v>580</v>
      </c>
      <c r="C6" s="80" t="s">
        <v>822</v>
      </c>
    </row>
    <row r="7" spans="1:5" x14ac:dyDescent="0.3">
      <c r="A7" s="20"/>
      <c r="B7" s="81" t="s">
        <v>581</v>
      </c>
      <c r="C7" s="81" t="s">
        <v>106</v>
      </c>
    </row>
    <row r="8" spans="1:5" x14ac:dyDescent="0.3">
      <c r="A8" s="20" t="s">
        <v>107</v>
      </c>
    </row>
    <row r="9" spans="1:5" x14ac:dyDescent="0.3">
      <c r="A9" s="39" t="s">
        <v>113</v>
      </c>
      <c r="B9" s="29"/>
      <c r="C9" s="29"/>
    </row>
    <row r="10" spans="1:5" x14ac:dyDescent="0.3">
      <c r="A10" s="40" t="s">
        <v>115</v>
      </c>
      <c r="B10" s="43"/>
      <c r="C10" s="43"/>
    </row>
    <row r="11" spans="1:5" ht="15" thickBot="1" x14ac:dyDescent="0.35">
      <c r="A11" s="7" t="s">
        <v>108</v>
      </c>
      <c r="B11" s="27">
        <f>SUM(B9:B10)</f>
        <v>0</v>
      </c>
      <c r="C11" s="27">
        <f>SUM(C9:C10)</f>
        <v>0</v>
      </c>
    </row>
    <row r="12" spans="1:5" ht="15" thickTop="1" x14ac:dyDescent="0.3">
      <c r="B12" s="24"/>
      <c r="C12" s="24"/>
    </row>
    <row r="13" spans="1:5" x14ac:dyDescent="0.3">
      <c r="A13" s="63" t="s">
        <v>356</v>
      </c>
      <c r="B13" s="24"/>
      <c r="C13" s="24"/>
    </row>
    <row r="14" spans="1:5" x14ac:dyDescent="0.3">
      <c r="A14" s="120" t="s">
        <v>361</v>
      </c>
      <c r="B14" s="24"/>
      <c r="C14" s="24"/>
    </row>
    <row r="15" spans="1:5" x14ac:dyDescent="0.3">
      <c r="A15" s="222" t="s">
        <v>820</v>
      </c>
      <c r="B15" s="29"/>
      <c r="C15" s="29"/>
    </row>
    <row r="16" spans="1:5" x14ac:dyDescent="0.3">
      <c r="A16" s="222" t="s">
        <v>821</v>
      </c>
      <c r="B16" s="43"/>
      <c r="C16" s="223"/>
    </row>
    <row r="17" spans="1:3" ht="15" thickBot="1" x14ac:dyDescent="0.35">
      <c r="A17" s="7" t="s">
        <v>357</v>
      </c>
      <c r="B17" s="27">
        <f>SUM(B15:B16)</f>
        <v>0</v>
      </c>
      <c r="C17" s="27">
        <f>SUM(C15:C16)</f>
        <v>0</v>
      </c>
    </row>
    <row r="18" spans="1:3" ht="15" thickTop="1" x14ac:dyDescent="0.3">
      <c r="B18" s="24"/>
      <c r="C18" s="24"/>
    </row>
    <row r="20" spans="1:3" x14ac:dyDescent="0.3">
      <c r="A20" s="7" t="s">
        <v>339</v>
      </c>
    </row>
  </sheetData>
  <sheetProtection algorithmName="SHA-512" hashValue="a0GArNI3HjS03RU4BI0xGmIxlvfobgs+shuAeshub04M8EEB61N/DHA4ed4QCBzlFi+/5FH8kD57F2rH71Dfzg==" saltValue="h/5/MCrv9qsWC8I9p+uCMw==" spinCount="100000" sheet="1" objects="1" scenarios="1" formatCells="0" formatColumns="0" formatRows="0" selectLockedCells="1"/>
  <mergeCells count="4">
    <mergeCell ref="A1:C1"/>
    <mergeCell ref="A2:C2"/>
    <mergeCell ref="A3:C3"/>
    <mergeCell ref="A4:C4"/>
  </mergeCells>
  <pageMargins left="0.7" right="0.7" top="0.75" bottom="0.75" header="0.3" footer="0.3"/>
  <pageSetup orientation="portrait" r:id="rId1"/>
  <headerFooter>
    <oddHeader>&amp;RExhibit 8</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03226-B3AE-48C1-AE1A-98DF76C6ECAA}">
  <sheetPr>
    <pageSetUpPr fitToPage="1"/>
  </sheetPr>
  <dimension ref="A1:H39"/>
  <sheetViews>
    <sheetView workbookViewId="0">
      <selection activeCell="B9" sqref="B9"/>
    </sheetView>
  </sheetViews>
  <sheetFormatPr defaultColWidth="9.109375" defaultRowHeight="14.4" x14ac:dyDescent="0.3"/>
  <cols>
    <col min="1" max="1" width="55.44140625" style="7" customWidth="1"/>
    <col min="2" max="3" width="19" style="7" customWidth="1"/>
    <col min="4" max="16384" width="9.109375" style="7"/>
  </cols>
  <sheetData>
    <row r="1" spans="1:8" x14ac:dyDescent="0.3">
      <c r="A1" s="276" t="str">
        <f>('Start Here'!B2)</f>
        <v>AURORA COUNTY</v>
      </c>
      <c r="B1" s="276"/>
      <c r="C1" s="21"/>
    </row>
    <row r="2" spans="1:8" x14ac:dyDescent="0.3">
      <c r="A2" s="280" t="s">
        <v>582</v>
      </c>
      <c r="B2" s="274"/>
    </row>
    <row r="3" spans="1:8" x14ac:dyDescent="0.3">
      <c r="A3" s="274" t="s">
        <v>579</v>
      </c>
      <c r="B3" s="274"/>
    </row>
    <row r="4" spans="1:8" x14ac:dyDescent="0.3">
      <c r="A4" s="278" t="str">
        <f>CONCATENATE("For the Year Ended"," ",TEXT('Start Here'!B5,"mmmm d, yyyy"))</f>
        <v>For the Year Ended December 31, 2025</v>
      </c>
      <c r="B4" s="278"/>
      <c r="C4" s="117"/>
      <c r="D4" s="117"/>
      <c r="E4" s="117"/>
      <c r="F4" s="117"/>
      <c r="G4" s="117"/>
      <c r="H4" s="117"/>
    </row>
    <row r="5" spans="1:8" x14ac:dyDescent="0.3">
      <c r="A5" s="20"/>
      <c r="B5" s="20"/>
    </row>
    <row r="6" spans="1:8" x14ac:dyDescent="0.3">
      <c r="A6" s="20"/>
      <c r="B6" s="80" t="s">
        <v>580</v>
      </c>
      <c r="C6" s="216" t="s">
        <v>822</v>
      </c>
    </row>
    <row r="7" spans="1:8" x14ac:dyDescent="0.3">
      <c r="A7" s="20"/>
      <c r="B7" s="81" t="s">
        <v>581</v>
      </c>
      <c r="C7" s="180" t="s">
        <v>106</v>
      </c>
    </row>
    <row r="8" spans="1:8" x14ac:dyDescent="0.3">
      <c r="A8" s="20" t="s">
        <v>583</v>
      </c>
    </row>
    <row r="9" spans="1:8" x14ac:dyDescent="0.3">
      <c r="A9" s="39" t="s">
        <v>226</v>
      </c>
      <c r="B9" s="43"/>
      <c r="C9" s="43"/>
    </row>
    <row r="10" spans="1:8" x14ac:dyDescent="0.3">
      <c r="A10" s="39" t="s">
        <v>823</v>
      </c>
      <c r="B10" s="94"/>
    </row>
    <row r="11" spans="1:8" x14ac:dyDescent="0.3">
      <c r="A11" s="47" t="s">
        <v>824</v>
      </c>
      <c r="B11" s="29"/>
      <c r="C11" s="29"/>
    </row>
    <row r="12" spans="1:8" x14ac:dyDescent="0.3">
      <c r="A12" s="47" t="s">
        <v>825</v>
      </c>
      <c r="B12" s="29"/>
      <c r="C12" s="29"/>
    </row>
    <row r="13" spans="1:8" x14ac:dyDescent="0.3">
      <c r="A13" s="47" t="s">
        <v>826</v>
      </c>
      <c r="B13" s="43"/>
      <c r="C13" s="43"/>
    </row>
    <row r="14" spans="1:8" x14ac:dyDescent="0.3">
      <c r="A14" s="51" t="s">
        <v>827</v>
      </c>
      <c r="B14" s="225">
        <f>SUM(B11:B13)</f>
        <v>0</v>
      </c>
      <c r="C14" s="225">
        <f>SUM(C11:C13)</f>
        <v>0</v>
      </c>
    </row>
    <row r="15" spans="1:8" x14ac:dyDescent="0.3">
      <c r="A15" s="51" t="s">
        <v>828</v>
      </c>
      <c r="B15" s="188"/>
    </row>
    <row r="16" spans="1:8" x14ac:dyDescent="0.3">
      <c r="A16" s="54" t="s">
        <v>829</v>
      </c>
      <c r="B16" s="87"/>
      <c r="C16" s="87"/>
    </row>
    <row r="17" spans="1:3" x14ac:dyDescent="0.3">
      <c r="A17" s="54" t="s">
        <v>830</v>
      </c>
      <c r="B17" s="43"/>
      <c r="C17" s="43"/>
    </row>
    <row r="18" spans="1:3" x14ac:dyDescent="0.3">
      <c r="A18" s="224" t="s">
        <v>831</v>
      </c>
      <c r="B18" s="226">
        <f>+B14-B16-B17</f>
        <v>0</v>
      </c>
      <c r="C18" s="226">
        <f>+C14-C16-C17</f>
        <v>0</v>
      </c>
    </row>
    <row r="19" spans="1:3" x14ac:dyDescent="0.3">
      <c r="A19" s="39" t="s">
        <v>832</v>
      </c>
      <c r="B19" s="211"/>
      <c r="C19" s="211"/>
    </row>
    <row r="20" spans="1:3" x14ac:dyDescent="0.3">
      <c r="A20" s="39" t="s">
        <v>833</v>
      </c>
      <c r="B20" s="87"/>
      <c r="C20" s="87"/>
    </row>
    <row r="21" spans="1:3" x14ac:dyDescent="0.3">
      <c r="A21" s="39" t="s">
        <v>588</v>
      </c>
      <c r="B21" s="43"/>
      <c r="C21" s="43"/>
    </row>
    <row r="22" spans="1:3" x14ac:dyDescent="0.3">
      <c r="A22" s="7" t="s">
        <v>585</v>
      </c>
      <c r="B22" s="25">
        <f>+B9+B18+B19+B20+B21</f>
        <v>0</v>
      </c>
      <c r="C22" s="25">
        <f>+C9+C18+C19+C20+C21</f>
        <v>0</v>
      </c>
    </row>
    <row r="23" spans="1:3" x14ac:dyDescent="0.3">
      <c r="B23" s="23"/>
    </row>
    <row r="24" spans="1:3" x14ac:dyDescent="0.3">
      <c r="A24" s="20" t="s">
        <v>586</v>
      </c>
      <c r="B24" s="23"/>
    </row>
    <row r="25" spans="1:3" x14ac:dyDescent="0.3">
      <c r="A25" s="123" t="s">
        <v>589</v>
      </c>
      <c r="B25" s="29"/>
      <c r="C25" s="29"/>
    </row>
    <row r="26" spans="1:3" x14ac:dyDescent="0.3">
      <c r="A26" s="39" t="s">
        <v>834</v>
      </c>
      <c r="B26" s="87"/>
      <c r="C26" s="87"/>
    </row>
    <row r="27" spans="1:3" x14ac:dyDescent="0.3">
      <c r="A27" s="39" t="s">
        <v>835</v>
      </c>
      <c r="B27" s="87"/>
      <c r="C27" s="87"/>
    </row>
    <row r="28" spans="1:3" x14ac:dyDescent="0.3">
      <c r="A28" s="40" t="s">
        <v>590</v>
      </c>
      <c r="B28" s="43"/>
      <c r="C28" s="43"/>
    </row>
    <row r="29" spans="1:3" x14ac:dyDescent="0.3">
      <c r="A29" s="7" t="s">
        <v>587</v>
      </c>
      <c r="B29" s="25">
        <f>SUM(B25:B28)</f>
        <v>0</v>
      </c>
      <c r="C29" s="25">
        <f>SUM(C25:C28)</f>
        <v>0</v>
      </c>
    </row>
    <row r="30" spans="1:3" x14ac:dyDescent="0.3">
      <c r="B30" s="46"/>
      <c r="C30" s="46"/>
    </row>
    <row r="31" spans="1:3" x14ac:dyDescent="0.3">
      <c r="A31" s="63" t="s">
        <v>397</v>
      </c>
      <c r="B31" s="25">
        <f>+B22-B29</f>
        <v>0</v>
      </c>
      <c r="C31" s="25">
        <f>+C22-C29</f>
        <v>0</v>
      </c>
    </row>
    <row r="32" spans="1:3" x14ac:dyDescent="0.3">
      <c r="B32" s="23"/>
      <c r="C32" s="23"/>
    </row>
    <row r="33" spans="1:3" x14ac:dyDescent="0.3">
      <c r="A33" s="98" t="s">
        <v>489</v>
      </c>
      <c r="B33" s="29"/>
      <c r="C33" s="29"/>
    </row>
    <row r="34" spans="1:3" x14ac:dyDescent="0.3">
      <c r="B34" s="31"/>
      <c r="C34" s="31"/>
    </row>
    <row r="35" spans="1:3" ht="15" thickBot="1" x14ac:dyDescent="0.35">
      <c r="A35" s="98" t="s">
        <v>490</v>
      </c>
      <c r="B35" s="27">
        <f>+B33+B31</f>
        <v>0</v>
      </c>
      <c r="C35" s="27">
        <f>+C33+C31</f>
        <v>0</v>
      </c>
    </row>
    <row r="36" spans="1:3" ht="15" thickTop="1" x14ac:dyDescent="0.3">
      <c r="B36" s="36" t="str">
        <f>IF(ROUND(B35,2)=ROUND('Exhibit 8'!B17,2), "Yes","No")</f>
        <v>Yes</v>
      </c>
      <c r="C36" s="36" t="str">
        <f>IF(ROUND(C35,2)=ROUND('Exhibit 8'!C17,2), "Yes","No")</f>
        <v>Yes</v>
      </c>
    </row>
    <row r="37" spans="1:3" x14ac:dyDescent="0.3">
      <c r="B37" s="15"/>
    </row>
    <row r="39" spans="1:3" x14ac:dyDescent="0.3">
      <c r="A39" s="7" t="s">
        <v>339</v>
      </c>
    </row>
  </sheetData>
  <sheetProtection algorithmName="SHA-512" hashValue="naq0oSnbFkf2GLU55h1k8UGNvID4y2QdcuLHmM3ljQMFvbbdsUgvzjOkd34dtjJDCl+F/6rco51RDll/+2eSYA==" saltValue="3uCV0kIYg79rG4QPArM+iA==" spinCount="100000" sheet="1" objects="1" scenarios="1" formatCells="0" formatColumns="0" formatRows="0" selectLockedCells="1"/>
  <mergeCells count="4">
    <mergeCell ref="A1:B1"/>
    <mergeCell ref="A2:B2"/>
    <mergeCell ref="A3:B3"/>
    <mergeCell ref="A4:B4"/>
  </mergeCells>
  <pageMargins left="0.7" right="0.7" top="0.75" bottom="0.75" header="0.3" footer="0.3"/>
  <pageSetup scale="96" orientation="portrait" r:id="rId1"/>
  <headerFooter>
    <oddHeader>&amp;RExhibit 9</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19BB1-7056-4494-BDB2-B7D063894A48}">
  <sheetPr>
    <pageSetUpPr fitToPage="1"/>
  </sheetPr>
  <dimension ref="A1:H59"/>
  <sheetViews>
    <sheetView zoomScaleNormal="100" workbookViewId="0">
      <selection activeCell="C11" sqref="C11"/>
    </sheetView>
  </sheetViews>
  <sheetFormatPr defaultColWidth="9.109375" defaultRowHeight="14.4" x14ac:dyDescent="0.3"/>
  <cols>
    <col min="1" max="1" width="6.5546875" style="20" customWidth="1"/>
    <col min="2" max="2" width="54.6640625" style="20" customWidth="1"/>
    <col min="3" max="6" width="19" style="20" customWidth="1"/>
    <col min="7" max="16384" width="9.109375" style="20"/>
  </cols>
  <sheetData>
    <row r="1" spans="1:6" x14ac:dyDescent="0.3">
      <c r="B1" s="274" t="s">
        <v>591</v>
      </c>
      <c r="C1" s="274"/>
      <c r="D1" s="274"/>
      <c r="E1" s="274"/>
      <c r="F1" s="274"/>
    </row>
    <row r="2" spans="1:6" x14ac:dyDescent="0.3">
      <c r="B2" s="276" t="str">
        <f>('Start Here'!B2)</f>
        <v>AURORA COUNTY</v>
      </c>
      <c r="C2" s="276"/>
      <c r="D2" s="276"/>
      <c r="E2" s="276"/>
      <c r="F2" s="276"/>
    </row>
    <row r="3" spans="1:6" x14ac:dyDescent="0.3">
      <c r="B3" s="274" t="s">
        <v>592</v>
      </c>
      <c r="C3" s="274"/>
      <c r="D3" s="274"/>
      <c r="E3" s="274"/>
      <c r="F3" s="274"/>
    </row>
    <row r="4" spans="1:6" x14ac:dyDescent="0.3">
      <c r="B4" s="278" t="str">
        <f>CONCATENATE("For the Year Ended"," ",TEXT('Start Here'!B5,"mmmm d, yyyy"))</f>
        <v>For the Year Ended December 31, 2025</v>
      </c>
      <c r="C4" s="278"/>
      <c r="D4" s="278"/>
      <c r="E4" s="278"/>
      <c r="F4" s="278"/>
    </row>
    <row r="6" spans="1:6" x14ac:dyDescent="0.3">
      <c r="C6" s="80" t="s">
        <v>593</v>
      </c>
      <c r="D6" s="80"/>
      <c r="E6" s="80"/>
      <c r="F6" s="80" t="s">
        <v>593</v>
      </c>
    </row>
    <row r="7" spans="1:6" x14ac:dyDescent="0.3">
      <c r="C7" s="80" t="s">
        <v>596</v>
      </c>
      <c r="D7" s="80" t="s">
        <v>594</v>
      </c>
      <c r="E7" s="80" t="s">
        <v>595</v>
      </c>
      <c r="F7" s="80" t="s">
        <v>596</v>
      </c>
    </row>
    <row r="8" spans="1:6" x14ac:dyDescent="0.3">
      <c r="B8" s="81" t="s">
        <v>597</v>
      </c>
      <c r="C8" s="178">
        <f>DATE(YEAR('Start Here'!B5)-1,MONTH('Start Here'!B5),DAY('Start Here'!B5)+1)</f>
        <v>45658</v>
      </c>
      <c r="D8" s="81" t="s">
        <v>605</v>
      </c>
      <c r="E8" s="81" t="s">
        <v>606</v>
      </c>
      <c r="F8" s="125">
        <f>'Start Here'!B5</f>
        <v>46022</v>
      </c>
    </row>
    <row r="10" spans="1:6" x14ac:dyDescent="0.3">
      <c r="B10" s="20" t="s">
        <v>598</v>
      </c>
    </row>
    <row r="11" spans="1:6" x14ac:dyDescent="0.3">
      <c r="A11" s="20">
        <v>240</v>
      </c>
      <c r="B11" s="39" t="s">
        <v>917</v>
      </c>
      <c r="C11" s="112"/>
      <c r="D11" s="126"/>
      <c r="E11" s="128"/>
      <c r="F11" s="100">
        <f>+C11+D11-E11</f>
        <v>0</v>
      </c>
    </row>
    <row r="12" spans="1:6" s="264" customFormat="1" x14ac:dyDescent="0.3">
      <c r="A12" s="264">
        <v>241</v>
      </c>
      <c r="B12" s="39" t="s">
        <v>601</v>
      </c>
      <c r="C12" s="112"/>
      <c r="D12" s="126"/>
      <c r="E12" s="128"/>
      <c r="F12" s="100">
        <f>+C12+D12-E12</f>
        <v>0</v>
      </c>
    </row>
    <row r="13" spans="1:6" x14ac:dyDescent="0.3">
      <c r="A13" s="20">
        <v>242</v>
      </c>
      <c r="B13" s="39" t="s">
        <v>602</v>
      </c>
      <c r="C13" s="112"/>
      <c r="D13" s="126"/>
      <c r="E13" s="128"/>
      <c r="F13" s="100">
        <f t="shared" ref="F13:F17" si="0">+C13+D13-E13</f>
        <v>0</v>
      </c>
    </row>
    <row r="14" spans="1:6" x14ac:dyDescent="0.3">
      <c r="A14" s="20">
        <v>243</v>
      </c>
      <c r="B14" s="39" t="s">
        <v>603</v>
      </c>
      <c r="C14" s="112"/>
      <c r="D14" s="126"/>
      <c r="E14" s="128"/>
      <c r="F14" s="100">
        <f t="shared" si="0"/>
        <v>0</v>
      </c>
    </row>
    <row r="15" spans="1:6" x14ac:dyDescent="0.3">
      <c r="A15" s="20">
        <v>245</v>
      </c>
      <c r="B15" s="39" t="s">
        <v>600</v>
      </c>
      <c r="C15" s="112"/>
      <c r="D15" s="126"/>
      <c r="E15" s="128"/>
      <c r="F15" s="100">
        <f t="shared" si="0"/>
        <v>0</v>
      </c>
    </row>
    <row r="16" spans="1:6" s="233" customFormat="1" x14ac:dyDescent="0.3">
      <c r="A16" s="233">
        <v>249</v>
      </c>
      <c r="B16" s="39" t="s">
        <v>841</v>
      </c>
      <c r="C16" s="112"/>
      <c r="D16" s="126"/>
      <c r="E16" s="128"/>
      <c r="F16" s="100">
        <f t="shared" si="0"/>
        <v>0</v>
      </c>
    </row>
    <row r="17" spans="1:6" x14ac:dyDescent="0.3">
      <c r="A17" s="20">
        <v>246</v>
      </c>
      <c r="B17" s="39" t="s">
        <v>599</v>
      </c>
      <c r="C17" s="112"/>
      <c r="D17" s="126"/>
      <c r="E17" s="128"/>
      <c r="F17" s="100">
        <f t="shared" si="0"/>
        <v>0</v>
      </c>
    </row>
    <row r="18" spans="1:6" x14ac:dyDescent="0.3">
      <c r="C18" s="99"/>
      <c r="D18" s="99"/>
      <c r="E18" s="99"/>
      <c r="F18" s="100"/>
    </row>
    <row r="19" spans="1:6" x14ac:dyDescent="0.3">
      <c r="B19" s="20" t="s">
        <v>604</v>
      </c>
      <c r="C19" s="99"/>
      <c r="D19" s="99"/>
      <c r="E19" s="99"/>
      <c r="F19" s="100"/>
    </row>
    <row r="20" spans="1:6" x14ac:dyDescent="0.3">
      <c r="A20" s="20">
        <v>240</v>
      </c>
      <c r="B20" s="39" t="s">
        <v>917</v>
      </c>
      <c r="C20" s="112"/>
      <c r="D20" s="126"/>
      <c r="E20" s="128"/>
      <c r="F20" s="100">
        <f t="shared" ref="F20:F27" si="1">+C20+D20-E20</f>
        <v>0</v>
      </c>
    </row>
    <row r="21" spans="1:6" s="264" customFormat="1" x14ac:dyDescent="0.3">
      <c r="A21" s="264">
        <v>241</v>
      </c>
      <c r="B21" s="39" t="s">
        <v>601</v>
      </c>
      <c r="C21" s="112"/>
      <c r="D21" s="126"/>
      <c r="E21" s="128"/>
      <c r="F21" s="100">
        <f t="shared" ref="F21" si="2">+C21+D21-E21</f>
        <v>0</v>
      </c>
    </row>
    <row r="22" spans="1:6" x14ac:dyDescent="0.3">
      <c r="A22" s="20">
        <v>242</v>
      </c>
      <c r="B22" s="39" t="s">
        <v>602</v>
      </c>
      <c r="C22" s="112"/>
      <c r="D22" s="126"/>
      <c r="E22" s="128"/>
      <c r="F22" s="100">
        <f t="shared" si="1"/>
        <v>0</v>
      </c>
    </row>
    <row r="23" spans="1:6" x14ac:dyDescent="0.3">
      <c r="A23" s="20">
        <v>243</v>
      </c>
      <c r="B23" s="39" t="s">
        <v>603</v>
      </c>
      <c r="C23" s="112"/>
      <c r="D23" s="126"/>
      <c r="E23" s="128"/>
      <c r="F23" s="100">
        <f t="shared" si="1"/>
        <v>0</v>
      </c>
    </row>
    <row r="24" spans="1:6" x14ac:dyDescent="0.3">
      <c r="A24" s="20">
        <v>245</v>
      </c>
      <c r="B24" s="39" t="s">
        <v>600</v>
      </c>
      <c r="C24" s="112"/>
      <c r="D24" s="126"/>
      <c r="E24" s="128"/>
      <c r="F24" s="100">
        <f t="shared" si="1"/>
        <v>0</v>
      </c>
    </row>
    <row r="25" spans="1:6" s="233" customFormat="1" x14ac:dyDescent="0.3">
      <c r="A25" s="233">
        <v>249</v>
      </c>
      <c r="B25" s="39" t="s">
        <v>841</v>
      </c>
      <c r="C25" s="112"/>
      <c r="D25" s="126"/>
      <c r="E25" s="128"/>
      <c r="F25" s="100">
        <f t="shared" si="1"/>
        <v>0</v>
      </c>
    </row>
    <row r="26" spans="1:6" x14ac:dyDescent="0.3">
      <c r="A26" s="20">
        <v>246</v>
      </c>
      <c r="B26" s="39" t="s">
        <v>599</v>
      </c>
      <c r="C26" s="112"/>
      <c r="D26" s="126"/>
      <c r="E26" s="128"/>
      <c r="F26" s="100">
        <f t="shared" si="1"/>
        <v>0</v>
      </c>
    </row>
    <row r="27" spans="1:6" x14ac:dyDescent="0.3">
      <c r="A27" s="20">
        <v>247</v>
      </c>
      <c r="B27" s="39" t="s">
        <v>614</v>
      </c>
      <c r="C27" s="114"/>
      <c r="D27" s="127"/>
      <c r="E27" s="129"/>
      <c r="F27" s="101">
        <f t="shared" si="1"/>
        <v>0</v>
      </c>
    </row>
    <row r="28" spans="1:6" ht="15" thickBot="1" x14ac:dyDescent="0.35">
      <c r="B28" s="20" t="s">
        <v>335</v>
      </c>
      <c r="C28" s="109">
        <f>SUM(C11:C27)</f>
        <v>0</v>
      </c>
      <c r="D28" s="109">
        <f>SUM(D11:D27)</f>
        <v>0</v>
      </c>
      <c r="E28" s="109">
        <f>SUM(E11:E27)</f>
        <v>0</v>
      </c>
      <c r="F28" s="109">
        <f>SUM(F11:F27)</f>
        <v>0</v>
      </c>
    </row>
    <row r="29" spans="1:6" ht="15" thickTop="1" x14ac:dyDescent="0.3"/>
    <row r="31" spans="1:6" x14ac:dyDescent="0.3">
      <c r="B31" s="20" t="s">
        <v>798</v>
      </c>
    </row>
    <row r="33" spans="2:6" x14ac:dyDescent="0.3">
      <c r="B33" s="200" t="str">
        <f>CONCATENATE("Debt payable at December 31, ",YEAR('Start Here'!B5)," is comprised of the following:")</f>
        <v>Debt payable at December 31, 2025 is comprised of the following:</v>
      </c>
    </row>
    <row r="35" spans="2:6" s="207" customFormat="1" x14ac:dyDescent="0.3">
      <c r="B35" s="234" t="s">
        <v>799</v>
      </c>
    </row>
    <row r="36" spans="2:6" s="207" customFormat="1" x14ac:dyDescent="0.3">
      <c r="B36" s="209"/>
      <c r="C36" s="209"/>
      <c r="D36" s="209"/>
      <c r="E36" s="209"/>
      <c r="F36" s="208"/>
    </row>
    <row r="37" spans="2:6" s="207" customFormat="1" x14ac:dyDescent="0.3">
      <c r="B37" s="210"/>
      <c r="C37" s="210"/>
      <c r="D37" s="210"/>
      <c r="E37" s="210"/>
    </row>
    <row r="38" spans="2:6" s="207" customFormat="1" x14ac:dyDescent="0.3">
      <c r="B38" s="210"/>
      <c r="C38" s="210"/>
      <c r="D38" s="210"/>
      <c r="E38" s="210"/>
    </row>
    <row r="39" spans="2:6" s="207" customFormat="1" x14ac:dyDescent="0.3"/>
    <row r="40" spans="2:6" s="207" customFormat="1" x14ac:dyDescent="0.3">
      <c r="B40" s="234" t="s">
        <v>800</v>
      </c>
    </row>
    <row r="41" spans="2:6" s="207" customFormat="1" x14ac:dyDescent="0.3">
      <c r="B41" s="209"/>
      <c r="C41" s="209"/>
      <c r="D41" s="209"/>
      <c r="E41" s="209"/>
      <c r="F41" s="208"/>
    </row>
    <row r="42" spans="2:6" s="207" customFormat="1" x14ac:dyDescent="0.3">
      <c r="B42" s="210"/>
      <c r="C42" s="210"/>
      <c r="D42" s="210"/>
      <c r="E42" s="210"/>
    </row>
    <row r="43" spans="2:6" s="207" customFormat="1" x14ac:dyDescent="0.3">
      <c r="B43" s="210"/>
      <c r="C43" s="210"/>
      <c r="D43" s="210"/>
      <c r="E43" s="210"/>
    </row>
    <row r="44" spans="2:6" s="207" customFormat="1" x14ac:dyDescent="0.3">
      <c r="B44" s="235" t="s">
        <v>840</v>
      </c>
      <c r="C44" s="209"/>
      <c r="D44" s="209"/>
      <c r="E44" s="209"/>
      <c r="F44" s="208"/>
    </row>
    <row r="45" spans="2:6" s="207" customFormat="1" x14ac:dyDescent="0.3">
      <c r="B45" s="209"/>
      <c r="C45" s="209"/>
      <c r="D45" s="209"/>
      <c r="E45" s="209"/>
      <c r="F45" s="208"/>
    </row>
    <row r="46" spans="2:6" s="207" customFormat="1" x14ac:dyDescent="0.3">
      <c r="B46" s="209"/>
      <c r="C46" s="209"/>
      <c r="D46" s="209"/>
      <c r="E46" s="209"/>
      <c r="F46" s="208"/>
    </row>
    <row r="47" spans="2:6" s="207" customFormat="1" x14ac:dyDescent="0.3">
      <c r="B47" s="210"/>
      <c r="C47" s="210"/>
      <c r="D47" s="210"/>
      <c r="E47" s="210"/>
    </row>
    <row r="48" spans="2:6" s="207" customFormat="1" x14ac:dyDescent="0.3">
      <c r="B48" s="235" t="s">
        <v>918</v>
      </c>
      <c r="C48" s="209"/>
      <c r="D48" s="209"/>
      <c r="E48" s="209"/>
      <c r="F48" s="208"/>
    </row>
    <row r="49" spans="2:8" s="207" customFormat="1" x14ac:dyDescent="0.3">
      <c r="B49" s="209"/>
      <c r="C49" s="209"/>
      <c r="D49" s="209"/>
      <c r="E49" s="209"/>
      <c r="F49" s="208"/>
    </row>
    <row r="50" spans="2:8" s="207" customFormat="1" x14ac:dyDescent="0.3">
      <c r="B50" s="210"/>
      <c r="C50" s="210"/>
      <c r="D50" s="210"/>
      <c r="E50" s="210"/>
    </row>
    <row r="51" spans="2:8" s="207" customFormat="1" x14ac:dyDescent="0.3">
      <c r="B51" s="210"/>
      <c r="C51" s="210"/>
      <c r="D51" s="210"/>
      <c r="E51" s="210"/>
    </row>
    <row r="52" spans="2:8" s="207" customFormat="1" x14ac:dyDescent="0.3">
      <c r="B52" s="234" t="s">
        <v>919</v>
      </c>
    </row>
    <row r="53" spans="2:8" s="207" customFormat="1" x14ac:dyDescent="0.3"/>
    <row r="54" spans="2:8" s="207" customFormat="1" x14ac:dyDescent="0.3">
      <c r="B54" s="209"/>
      <c r="C54" s="209"/>
      <c r="D54" s="209"/>
      <c r="E54" s="209"/>
      <c r="F54" s="208"/>
    </row>
    <row r="55" spans="2:8" s="207" customFormat="1" x14ac:dyDescent="0.3">
      <c r="B55" s="209"/>
      <c r="C55" s="209"/>
      <c r="D55" s="209"/>
      <c r="E55" s="209"/>
      <c r="F55" s="208"/>
    </row>
    <row r="56" spans="2:8" s="207" customFormat="1" x14ac:dyDescent="0.3"/>
    <row r="57" spans="2:8" x14ac:dyDescent="0.3">
      <c r="B57" s="204" t="s">
        <v>801</v>
      </c>
      <c r="C57" s="204"/>
      <c r="D57" s="204"/>
      <c r="E57" s="204"/>
      <c r="F57" s="204"/>
      <c r="G57" s="204"/>
      <c r="H57" s="204"/>
    </row>
    <row r="58" spans="2:8" x14ac:dyDescent="0.3">
      <c r="B58" s="204" t="s">
        <v>802</v>
      </c>
      <c r="C58" s="204"/>
      <c r="D58" s="204"/>
      <c r="E58" s="204"/>
      <c r="F58" s="204"/>
      <c r="G58" s="204"/>
      <c r="H58" s="204"/>
    </row>
    <row r="59" spans="2:8" x14ac:dyDescent="0.3">
      <c r="B59" s="204" t="s">
        <v>803</v>
      </c>
      <c r="C59" s="204"/>
      <c r="D59" s="204"/>
      <c r="E59" s="204"/>
      <c r="F59" s="204"/>
      <c r="G59" s="204"/>
      <c r="H59" s="204"/>
    </row>
  </sheetData>
  <sheetProtection algorithmName="SHA-512" hashValue="xqCiyAnb4o2FuiIqzHXVwnety35utoAzn1HYxxXLqPcnrlSoLLgH4I4Wfn/vTArWIleAPIrYSJJf0G10QG65Dg==" saltValue="chrgRtyUvg/11AUo0mL1Qg==" spinCount="100000" sheet="1" formatCells="0" formatColumns="0" formatRows="0" insertRows="0" deleteRows="0" selectLockedCells="1"/>
  <mergeCells count="4">
    <mergeCell ref="B1:F1"/>
    <mergeCell ref="B3:F3"/>
    <mergeCell ref="B4:F4"/>
    <mergeCell ref="B2:F2"/>
  </mergeCells>
  <pageMargins left="0.7" right="0.7" top="0.75" bottom="0.75" header="0.3" footer="0.3"/>
  <pageSetup scale="58"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EBAC5-AEE8-449F-92F2-80CB77C1FE89}">
  <sheetPr>
    <pageSetUpPr fitToPage="1"/>
  </sheetPr>
  <dimension ref="A1:I940"/>
  <sheetViews>
    <sheetView zoomScaleNormal="100" workbookViewId="0">
      <pane ySplit="9" topLeftCell="A12" activePane="bottomLeft" state="frozen"/>
      <selection pane="bottomLeft" activeCell="C12" sqref="C12"/>
    </sheetView>
  </sheetViews>
  <sheetFormatPr defaultColWidth="9.109375" defaultRowHeight="14.4" x14ac:dyDescent="0.3"/>
  <cols>
    <col min="1" max="1" width="8.88671875" style="20" bestFit="1" customWidth="1"/>
    <col min="2" max="2" width="48.6640625" style="20" customWidth="1"/>
    <col min="3" max="6" width="21.33203125" style="20" customWidth="1"/>
    <col min="7" max="16384" width="9.109375" style="20"/>
  </cols>
  <sheetData>
    <row r="1" spans="1:6" x14ac:dyDescent="0.3">
      <c r="B1" s="274" t="s">
        <v>591</v>
      </c>
      <c r="C1" s="274"/>
      <c r="D1" s="274"/>
      <c r="E1" s="274"/>
      <c r="F1" s="274"/>
    </row>
    <row r="2" spans="1:6" x14ac:dyDescent="0.3">
      <c r="B2" s="276" t="str">
        <f>('Start Here'!B2)</f>
        <v>AURORA COUNTY</v>
      </c>
      <c r="C2" s="276"/>
      <c r="D2" s="276"/>
      <c r="E2" s="276"/>
      <c r="F2" s="276"/>
    </row>
    <row r="3" spans="1:6" x14ac:dyDescent="0.3">
      <c r="B3" s="274" t="s">
        <v>626</v>
      </c>
      <c r="C3" s="274"/>
      <c r="D3" s="274"/>
      <c r="E3" s="274"/>
      <c r="F3" s="274"/>
    </row>
    <row r="4" spans="1:6" x14ac:dyDescent="0.3">
      <c r="B4" s="274" t="s">
        <v>625</v>
      </c>
      <c r="C4" s="274"/>
      <c r="D4" s="274"/>
      <c r="E4" s="274"/>
      <c r="F4" s="274"/>
    </row>
    <row r="5" spans="1:6" x14ac:dyDescent="0.3">
      <c r="B5" s="278" t="str">
        <f>CONCATENATE("For the Year Ended"," ",TEXT('Start Here'!B5,"mmmm d, yyyy"))</f>
        <v>For the Year Ended December 31, 2025</v>
      </c>
      <c r="C5" s="278"/>
      <c r="D5" s="278"/>
      <c r="E5" s="278"/>
      <c r="F5" s="278"/>
    </row>
    <row r="6" spans="1:6" x14ac:dyDescent="0.3">
      <c r="B6" s="80"/>
      <c r="C6" s="80"/>
      <c r="D6" s="80"/>
      <c r="E6" s="80"/>
      <c r="F6" s="80"/>
    </row>
    <row r="7" spans="1:6" x14ac:dyDescent="0.3">
      <c r="E7" s="80"/>
      <c r="F7" s="80" t="s">
        <v>615</v>
      </c>
    </row>
    <row r="8" spans="1:6" x14ac:dyDescent="0.3">
      <c r="C8" s="275" t="s">
        <v>616</v>
      </c>
      <c r="D8" s="275"/>
      <c r="E8" s="83"/>
      <c r="F8" s="80" t="s">
        <v>617</v>
      </c>
    </row>
    <row r="9" spans="1:6" x14ac:dyDescent="0.3">
      <c r="C9" s="107" t="s">
        <v>618</v>
      </c>
      <c r="D9" s="107" t="s">
        <v>619</v>
      </c>
      <c r="E9" s="81" t="s">
        <v>620</v>
      </c>
      <c r="F9" s="81" t="s">
        <v>621</v>
      </c>
    </row>
    <row r="10" spans="1:6" x14ac:dyDescent="0.3">
      <c r="B10" s="20" t="s">
        <v>124</v>
      </c>
    </row>
    <row r="11" spans="1:6" x14ac:dyDescent="0.3">
      <c r="A11" s="20">
        <v>310</v>
      </c>
      <c r="B11" s="39" t="s">
        <v>145</v>
      </c>
      <c r="C11" s="67"/>
      <c r="D11" s="67"/>
      <c r="E11" s="67"/>
      <c r="F11" s="67"/>
    </row>
    <row r="12" spans="1:6" x14ac:dyDescent="0.3">
      <c r="A12" s="20">
        <v>311</v>
      </c>
      <c r="B12" s="47" t="s">
        <v>146</v>
      </c>
      <c r="C12" s="112"/>
      <c r="D12" s="112"/>
      <c r="E12" s="100">
        <f>'Exhibit 4'!C11</f>
        <v>0</v>
      </c>
      <c r="F12" s="100">
        <f t="shared" ref="F12:F19" si="0">+E12-D12</f>
        <v>0</v>
      </c>
    </row>
    <row r="13" spans="1:6" x14ac:dyDescent="0.3">
      <c r="A13" s="20">
        <v>312</v>
      </c>
      <c r="B13" s="47" t="s">
        <v>147</v>
      </c>
      <c r="C13" s="112"/>
      <c r="D13" s="112"/>
      <c r="E13" s="100">
        <f>'Exhibit 4'!C12</f>
        <v>0</v>
      </c>
      <c r="F13" s="100">
        <f t="shared" si="0"/>
        <v>0</v>
      </c>
    </row>
    <row r="14" spans="1:6" x14ac:dyDescent="0.3">
      <c r="A14" s="20">
        <v>313</v>
      </c>
      <c r="B14" s="47" t="s">
        <v>148</v>
      </c>
      <c r="C14" s="112"/>
      <c r="D14" s="112"/>
      <c r="E14" s="100">
        <f>'Exhibit 4'!C13</f>
        <v>0</v>
      </c>
      <c r="F14" s="100">
        <f t="shared" si="0"/>
        <v>0</v>
      </c>
    </row>
    <row r="15" spans="1:6" x14ac:dyDescent="0.3">
      <c r="A15" s="20">
        <v>314</v>
      </c>
      <c r="B15" s="47" t="s">
        <v>149</v>
      </c>
      <c r="C15" s="112"/>
      <c r="D15" s="112"/>
      <c r="E15" s="100">
        <f>'Exhibit 4'!C14</f>
        <v>0</v>
      </c>
      <c r="F15" s="100">
        <f t="shared" si="0"/>
        <v>0</v>
      </c>
    </row>
    <row r="16" spans="1:6" x14ac:dyDescent="0.3">
      <c r="A16" s="20">
        <v>315</v>
      </c>
      <c r="B16" s="47" t="s">
        <v>150</v>
      </c>
      <c r="C16" s="112"/>
      <c r="D16" s="112"/>
      <c r="E16" s="100">
        <f>'Exhibit 4'!C15</f>
        <v>0</v>
      </c>
      <c r="F16" s="100">
        <f t="shared" si="0"/>
        <v>0</v>
      </c>
    </row>
    <row r="17" spans="1:8" x14ac:dyDescent="0.3">
      <c r="A17" s="20">
        <v>316</v>
      </c>
      <c r="B17" s="47" t="s">
        <v>151</v>
      </c>
      <c r="C17" s="112"/>
      <c r="D17" s="112"/>
      <c r="E17" s="100">
        <f>'Exhibit 4'!C16</f>
        <v>0</v>
      </c>
      <c r="F17" s="100">
        <f t="shared" si="0"/>
        <v>0</v>
      </c>
    </row>
    <row r="18" spans="1:8" x14ac:dyDescent="0.3">
      <c r="A18" s="20">
        <v>318</v>
      </c>
      <c r="B18" s="47" t="s">
        <v>152</v>
      </c>
      <c r="C18" s="112"/>
      <c r="D18" s="112"/>
      <c r="E18" s="100">
        <f>'Exhibit 4'!C17</f>
        <v>0</v>
      </c>
      <c r="F18" s="100">
        <f t="shared" si="0"/>
        <v>0</v>
      </c>
    </row>
    <row r="19" spans="1:8" x14ac:dyDescent="0.3">
      <c r="A19" s="20">
        <v>319</v>
      </c>
      <c r="B19" s="47" t="s">
        <v>153</v>
      </c>
      <c r="C19" s="114"/>
      <c r="D19" s="114"/>
      <c r="E19" s="100">
        <f>'Exhibit 4'!C18</f>
        <v>0</v>
      </c>
      <c r="F19" s="101">
        <f t="shared" si="0"/>
        <v>0</v>
      </c>
    </row>
    <row r="20" spans="1:8" x14ac:dyDescent="0.3">
      <c r="B20" s="39" t="s">
        <v>154</v>
      </c>
      <c r="C20" s="101">
        <f>SUM(C12:C19)</f>
        <v>0</v>
      </c>
      <c r="D20" s="101">
        <f>SUM(D12:D19)</f>
        <v>0</v>
      </c>
      <c r="E20" s="124">
        <f>SUM(E12:E19)</f>
        <v>0</v>
      </c>
      <c r="F20" s="124">
        <f>SUM(F12:F19)</f>
        <v>0</v>
      </c>
    </row>
    <row r="21" spans="1:8" x14ac:dyDescent="0.3">
      <c r="C21" s="100"/>
      <c r="D21" s="100"/>
      <c r="E21" s="100"/>
      <c r="F21" s="100"/>
    </row>
    <row r="22" spans="1:8" x14ac:dyDescent="0.3">
      <c r="A22" s="20">
        <v>320</v>
      </c>
      <c r="B22" s="39" t="s">
        <v>155</v>
      </c>
      <c r="C22" s="112"/>
      <c r="D22" s="112"/>
      <c r="E22" s="100">
        <f>'Exhibit 4'!C21</f>
        <v>0</v>
      </c>
      <c r="F22" s="100">
        <f>+E22-D22</f>
        <v>0</v>
      </c>
    </row>
    <row r="23" spans="1:8" x14ac:dyDescent="0.3">
      <c r="C23" s="100"/>
      <c r="D23" s="100"/>
      <c r="E23" s="100"/>
      <c r="F23" s="100"/>
    </row>
    <row r="24" spans="1:8" x14ac:dyDescent="0.3">
      <c r="A24" s="20">
        <v>330</v>
      </c>
      <c r="B24" s="40" t="s">
        <v>156</v>
      </c>
      <c r="C24" s="100"/>
      <c r="D24" s="100"/>
      <c r="E24" s="100"/>
      <c r="F24" s="100"/>
    </row>
    <row r="25" spans="1:8" x14ac:dyDescent="0.3">
      <c r="A25" s="20">
        <v>331</v>
      </c>
      <c r="B25" s="47" t="s">
        <v>157</v>
      </c>
      <c r="C25" s="112"/>
      <c r="D25" s="112"/>
      <c r="E25" s="100">
        <f>'Exhibit 4'!C24</f>
        <v>0</v>
      </c>
      <c r="F25" s="100">
        <f>+E25-D25</f>
        <v>0</v>
      </c>
    </row>
    <row r="26" spans="1:8" x14ac:dyDescent="0.3">
      <c r="A26" s="20">
        <v>332</v>
      </c>
      <c r="B26" s="48" t="s">
        <v>158</v>
      </c>
      <c r="C26" s="112"/>
      <c r="D26" s="112"/>
      <c r="E26" s="100">
        <f>'Exhibit 4'!C25</f>
        <v>0</v>
      </c>
      <c r="F26" s="100">
        <f>+E26-D26</f>
        <v>0</v>
      </c>
    </row>
    <row r="27" spans="1:8" x14ac:dyDescent="0.3">
      <c r="A27" s="20">
        <v>333</v>
      </c>
      <c r="B27" s="48" t="s">
        <v>159</v>
      </c>
      <c r="C27" s="112"/>
      <c r="D27" s="112"/>
      <c r="E27" s="100">
        <f>'Exhibit 4'!C26</f>
        <v>0</v>
      </c>
      <c r="F27" s="100">
        <f>+E27-D27</f>
        <v>0</v>
      </c>
    </row>
    <row r="28" spans="1:8" x14ac:dyDescent="0.3">
      <c r="A28" s="20">
        <v>334</v>
      </c>
      <c r="B28" s="48" t="s">
        <v>160</v>
      </c>
      <c r="C28" s="112"/>
      <c r="D28" s="112"/>
      <c r="E28" s="100">
        <f>'Exhibit 4'!C27</f>
        <v>0</v>
      </c>
      <c r="F28" s="100">
        <f>+E28-D28</f>
        <v>0</v>
      </c>
    </row>
    <row r="29" spans="1:8" x14ac:dyDescent="0.3">
      <c r="A29" s="20">
        <v>335</v>
      </c>
      <c r="B29" s="48" t="s">
        <v>161</v>
      </c>
      <c r="C29" s="100"/>
      <c r="D29" s="100"/>
      <c r="E29" s="100"/>
      <c r="F29" s="100"/>
    </row>
    <row r="30" spans="1:8" x14ac:dyDescent="0.3">
      <c r="A30" s="20">
        <v>335.01</v>
      </c>
      <c r="B30" s="50" t="s">
        <v>162</v>
      </c>
      <c r="C30" s="112"/>
      <c r="D30" s="112"/>
      <c r="E30" s="100">
        <f>'Exhibit 4'!C29</f>
        <v>0</v>
      </c>
      <c r="F30" s="100">
        <f t="shared" ref="F30:F50" si="1">+E30-D30</f>
        <v>0</v>
      </c>
      <c r="H30" s="50"/>
    </row>
    <row r="31" spans="1:8" x14ac:dyDescent="0.3">
      <c r="A31" s="20">
        <v>335.02</v>
      </c>
      <c r="B31" s="51" t="s">
        <v>163</v>
      </c>
      <c r="C31" s="112"/>
      <c r="D31" s="112"/>
      <c r="E31" s="100">
        <f>'Exhibit 4'!C30</f>
        <v>0</v>
      </c>
      <c r="F31" s="100">
        <f t="shared" si="1"/>
        <v>0</v>
      </c>
      <c r="H31" s="51"/>
    </row>
    <row r="32" spans="1:8" x14ac:dyDescent="0.3">
      <c r="A32" s="20">
        <v>335.04</v>
      </c>
      <c r="B32" s="50" t="s">
        <v>164</v>
      </c>
      <c r="C32" s="112"/>
      <c r="D32" s="112"/>
      <c r="E32" s="100">
        <f>'Exhibit 4'!C31</f>
        <v>0</v>
      </c>
      <c r="F32" s="100">
        <f t="shared" si="1"/>
        <v>0</v>
      </c>
      <c r="H32" s="50"/>
    </row>
    <row r="33" spans="1:8" x14ac:dyDescent="0.3">
      <c r="A33" s="20">
        <v>335.05</v>
      </c>
      <c r="B33" s="50" t="s">
        <v>165</v>
      </c>
      <c r="C33" s="112"/>
      <c r="D33" s="112"/>
      <c r="E33" s="100">
        <f>'Exhibit 4'!C32</f>
        <v>0</v>
      </c>
      <c r="F33" s="100">
        <f t="shared" si="1"/>
        <v>0</v>
      </c>
      <c r="H33" s="50"/>
    </row>
    <row r="34" spans="1:8" x14ac:dyDescent="0.3">
      <c r="A34" s="20">
        <v>335.06</v>
      </c>
      <c r="B34" s="50" t="s">
        <v>166</v>
      </c>
      <c r="C34" s="112"/>
      <c r="D34" s="112"/>
      <c r="E34" s="100">
        <f>'Exhibit 4'!C33</f>
        <v>0</v>
      </c>
      <c r="F34" s="100">
        <f t="shared" si="1"/>
        <v>0</v>
      </c>
      <c r="H34" s="50"/>
    </row>
    <row r="35" spans="1:8" x14ac:dyDescent="0.3">
      <c r="A35" s="20">
        <v>335.07</v>
      </c>
      <c r="B35" s="50" t="s">
        <v>167</v>
      </c>
      <c r="C35" s="112"/>
      <c r="D35" s="112"/>
      <c r="E35" s="100">
        <f>'Exhibit 4'!C34</f>
        <v>0</v>
      </c>
      <c r="F35" s="100">
        <f t="shared" si="1"/>
        <v>0</v>
      </c>
      <c r="H35" s="50"/>
    </row>
    <row r="36" spans="1:8" x14ac:dyDescent="0.3">
      <c r="A36" s="20">
        <v>335.08</v>
      </c>
      <c r="B36" s="50" t="s">
        <v>168</v>
      </c>
      <c r="C36" s="112"/>
      <c r="D36" s="112"/>
      <c r="E36" s="100">
        <f>'Exhibit 4'!C35</f>
        <v>0</v>
      </c>
      <c r="F36" s="100">
        <f t="shared" si="1"/>
        <v>0</v>
      </c>
      <c r="H36" s="50"/>
    </row>
    <row r="37" spans="1:8" x14ac:dyDescent="0.3">
      <c r="A37" s="20">
        <v>335.09</v>
      </c>
      <c r="B37" s="50" t="s">
        <v>169</v>
      </c>
      <c r="C37" s="112"/>
      <c r="D37" s="112"/>
      <c r="E37" s="100">
        <f>'Exhibit 4'!C36</f>
        <v>0</v>
      </c>
      <c r="F37" s="100">
        <f t="shared" si="1"/>
        <v>0</v>
      </c>
      <c r="H37" s="50"/>
    </row>
    <row r="38" spans="1:8" x14ac:dyDescent="0.3">
      <c r="A38" s="20">
        <v>335.1</v>
      </c>
      <c r="B38" s="50" t="s">
        <v>170</v>
      </c>
      <c r="C38" s="112"/>
      <c r="D38" s="112"/>
      <c r="E38" s="100">
        <f>'Exhibit 4'!C37</f>
        <v>0</v>
      </c>
      <c r="F38" s="100">
        <f t="shared" si="1"/>
        <v>0</v>
      </c>
      <c r="H38" s="50"/>
    </row>
    <row r="39" spans="1:8" x14ac:dyDescent="0.3">
      <c r="A39" s="20">
        <v>335.11</v>
      </c>
      <c r="B39" s="50" t="s">
        <v>171</v>
      </c>
      <c r="C39" s="112"/>
      <c r="D39" s="112"/>
      <c r="E39" s="100">
        <f>'Exhibit 4'!C38</f>
        <v>0</v>
      </c>
      <c r="F39" s="100">
        <f t="shared" si="1"/>
        <v>0</v>
      </c>
      <c r="H39" s="50"/>
    </row>
    <row r="40" spans="1:8" x14ac:dyDescent="0.3">
      <c r="A40" s="20">
        <v>335.13</v>
      </c>
      <c r="B40" s="50" t="s">
        <v>172</v>
      </c>
      <c r="C40" s="112"/>
      <c r="D40" s="112"/>
      <c r="E40" s="100">
        <f>'Exhibit 4'!C39</f>
        <v>0</v>
      </c>
      <c r="F40" s="100">
        <f t="shared" si="1"/>
        <v>0</v>
      </c>
      <c r="H40" s="50"/>
    </row>
    <row r="41" spans="1:8" x14ac:dyDescent="0.3">
      <c r="A41" s="20">
        <v>335.14</v>
      </c>
      <c r="B41" s="50" t="s">
        <v>173</v>
      </c>
      <c r="C41" s="112"/>
      <c r="D41" s="112"/>
      <c r="E41" s="100">
        <f>'Exhibit 4'!C40</f>
        <v>0</v>
      </c>
      <c r="F41" s="100">
        <f t="shared" si="1"/>
        <v>0</v>
      </c>
      <c r="H41" s="50"/>
    </row>
    <row r="42" spans="1:8" x14ac:dyDescent="0.3">
      <c r="A42" s="20">
        <v>335.15</v>
      </c>
      <c r="B42" s="50" t="s">
        <v>174</v>
      </c>
      <c r="C42" s="112"/>
      <c r="D42" s="112"/>
      <c r="E42" s="100">
        <f>'Exhibit 4'!C41</f>
        <v>0</v>
      </c>
      <c r="F42" s="100">
        <f t="shared" si="1"/>
        <v>0</v>
      </c>
      <c r="H42" s="50"/>
    </row>
    <row r="43" spans="1:8" x14ac:dyDescent="0.3">
      <c r="A43" s="20">
        <v>335.16</v>
      </c>
      <c r="B43" s="52" t="s">
        <v>175</v>
      </c>
      <c r="C43" s="112"/>
      <c r="D43" s="112"/>
      <c r="E43" s="100">
        <f>'Exhibit 4'!C42</f>
        <v>0</v>
      </c>
      <c r="F43" s="100">
        <f t="shared" si="1"/>
        <v>0</v>
      </c>
      <c r="H43" s="52"/>
    </row>
    <row r="44" spans="1:8" x14ac:dyDescent="0.3">
      <c r="A44" s="20">
        <v>335.17</v>
      </c>
      <c r="B44" s="52" t="s">
        <v>176</v>
      </c>
      <c r="C44" s="112"/>
      <c r="D44" s="112"/>
      <c r="E44" s="100">
        <f>'Exhibit 4'!C43</f>
        <v>0</v>
      </c>
      <c r="F44" s="100">
        <f t="shared" si="1"/>
        <v>0</v>
      </c>
      <c r="H44" s="52"/>
    </row>
    <row r="45" spans="1:8" x14ac:dyDescent="0.3">
      <c r="A45" s="20">
        <v>335.18</v>
      </c>
      <c r="B45" s="52" t="s">
        <v>177</v>
      </c>
      <c r="C45" s="112"/>
      <c r="D45" s="112"/>
      <c r="E45" s="100">
        <f>'Exhibit 4'!C44</f>
        <v>0</v>
      </c>
      <c r="F45" s="100">
        <f t="shared" si="1"/>
        <v>0</v>
      </c>
      <c r="H45" s="52"/>
    </row>
    <row r="46" spans="1:8" x14ac:dyDescent="0.3">
      <c r="A46" s="20">
        <v>335.19</v>
      </c>
      <c r="B46" s="52" t="s">
        <v>178</v>
      </c>
      <c r="C46" s="112"/>
      <c r="D46" s="112"/>
      <c r="E46" s="100">
        <f>'Exhibit 4'!C45</f>
        <v>0</v>
      </c>
      <c r="F46" s="100">
        <f t="shared" si="1"/>
        <v>0</v>
      </c>
      <c r="H46" s="52"/>
    </row>
    <row r="47" spans="1:8" x14ac:dyDescent="0.3">
      <c r="A47" s="20">
        <v>335.99</v>
      </c>
      <c r="B47" s="50" t="s">
        <v>179</v>
      </c>
      <c r="C47" s="112"/>
      <c r="D47" s="112"/>
      <c r="E47" s="100">
        <f>'Exhibit 4'!C46</f>
        <v>0</v>
      </c>
      <c r="F47" s="100">
        <f t="shared" si="1"/>
        <v>0</v>
      </c>
      <c r="H47" s="50"/>
    </row>
    <row r="48" spans="1:8" x14ac:dyDescent="0.3">
      <c r="A48" s="20">
        <v>336</v>
      </c>
      <c r="B48" s="48" t="s">
        <v>180</v>
      </c>
      <c r="C48" s="112"/>
      <c r="D48" s="112"/>
      <c r="E48" s="100">
        <f>'Exhibit 4'!C47</f>
        <v>0</v>
      </c>
      <c r="F48" s="100">
        <f t="shared" si="1"/>
        <v>0</v>
      </c>
      <c r="H48" s="48"/>
    </row>
    <row r="49" spans="1:9" x14ac:dyDescent="0.3">
      <c r="A49" s="20">
        <v>338</v>
      </c>
      <c r="B49" s="48" t="s">
        <v>181</v>
      </c>
      <c r="C49" s="112"/>
      <c r="D49" s="112"/>
      <c r="E49" s="100">
        <f>'Exhibit 4'!C48</f>
        <v>0</v>
      </c>
      <c r="F49" s="100">
        <f t="shared" si="1"/>
        <v>0</v>
      </c>
      <c r="H49" s="48"/>
    </row>
    <row r="50" spans="1:9" x14ac:dyDescent="0.3">
      <c r="A50" s="20">
        <v>339</v>
      </c>
      <c r="B50" s="48" t="s">
        <v>182</v>
      </c>
      <c r="C50" s="114"/>
      <c r="D50" s="114"/>
      <c r="E50" s="100">
        <f>'Exhibit 4'!C49</f>
        <v>0</v>
      </c>
      <c r="F50" s="101">
        <f t="shared" si="1"/>
        <v>0</v>
      </c>
      <c r="H50" s="48"/>
    </row>
    <row r="51" spans="1:9" x14ac:dyDescent="0.3">
      <c r="B51" s="20" t="s">
        <v>622</v>
      </c>
      <c r="C51" s="101">
        <f>SUM(C25:C50)</f>
        <v>0</v>
      </c>
      <c r="D51" s="101">
        <f>SUM(D25:D50)</f>
        <v>0</v>
      </c>
      <c r="E51" s="124">
        <f>SUM(E25:E50)</f>
        <v>0</v>
      </c>
      <c r="F51" s="124">
        <f>SUM(F25:F50)</f>
        <v>0</v>
      </c>
    </row>
    <row r="52" spans="1:9" x14ac:dyDescent="0.3">
      <c r="C52" s="100"/>
      <c r="D52" s="100"/>
      <c r="E52" s="100"/>
      <c r="F52" s="100"/>
    </row>
    <row r="53" spans="1:9" x14ac:dyDescent="0.3">
      <c r="A53" s="7">
        <v>340</v>
      </c>
      <c r="B53" s="39" t="s">
        <v>183</v>
      </c>
      <c r="C53" s="100"/>
      <c r="D53" s="100"/>
      <c r="E53" s="100"/>
      <c r="F53" s="100"/>
      <c r="H53" s="7"/>
      <c r="I53" s="39"/>
    </row>
    <row r="54" spans="1:9" x14ac:dyDescent="0.3">
      <c r="A54" s="7">
        <v>341</v>
      </c>
      <c r="B54" s="47" t="s">
        <v>185</v>
      </c>
      <c r="C54" s="100"/>
      <c r="D54" s="100"/>
      <c r="E54" s="100"/>
      <c r="F54" s="100"/>
      <c r="H54" s="7"/>
      <c r="I54" s="47"/>
    </row>
    <row r="55" spans="1:9" x14ac:dyDescent="0.3">
      <c r="A55" s="44">
        <v>341.1</v>
      </c>
      <c r="B55" s="51" t="s">
        <v>186</v>
      </c>
      <c r="C55" s="112"/>
      <c r="D55" s="112"/>
      <c r="E55" s="100">
        <f>'Exhibit 4'!C54</f>
        <v>0</v>
      </c>
      <c r="F55" s="100">
        <f t="shared" ref="F55:F60" si="2">+E55-D55</f>
        <v>0</v>
      </c>
      <c r="H55" s="44"/>
      <c r="I55" s="51"/>
    </row>
    <row r="56" spans="1:9" x14ac:dyDescent="0.3">
      <c r="A56" s="44">
        <v>341.2</v>
      </c>
      <c r="B56" s="50" t="s">
        <v>187</v>
      </c>
      <c r="C56" s="112"/>
      <c r="D56" s="112"/>
      <c r="E56" s="100">
        <f>'Exhibit 4'!C55</f>
        <v>0</v>
      </c>
      <c r="F56" s="100">
        <f t="shared" si="2"/>
        <v>0</v>
      </c>
      <c r="H56" s="44"/>
      <c r="I56" s="50"/>
    </row>
    <row r="57" spans="1:9" x14ac:dyDescent="0.3">
      <c r="A57" s="44">
        <v>341.3</v>
      </c>
      <c r="B57" s="50" t="s">
        <v>188</v>
      </c>
      <c r="C57" s="112"/>
      <c r="D57" s="112"/>
      <c r="E57" s="100">
        <f>'Exhibit 4'!C56</f>
        <v>0</v>
      </c>
      <c r="F57" s="100">
        <f t="shared" si="2"/>
        <v>0</v>
      </c>
      <c r="H57" s="44"/>
      <c r="I57" s="50"/>
    </row>
    <row r="58" spans="1:9" x14ac:dyDescent="0.3">
      <c r="A58" s="44">
        <v>341.4</v>
      </c>
      <c r="B58" s="50" t="s">
        <v>189</v>
      </c>
      <c r="C58" s="112"/>
      <c r="D58" s="112"/>
      <c r="E58" s="100">
        <f>'Exhibit 4'!C57</f>
        <v>0</v>
      </c>
      <c r="F58" s="100">
        <f t="shared" si="2"/>
        <v>0</v>
      </c>
      <c r="H58" s="44"/>
      <c r="I58" s="50"/>
    </row>
    <row r="59" spans="1:9" x14ac:dyDescent="0.3">
      <c r="A59" s="44">
        <v>341.5</v>
      </c>
      <c r="B59" s="50" t="s">
        <v>190</v>
      </c>
      <c r="C59" s="112"/>
      <c r="D59" s="112"/>
      <c r="E59" s="100">
        <f>'Exhibit 4'!C58</f>
        <v>0</v>
      </c>
      <c r="F59" s="100">
        <f t="shared" si="2"/>
        <v>0</v>
      </c>
      <c r="H59" s="44"/>
      <c r="I59" s="50"/>
    </row>
    <row r="60" spans="1:9" x14ac:dyDescent="0.3">
      <c r="A60" s="44">
        <v>341.9</v>
      </c>
      <c r="B60" s="50" t="s">
        <v>191</v>
      </c>
      <c r="C60" s="112"/>
      <c r="D60" s="112"/>
      <c r="E60" s="100">
        <f>'Exhibit 4'!C59</f>
        <v>0</v>
      </c>
      <c r="F60" s="100">
        <f t="shared" si="2"/>
        <v>0</v>
      </c>
      <c r="H60" s="44"/>
      <c r="I60" s="50"/>
    </row>
    <row r="61" spans="1:9" x14ac:dyDescent="0.3">
      <c r="A61" s="45">
        <v>342</v>
      </c>
      <c r="B61" s="47" t="s">
        <v>192</v>
      </c>
      <c r="C61" s="100"/>
      <c r="D61" s="100"/>
      <c r="E61" s="100"/>
      <c r="F61" s="100"/>
      <c r="H61" s="45"/>
      <c r="I61" s="47"/>
    </row>
    <row r="62" spans="1:9" x14ac:dyDescent="0.3">
      <c r="A62" s="44">
        <v>342.1</v>
      </c>
      <c r="B62" s="51" t="s">
        <v>193</v>
      </c>
      <c r="C62" s="112"/>
      <c r="D62" s="112"/>
      <c r="E62" s="100">
        <f>'Exhibit 4'!C61</f>
        <v>0</v>
      </c>
      <c r="F62" s="100">
        <f>+E62-D62</f>
        <v>0</v>
      </c>
      <c r="H62" s="44"/>
      <c r="I62" s="51"/>
    </row>
    <row r="63" spans="1:9" x14ac:dyDescent="0.3">
      <c r="A63" s="44">
        <v>342.2</v>
      </c>
      <c r="B63" s="51" t="s">
        <v>194</v>
      </c>
      <c r="C63" s="112"/>
      <c r="D63" s="112"/>
      <c r="E63" s="100">
        <f>'Exhibit 4'!C62</f>
        <v>0</v>
      </c>
      <c r="F63" s="100">
        <f>+E63-D63</f>
        <v>0</v>
      </c>
      <c r="H63" s="44"/>
      <c r="I63" s="51"/>
    </row>
    <row r="64" spans="1:9" x14ac:dyDescent="0.3">
      <c r="A64" s="44">
        <v>342.3</v>
      </c>
      <c r="B64" s="50" t="s">
        <v>195</v>
      </c>
      <c r="C64" s="112"/>
      <c r="D64" s="112"/>
      <c r="E64" s="100">
        <f>'Exhibit 4'!C63</f>
        <v>0</v>
      </c>
      <c r="F64" s="100">
        <f>+E64-D64</f>
        <v>0</v>
      </c>
      <c r="H64" s="44"/>
      <c r="I64" s="50"/>
    </row>
    <row r="65" spans="1:9" x14ac:dyDescent="0.3">
      <c r="A65" s="44">
        <v>342.9</v>
      </c>
      <c r="B65" s="50" t="s">
        <v>103</v>
      </c>
      <c r="C65" s="112"/>
      <c r="D65" s="112"/>
      <c r="E65" s="100">
        <f>'Exhibit 4'!C64</f>
        <v>0</v>
      </c>
      <c r="F65" s="100">
        <f>+E65-D65</f>
        <v>0</v>
      </c>
      <c r="H65" s="44"/>
      <c r="I65" s="50"/>
    </row>
    <row r="66" spans="1:9" x14ac:dyDescent="0.3">
      <c r="A66" s="45">
        <v>343</v>
      </c>
      <c r="B66" s="47" t="s">
        <v>197</v>
      </c>
      <c r="C66" s="100"/>
      <c r="D66" s="100"/>
      <c r="E66" s="100"/>
      <c r="F66" s="100"/>
      <c r="H66" s="45"/>
      <c r="I66" s="47"/>
    </row>
    <row r="67" spans="1:9" x14ac:dyDescent="0.3">
      <c r="A67" s="44">
        <v>343.1</v>
      </c>
      <c r="B67" s="51" t="s">
        <v>196</v>
      </c>
      <c r="C67" s="112"/>
      <c r="D67" s="112"/>
      <c r="E67" s="100">
        <f>'Exhibit 4'!C66</f>
        <v>0</v>
      </c>
      <c r="F67" s="100">
        <f>+E67-D67</f>
        <v>0</v>
      </c>
      <c r="H67" s="44"/>
      <c r="I67" s="51"/>
    </row>
    <row r="68" spans="1:9" s="217" customFormat="1" x14ac:dyDescent="0.3">
      <c r="A68" s="44">
        <v>343.2</v>
      </c>
      <c r="B68" s="50" t="s">
        <v>658</v>
      </c>
      <c r="C68" s="112"/>
      <c r="D68" s="112"/>
      <c r="E68" s="100">
        <f>'Exhibit 4'!C67</f>
        <v>0</v>
      </c>
      <c r="F68" s="100">
        <f>+E68-D68</f>
        <v>0</v>
      </c>
      <c r="H68" s="44"/>
      <c r="I68" s="51"/>
    </row>
    <row r="69" spans="1:9" x14ac:dyDescent="0.3">
      <c r="A69" s="44">
        <v>343.3</v>
      </c>
      <c r="B69" s="50" t="s">
        <v>198</v>
      </c>
      <c r="C69" s="112"/>
      <c r="D69" s="112"/>
      <c r="E69" s="100">
        <f>'Exhibit 4'!C68</f>
        <v>0</v>
      </c>
      <c r="F69" s="100">
        <f>+E69-D69</f>
        <v>0</v>
      </c>
      <c r="H69" s="44"/>
      <c r="I69" s="50"/>
    </row>
    <row r="70" spans="1:9" x14ac:dyDescent="0.3">
      <c r="A70" s="44">
        <v>343.9</v>
      </c>
      <c r="B70" s="50" t="s">
        <v>103</v>
      </c>
      <c r="C70" s="112"/>
      <c r="D70" s="112"/>
      <c r="E70" s="100">
        <f>'Exhibit 4'!C69</f>
        <v>0</v>
      </c>
      <c r="F70" s="100">
        <f>+E70-D70</f>
        <v>0</v>
      </c>
      <c r="H70" s="44"/>
      <c r="I70" s="50"/>
    </row>
    <row r="71" spans="1:9" x14ac:dyDescent="0.3">
      <c r="A71" s="45">
        <v>344</v>
      </c>
      <c r="B71" s="47" t="s">
        <v>199</v>
      </c>
      <c r="C71" s="100"/>
      <c r="D71" s="100"/>
      <c r="E71" s="100"/>
      <c r="F71" s="100"/>
      <c r="H71" s="45"/>
      <c r="I71" s="47"/>
    </row>
    <row r="72" spans="1:9" x14ac:dyDescent="0.3">
      <c r="A72" s="44">
        <v>344.1</v>
      </c>
      <c r="B72" s="51" t="s">
        <v>200</v>
      </c>
      <c r="C72" s="100"/>
      <c r="D72" s="100"/>
      <c r="E72" s="100"/>
      <c r="F72" s="100"/>
      <c r="H72" s="44"/>
      <c r="I72" s="51"/>
    </row>
    <row r="73" spans="1:9" x14ac:dyDescent="0.3">
      <c r="A73" s="44">
        <v>344.11</v>
      </c>
      <c r="B73" s="54" t="s">
        <v>201</v>
      </c>
      <c r="C73" s="112"/>
      <c r="D73" s="112"/>
      <c r="E73" s="100">
        <f>'Exhibit 4'!C72</f>
        <v>0</v>
      </c>
      <c r="F73" s="100">
        <f>+E73-D73</f>
        <v>0</v>
      </c>
      <c r="H73" s="44"/>
      <c r="I73" s="54"/>
    </row>
    <row r="74" spans="1:9" x14ac:dyDescent="0.3">
      <c r="A74" s="44">
        <v>344.12</v>
      </c>
      <c r="B74" s="53" t="s">
        <v>202</v>
      </c>
      <c r="C74" s="112"/>
      <c r="D74" s="112"/>
      <c r="E74" s="100">
        <f>'Exhibit 4'!C73</f>
        <v>0</v>
      </c>
      <c r="F74" s="100">
        <f>+E74-D74</f>
        <v>0</v>
      </c>
      <c r="H74" s="44"/>
      <c r="I74" s="53"/>
    </row>
    <row r="75" spans="1:9" x14ac:dyDescent="0.3">
      <c r="A75" s="7">
        <v>344.13</v>
      </c>
      <c r="B75" s="53" t="s">
        <v>203</v>
      </c>
      <c r="C75" s="112"/>
      <c r="D75" s="112"/>
      <c r="E75" s="100">
        <f>'Exhibit 4'!C74</f>
        <v>0</v>
      </c>
      <c r="F75" s="100">
        <f>+E75-D75</f>
        <v>0</v>
      </c>
      <c r="H75" s="7"/>
      <c r="I75" s="53"/>
    </row>
    <row r="76" spans="1:9" x14ac:dyDescent="0.3">
      <c r="A76" s="44">
        <v>344.14</v>
      </c>
      <c r="B76" s="53" t="s">
        <v>204</v>
      </c>
      <c r="C76" s="112"/>
      <c r="D76" s="112"/>
      <c r="E76" s="100">
        <f>'Exhibit 4'!C75</f>
        <v>0</v>
      </c>
      <c r="F76" s="100">
        <f>+E76-D76</f>
        <v>0</v>
      </c>
      <c r="H76" s="44"/>
      <c r="I76" s="53"/>
    </row>
    <row r="77" spans="1:9" x14ac:dyDescent="0.3">
      <c r="A77" s="44">
        <v>344.19</v>
      </c>
      <c r="B77" s="53" t="s">
        <v>103</v>
      </c>
      <c r="C77" s="112"/>
      <c r="D77" s="112"/>
      <c r="E77" s="100">
        <f>'Exhibit 4'!C76</f>
        <v>0</v>
      </c>
      <c r="F77" s="100">
        <f>+E77-D77</f>
        <v>0</v>
      </c>
      <c r="H77" s="44"/>
      <c r="I77" s="53"/>
    </row>
    <row r="78" spans="1:9" x14ac:dyDescent="0.3">
      <c r="A78" s="44">
        <v>344.2</v>
      </c>
      <c r="B78" s="50" t="s">
        <v>205</v>
      </c>
      <c r="C78" s="100"/>
      <c r="D78" s="100"/>
      <c r="E78" s="100"/>
      <c r="F78" s="100"/>
      <c r="H78" s="44"/>
      <c r="I78" s="50"/>
    </row>
    <row r="79" spans="1:9" x14ac:dyDescent="0.3">
      <c r="A79" s="44">
        <v>344.21</v>
      </c>
      <c r="B79" s="54" t="s">
        <v>206</v>
      </c>
      <c r="C79" s="112"/>
      <c r="D79" s="112"/>
      <c r="E79" s="100">
        <f>'Exhibit 4'!C78</f>
        <v>0</v>
      </c>
      <c r="F79" s="100">
        <f t="shared" ref="F79:F89" si="3">+E79-D79</f>
        <v>0</v>
      </c>
      <c r="H79" s="44"/>
      <c r="I79" s="54"/>
    </row>
    <row r="80" spans="1:9" x14ac:dyDescent="0.3">
      <c r="A80" s="44">
        <v>344.22</v>
      </c>
      <c r="B80" s="53" t="s">
        <v>207</v>
      </c>
      <c r="C80" s="112"/>
      <c r="D80" s="112"/>
      <c r="E80" s="100">
        <f>'Exhibit 4'!C79</f>
        <v>0</v>
      </c>
      <c r="F80" s="100">
        <f t="shared" si="3"/>
        <v>0</v>
      </c>
      <c r="H80" s="44"/>
      <c r="I80" s="53"/>
    </row>
    <row r="81" spans="1:9" x14ac:dyDescent="0.3">
      <c r="A81" s="44">
        <v>344.23</v>
      </c>
      <c r="B81" s="53" t="s">
        <v>208</v>
      </c>
      <c r="C81" s="112"/>
      <c r="D81" s="112"/>
      <c r="E81" s="100">
        <f>'Exhibit 4'!C80</f>
        <v>0</v>
      </c>
      <c r="F81" s="100">
        <f t="shared" si="3"/>
        <v>0</v>
      </c>
      <c r="H81" s="44"/>
      <c r="I81" s="53"/>
    </row>
    <row r="82" spans="1:9" x14ac:dyDescent="0.3">
      <c r="A82" s="44">
        <v>344.24</v>
      </c>
      <c r="B82" s="54" t="s">
        <v>209</v>
      </c>
      <c r="C82" s="112"/>
      <c r="D82" s="112"/>
      <c r="E82" s="100">
        <f>'Exhibit 4'!C81</f>
        <v>0</v>
      </c>
      <c r="F82" s="100">
        <f t="shared" si="3"/>
        <v>0</v>
      </c>
      <c r="H82" s="44"/>
      <c r="I82" s="54"/>
    </row>
    <row r="83" spans="1:9" x14ac:dyDescent="0.3">
      <c r="A83" s="44">
        <v>344.29</v>
      </c>
      <c r="B83" s="53" t="s">
        <v>103</v>
      </c>
      <c r="C83" s="112"/>
      <c r="D83" s="112"/>
      <c r="E83" s="100">
        <f>'Exhibit 4'!C82</f>
        <v>0</v>
      </c>
      <c r="F83" s="100">
        <f t="shared" si="3"/>
        <v>0</v>
      </c>
      <c r="H83" s="44"/>
      <c r="I83" s="53"/>
    </row>
    <row r="84" spans="1:9" x14ac:dyDescent="0.3">
      <c r="A84" s="44">
        <v>344.3</v>
      </c>
      <c r="B84" s="51" t="s">
        <v>210</v>
      </c>
      <c r="C84" s="112"/>
      <c r="D84" s="112"/>
      <c r="E84" s="100">
        <f>'Exhibit 4'!C83</f>
        <v>0</v>
      </c>
      <c r="F84" s="100">
        <f t="shared" si="3"/>
        <v>0</v>
      </c>
      <c r="H84" s="44"/>
      <c r="I84" s="51"/>
    </row>
    <row r="85" spans="1:9" x14ac:dyDescent="0.3">
      <c r="A85" s="44">
        <v>344.4</v>
      </c>
      <c r="B85" s="50" t="s">
        <v>211</v>
      </c>
      <c r="C85" s="112"/>
      <c r="D85" s="112"/>
      <c r="E85" s="100">
        <f>'Exhibit 4'!C84</f>
        <v>0</v>
      </c>
      <c r="F85" s="100">
        <f t="shared" si="3"/>
        <v>0</v>
      </c>
      <c r="H85" s="44"/>
      <c r="I85" s="50"/>
    </row>
    <row r="86" spans="1:9" x14ac:dyDescent="0.3">
      <c r="A86" s="45">
        <v>345</v>
      </c>
      <c r="B86" s="47" t="s">
        <v>212</v>
      </c>
      <c r="C86" s="112"/>
      <c r="D86" s="112"/>
      <c r="E86" s="100">
        <f>'Exhibit 4'!C85</f>
        <v>0</v>
      </c>
      <c r="F86" s="100">
        <f t="shared" si="3"/>
        <v>0</v>
      </c>
      <c r="H86" s="45"/>
      <c r="I86" s="47"/>
    </row>
    <row r="87" spans="1:9" x14ac:dyDescent="0.3">
      <c r="A87" s="45">
        <v>346</v>
      </c>
      <c r="B87" s="48" t="s">
        <v>213</v>
      </c>
      <c r="C87" s="112"/>
      <c r="D87" s="112"/>
      <c r="E87" s="100">
        <f>'Exhibit 4'!C86</f>
        <v>0</v>
      </c>
      <c r="F87" s="100">
        <f t="shared" si="3"/>
        <v>0</v>
      </c>
      <c r="H87" s="45"/>
      <c r="I87" s="48"/>
    </row>
    <row r="88" spans="1:9" x14ac:dyDescent="0.3">
      <c r="A88" s="45">
        <v>348</v>
      </c>
      <c r="B88" s="48" t="s">
        <v>214</v>
      </c>
      <c r="C88" s="112"/>
      <c r="D88" s="112"/>
      <c r="E88" s="100">
        <f>'Exhibit 4'!C87</f>
        <v>0</v>
      </c>
      <c r="F88" s="100">
        <f t="shared" si="3"/>
        <v>0</v>
      </c>
      <c r="H88" s="45"/>
      <c r="I88" s="48"/>
    </row>
    <row r="89" spans="1:9" x14ac:dyDescent="0.3">
      <c r="A89" s="45">
        <v>349</v>
      </c>
      <c r="B89" s="48" t="s">
        <v>215</v>
      </c>
      <c r="C89" s="114"/>
      <c r="D89" s="114"/>
      <c r="E89" s="100">
        <f>'Exhibit 4'!C88</f>
        <v>0</v>
      </c>
      <c r="F89" s="101">
        <f t="shared" si="3"/>
        <v>0</v>
      </c>
      <c r="H89" s="45"/>
      <c r="I89" s="48"/>
    </row>
    <row r="90" spans="1:9" x14ac:dyDescent="0.3">
      <c r="B90" s="20" t="s">
        <v>623</v>
      </c>
      <c r="C90" s="101">
        <f>SUM(C55:C89)</f>
        <v>0</v>
      </c>
      <c r="D90" s="101">
        <f>SUM(D55:D89)</f>
        <v>0</v>
      </c>
      <c r="E90" s="124">
        <f>SUM(E55:E89)</f>
        <v>0</v>
      </c>
      <c r="F90" s="124">
        <f>SUM(F55:F89)</f>
        <v>0</v>
      </c>
    </row>
    <row r="91" spans="1:9" x14ac:dyDescent="0.3">
      <c r="C91" s="99"/>
      <c r="D91" s="99"/>
      <c r="E91" s="99"/>
      <c r="F91" s="99"/>
    </row>
    <row r="92" spans="1:9" x14ac:dyDescent="0.3">
      <c r="A92" s="7">
        <v>350</v>
      </c>
      <c r="B92" s="40" t="s">
        <v>216</v>
      </c>
      <c r="C92" s="99"/>
      <c r="D92" s="99"/>
      <c r="E92" s="99"/>
      <c r="F92" s="99"/>
    </row>
    <row r="93" spans="1:9" x14ac:dyDescent="0.3">
      <c r="A93" s="7">
        <v>351</v>
      </c>
      <c r="B93" s="47" t="s">
        <v>217</v>
      </c>
      <c r="C93" s="112"/>
      <c r="D93" s="112"/>
      <c r="E93" s="100">
        <f>'Exhibit 4'!C92</f>
        <v>0</v>
      </c>
      <c r="F93" s="100">
        <f>+E93-D93</f>
        <v>0</v>
      </c>
    </row>
    <row r="94" spans="1:9" x14ac:dyDescent="0.3">
      <c r="A94" s="7">
        <v>352</v>
      </c>
      <c r="B94" s="48" t="s">
        <v>218</v>
      </c>
      <c r="C94" s="112"/>
      <c r="D94" s="112"/>
      <c r="E94" s="100">
        <f>'Exhibit 4'!C93</f>
        <v>0</v>
      </c>
      <c r="F94" s="100">
        <f>+E94-D94</f>
        <v>0</v>
      </c>
    </row>
    <row r="95" spans="1:9" x14ac:dyDescent="0.3">
      <c r="A95" s="7">
        <v>353</v>
      </c>
      <c r="B95" s="48" t="s">
        <v>219</v>
      </c>
      <c r="C95" s="112"/>
      <c r="D95" s="112"/>
      <c r="E95" s="100">
        <f>'Exhibit 4'!C94</f>
        <v>0</v>
      </c>
      <c r="F95" s="100">
        <f>+E95-D95</f>
        <v>0</v>
      </c>
    </row>
    <row r="96" spans="1:9" x14ac:dyDescent="0.3">
      <c r="A96" s="7">
        <v>359</v>
      </c>
      <c r="B96" s="48" t="s">
        <v>103</v>
      </c>
      <c r="C96" s="114"/>
      <c r="D96" s="114"/>
      <c r="E96" s="100">
        <f>'Exhibit 4'!C95</f>
        <v>0</v>
      </c>
      <c r="F96" s="101">
        <f>+E96-D96</f>
        <v>0</v>
      </c>
    </row>
    <row r="97" spans="1:8" x14ac:dyDescent="0.3">
      <c r="A97" s="7"/>
      <c r="B97" s="40" t="s">
        <v>221</v>
      </c>
      <c r="C97" s="101">
        <f>SUM(C93:C96)</f>
        <v>0</v>
      </c>
      <c r="D97" s="101">
        <f>SUM(D93:D96)</f>
        <v>0</v>
      </c>
      <c r="E97" s="124">
        <f>SUM(E93:E96)</f>
        <v>0</v>
      </c>
      <c r="F97" s="124">
        <f>SUM(F93:F96)</f>
        <v>0</v>
      </c>
    </row>
    <row r="98" spans="1:8" x14ac:dyDescent="0.3">
      <c r="C98" s="99"/>
      <c r="D98" s="99"/>
      <c r="E98" s="99"/>
      <c r="F98" s="99"/>
    </row>
    <row r="99" spans="1:8" x14ac:dyDescent="0.3">
      <c r="A99" s="7">
        <v>360</v>
      </c>
      <c r="B99" s="40" t="s">
        <v>222</v>
      </c>
      <c r="C99" s="99"/>
      <c r="D99" s="99"/>
      <c r="E99" s="99"/>
      <c r="F99" s="99"/>
      <c r="G99" s="7"/>
      <c r="H99" s="40"/>
    </row>
    <row r="100" spans="1:8" x14ac:dyDescent="0.3">
      <c r="A100" s="7">
        <v>361</v>
      </c>
      <c r="B100" s="48" t="s">
        <v>223</v>
      </c>
      <c r="C100" s="112"/>
      <c r="D100" s="112"/>
      <c r="E100" s="100">
        <f>'Exhibit 4'!C99</f>
        <v>0</v>
      </c>
      <c r="F100" s="100">
        <f t="shared" ref="F100:F105" si="4">+E100-D100</f>
        <v>0</v>
      </c>
      <c r="G100" s="7"/>
      <c r="H100" s="48"/>
    </row>
    <row r="101" spans="1:8" x14ac:dyDescent="0.3">
      <c r="A101" s="7">
        <v>362</v>
      </c>
      <c r="B101" s="47" t="s">
        <v>224</v>
      </c>
      <c r="C101" s="112"/>
      <c r="D101" s="112"/>
      <c r="E101" s="100">
        <f>'Exhibit 4'!C100</f>
        <v>0</v>
      </c>
      <c r="F101" s="100">
        <f t="shared" si="4"/>
        <v>0</v>
      </c>
      <c r="G101" s="7"/>
      <c r="H101" s="47"/>
    </row>
    <row r="102" spans="1:8" x14ac:dyDescent="0.3">
      <c r="A102" s="7">
        <v>363</v>
      </c>
      <c r="B102" s="48" t="s">
        <v>225</v>
      </c>
      <c r="C102" s="112"/>
      <c r="D102" s="112"/>
      <c r="E102" s="100">
        <f>'Exhibit 4'!C101</f>
        <v>0</v>
      </c>
      <c r="F102" s="100">
        <f t="shared" si="4"/>
        <v>0</v>
      </c>
      <c r="G102" s="7"/>
      <c r="H102" s="48"/>
    </row>
    <row r="103" spans="1:8" x14ac:dyDescent="0.3">
      <c r="A103" s="7">
        <v>365</v>
      </c>
      <c r="B103" s="48" t="s">
        <v>226</v>
      </c>
      <c r="C103" s="112"/>
      <c r="D103" s="112"/>
      <c r="E103" s="100">
        <f>'Exhibit 4'!C102</f>
        <v>0</v>
      </c>
      <c r="F103" s="100">
        <f t="shared" si="4"/>
        <v>0</v>
      </c>
      <c r="G103" s="7"/>
      <c r="H103" s="48"/>
    </row>
    <row r="104" spans="1:8" x14ac:dyDescent="0.3">
      <c r="A104" s="7">
        <v>366</v>
      </c>
      <c r="B104" s="48" t="s">
        <v>227</v>
      </c>
      <c r="C104" s="112"/>
      <c r="D104" s="112"/>
      <c r="E104" s="100">
        <f>'Exhibit 4'!C103</f>
        <v>0</v>
      </c>
      <c r="F104" s="100">
        <f t="shared" si="4"/>
        <v>0</v>
      </c>
      <c r="G104" s="7"/>
      <c r="H104" s="48"/>
    </row>
    <row r="105" spans="1:8" x14ac:dyDescent="0.3">
      <c r="A105" s="7">
        <v>369</v>
      </c>
      <c r="B105" s="48" t="s">
        <v>103</v>
      </c>
      <c r="C105" s="114"/>
      <c r="D105" s="114"/>
      <c r="E105" s="100">
        <f>'Exhibit 4'!C104</f>
        <v>0</v>
      </c>
      <c r="F105" s="101">
        <f t="shared" si="4"/>
        <v>0</v>
      </c>
      <c r="G105" s="7"/>
      <c r="H105" s="48"/>
    </row>
    <row r="106" spans="1:8" x14ac:dyDescent="0.3">
      <c r="A106" s="7"/>
      <c r="B106" s="40" t="s">
        <v>228</v>
      </c>
      <c r="C106" s="101">
        <f>SUM(C100:C105)</f>
        <v>0</v>
      </c>
      <c r="D106" s="101">
        <f>SUM(D100:D105)</f>
        <v>0</v>
      </c>
      <c r="E106" s="124">
        <f>SUM(E100:E105)</f>
        <v>0</v>
      </c>
      <c r="F106" s="124">
        <f>SUM(F100:F105)</f>
        <v>0</v>
      </c>
      <c r="G106" s="7"/>
      <c r="H106" s="40"/>
    </row>
    <row r="107" spans="1:8" x14ac:dyDescent="0.3">
      <c r="A107" s="7"/>
      <c r="B107" s="20" t="s">
        <v>125</v>
      </c>
      <c r="C107" s="124">
        <f>+C106+C97+C90+C51+C22+C20</f>
        <v>0</v>
      </c>
      <c r="D107" s="124">
        <f>+D106+D97+D90+D51+D22+D20</f>
        <v>0</v>
      </c>
      <c r="E107" s="124">
        <f>+E106+E97+E90+E51+E22+E20</f>
        <v>0</v>
      </c>
      <c r="F107" s="124">
        <f>+F106+F97+F90+F51+F22+F20</f>
        <v>0</v>
      </c>
      <c r="G107" s="7"/>
    </row>
    <row r="108" spans="1:8" x14ac:dyDescent="0.3">
      <c r="C108" s="100"/>
      <c r="D108" s="100"/>
      <c r="E108" s="100"/>
      <c r="F108" s="100"/>
    </row>
    <row r="109" spans="1:8" x14ac:dyDescent="0.3">
      <c r="A109" s="7"/>
      <c r="B109" s="20" t="s">
        <v>126</v>
      </c>
      <c r="C109" s="99"/>
      <c r="D109" s="99"/>
      <c r="E109" s="99"/>
      <c r="F109" s="99"/>
    </row>
    <row r="110" spans="1:8" x14ac:dyDescent="0.3">
      <c r="A110" s="7">
        <v>100</v>
      </c>
      <c r="B110" s="39" t="s">
        <v>185</v>
      </c>
      <c r="C110" s="99"/>
      <c r="D110" s="99"/>
      <c r="E110" s="99"/>
      <c r="F110" s="99"/>
    </row>
    <row r="111" spans="1:8" x14ac:dyDescent="0.3">
      <c r="A111" s="7">
        <v>110</v>
      </c>
      <c r="B111" s="47" t="s">
        <v>229</v>
      </c>
      <c r="C111" s="99"/>
      <c r="D111" s="99"/>
      <c r="E111" s="99"/>
      <c r="F111" s="99"/>
    </row>
    <row r="112" spans="1:8" x14ac:dyDescent="0.3">
      <c r="A112" s="7">
        <v>111</v>
      </c>
      <c r="B112" s="51" t="s">
        <v>230</v>
      </c>
      <c r="C112" s="112"/>
      <c r="D112" s="112"/>
      <c r="E112" s="100">
        <f>'Exhibit 4'!C111</f>
        <v>0</v>
      </c>
      <c r="F112" s="100">
        <f>+D112-E112</f>
        <v>0</v>
      </c>
    </row>
    <row r="113" spans="1:9" x14ac:dyDescent="0.3">
      <c r="A113" s="20">
        <v>112</v>
      </c>
      <c r="B113" s="20" t="s">
        <v>624</v>
      </c>
      <c r="C113" s="112"/>
      <c r="D113" s="112"/>
      <c r="E113" s="100"/>
      <c r="F113" s="100"/>
    </row>
    <row r="114" spans="1:9" x14ac:dyDescent="0.3">
      <c r="B114" s="20" t="s">
        <v>627</v>
      </c>
      <c r="C114" s="220"/>
      <c r="D114" s="112"/>
      <c r="E114" s="100"/>
      <c r="F114" s="100">
        <f>+D113+D114</f>
        <v>0</v>
      </c>
    </row>
    <row r="115" spans="1:9" x14ac:dyDescent="0.3">
      <c r="A115" s="7">
        <v>120</v>
      </c>
      <c r="B115" s="47" t="s">
        <v>231</v>
      </c>
      <c r="C115" s="112"/>
      <c r="D115" s="112"/>
      <c r="E115" s="100">
        <f>'Exhibit 4'!C112</f>
        <v>0</v>
      </c>
      <c r="F115" s="100">
        <f>+D115-E115</f>
        <v>0</v>
      </c>
      <c r="H115" s="7"/>
      <c r="I115" s="47"/>
    </row>
    <row r="116" spans="1:9" x14ac:dyDescent="0.3">
      <c r="A116" s="7">
        <v>130</v>
      </c>
      <c r="B116" s="48" t="s">
        <v>232</v>
      </c>
      <c r="C116" s="112"/>
      <c r="D116" s="112"/>
      <c r="E116" s="100">
        <f>'Exhibit 4'!C113</f>
        <v>0</v>
      </c>
      <c r="F116" s="100">
        <f>+D116-E116</f>
        <v>0</v>
      </c>
      <c r="H116" s="7"/>
      <c r="I116" s="48"/>
    </row>
    <row r="117" spans="1:9" x14ac:dyDescent="0.3">
      <c r="A117" s="7">
        <v>140</v>
      </c>
      <c r="B117" s="48" t="s">
        <v>233</v>
      </c>
      <c r="C117" s="100"/>
      <c r="D117" s="100"/>
      <c r="E117" s="100"/>
      <c r="F117" s="100"/>
      <c r="H117" s="7"/>
      <c r="I117" s="48"/>
    </row>
    <row r="118" spans="1:9" x14ac:dyDescent="0.3">
      <c r="A118" s="7">
        <v>141</v>
      </c>
      <c r="B118" s="51" t="s">
        <v>234</v>
      </c>
      <c r="C118" s="112"/>
      <c r="D118" s="112"/>
      <c r="E118" s="100">
        <f>'Exhibit 4'!C115</f>
        <v>0</v>
      </c>
      <c r="F118" s="100">
        <f>+D118-E118</f>
        <v>0</v>
      </c>
      <c r="H118" s="7"/>
      <c r="I118" s="51"/>
    </row>
    <row r="119" spans="1:9" x14ac:dyDescent="0.3">
      <c r="A119" s="7">
        <v>142</v>
      </c>
      <c r="B119" s="50" t="s">
        <v>235</v>
      </c>
      <c r="C119" s="112"/>
      <c r="D119" s="112"/>
      <c r="E119" s="100">
        <f>'Exhibit 4'!C116</f>
        <v>0</v>
      </c>
      <c r="F119" s="100">
        <f>+D119-E119</f>
        <v>0</v>
      </c>
      <c r="H119" s="7"/>
      <c r="I119" s="50"/>
    </row>
    <row r="120" spans="1:9" x14ac:dyDescent="0.3">
      <c r="A120" s="7">
        <v>143</v>
      </c>
      <c r="B120" s="50" t="s">
        <v>236</v>
      </c>
      <c r="C120" s="112"/>
      <c r="D120" s="112"/>
      <c r="E120" s="100">
        <f>'Exhibit 4'!C117</f>
        <v>0</v>
      </c>
      <c r="F120" s="100">
        <f>+D120-E120</f>
        <v>0</v>
      </c>
      <c r="H120" s="7"/>
      <c r="I120" s="50"/>
    </row>
    <row r="121" spans="1:9" x14ac:dyDescent="0.3">
      <c r="A121" s="7">
        <v>149</v>
      </c>
      <c r="B121" s="50" t="s">
        <v>103</v>
      </c>
      <c r="C121" s="112"/>
      <c r="D121" s="112"/>
      <c r="E121" s="100">
        <f>'Exhibit 4'!C118</f>
        <v>0</v>
      </c>
      <c r="F121" s="100">
        <f>+D121-E121</f>
        <v>0</v>
      </c>
      <c r="H121" s="7"/>
      <c r="I121" s="50"/>
    </row>
    <row r="122" spans="1:9" x14ac:dyDescent="0.3">
      <c r="A122" s="7">
        <v>150</v>
      </c>
      <c r="B122" s="48" t="s">
        <v>237</v>
      </c>
      <c r="C122" s="100"/>
      <c r="D122" s="100"/>
      <c r="E122" s="100"/>
      <c r="F122" s="100"/>
      <c r="H122" s="7"/>
      <c r="I122" s="48"/>
    </row>
    <row r="123" spans="1:9" x14ac:dyDescent="0.3">
      <c r="A123" s="7">
        <v>151</v>
      </c>
      <c r="B123" s="51" t="s">
        <v>238</v>
      </c>
      <c r="C123" s="112"/>
      <c r="D123" s="112"/>
      <c r="E123" s="100">
        <f>'Exhibit 4'!C120</f>
        <v>0</v>
      </c>
      <c r="F123" s="100">
        <f>+D123-E123</f>
        <v>0</v>
      </c>
      <c r="H123" s="7"/>
      <c r="I123" s="51"/>
    </row>
    <row r="124" spans="1:9" x14ac:dyDescent="0.3">
      <c r="A124" s="7">
        <v>152</v>
      </c>
      <c r="B124" s="50" t="s">
        <v>239</v>
      </c>
      <c r="C124" s="112"/>
      <c r="D124" s="112"/>
      <c r="E124" s="100">
        <f>'Exhibit 4'!C121</f>
        <v>0</v>
      </c>
      <c r="F124" s="100">
        <f>+D124-E124</f>
        <v>0</v>
      </c>
      <c r="H124" s="7"/>
      <c r="I124" s="50"/>
    </row>
    <row r="125" spans="1:9" x14ac:dyDescent="0.3">
      <c r="A125" s="7">
        <v>153</v>
      </c>
      <c r="B125" s="50" t="s">
        <v>240</v>
      </c>
      <c r="C125" s="112"/>
      <c r="D125" s="112"/>
      <c r="E125" s="100">
        <f>'Exhibit 4'!C122</f>
        <v>0</v>
      </c>
      <c r="F125" s="100">
        <f>+D125-E125</f>
        <v>0</v>
      </c>
      <c r="H125" s="7"/>
      <c r="I125" s="50"/>
    </row>
    <row r="126" spans="1:9" x14ac:dyDescent="0.3">
      <c r="A126" s="7">
        <v>154</v>
      </c>
      <c r="B126" s="50" t="s">
        <v>170</v>
      </c>
      <c r="C126" s="219"/>
      <c r="D126" s="219"/>
      <c r="E126" s="100">
        <f>'Exhibit 4'!C123</f>
        <v>0</v>
      </c>
      <c r="F126" s="100">
        <f>+D126-E126</f>
        <v>0</v>
      </c>
      <c r="H126" s="7"/>
      <c r="I126" s="50"/>
    </row>
    <row r="127" spans="1:9" s="217" customFormat="1" x14ac:dyDescent="0.3">
      <c r="A127" s="7">
        <v>159</v>
      </c>
      <c r="B127" s="50" t="s">
        <v>818</v>
      </c>
      <c r="C127" s="128"/>
      <c r="D127" s="128"/>
      <c r="E127" s="100">
        <f>'Exhibit 4'!C124</f>
        <v>0</v>
      </c>
      <c r="F127" s="100">
        <f>+D127-E127</f>
        <v>0</v>
      </c>
      <c r="H127" s="7"/>
      <c r="I127" s="50"/>
    </row>
    <row r="128" spans="1:9" x14ac:dyDescent="0.3">
      <c r="A128" s="119" t="s">
        <v>836</v>
      </c>
      <c r="B128" s="47" t="s">
        <v>837</v>
      </c>
      <c r="C128" s="100"/>
      <c r="D128" s="100"/>
      <c r="E128" s="100"/>
      <c r="F128" s="100"/>
      <c r="H128" s="7"/>
      <c r="I128" s="47"/>
    </row>
    <row r="129" spans="1:9" x14ac:dyDescent="0.3">
      <c r="A129" s="7">
        <v>161</v>
      </c>
      <c r="B129" s="51" t="s">
        <v>241</v>
      </c>
      <c r="C129" s="112"/>
      <c r="D129" s="112"/>
      <c r="E129" s="100">
        <f>'Exhibit 4'!C126</f>
        <v>0</v>
      </c>
      <c r="F129" s="100">
        <f t="shared" ref="F129:F140" si="5">+D129-E129</f>
        <v>0</v>
      </c>
      <c r="H129" s="7"/>
      <c r="I129" s="51"/>
    </row>
    <row r="130" spans="1:9" x14ac:dyDescent="0.3">
      <c r="A130" s="7">
        <v>162</v>
      </c>
      <c r="B130" s="50" t="s">
        <v>242</v>
      </c>
      <c r="C130" s="112"/>
      <c r="D130" s="112"/>
      <c r="E130" s="100">
        <f>'Exhibit 4'!C127</f>
        <v>0</v>
      </c>
      <c r="F130" s="100">
        <f t="shared" si="5"/>
        <v>0</v>
      </c>
      <c r="H130" s="7"/>
      <c r="I130" s="50"/>
    </row>
    <row r="131" spans="1:9" x14ac:dyDescent="0.3">
      <c r="A131" s="7">
        <v>163</v>
      </c>
      <c r="B131" s="50" t="s">
        <v>243</v>
      </c>
      <c r="C131" s="112"/>
      <c r="D131" s="112"/>
      <c r="E131" s="100">
        <f>'Exhibit 4'!C128</f>
        <v>0</v>
      </c>
      <c r="F131" s="100">
        <f t="shared" si="5"/>
        <v>0</v>
      </c>
      <c r="H131" s="7"/>
      <c r="I131" s="50"/>
    </row>
    <row r="132" spans="1:9" x14ac:dyDescent="0.3">
      <c r="A132" s="7">
        <v>164</v>
      </c>
      <c r="B132" s="50" t="s">
        <v>244</v>
      </c>
      <c r="C132" s="112"/>
      <c r="D132" s="112"/>
      <c r="E132" s="100">
        <f>'Exhibit 4'!C129</f>
        <v>0</v>
      </c>
      <c r="F132" s="100">
        <f t="shared" si="5"/>
        <v>0</v>
      </c>
      <c r="H132" s="7"/>
      <c r="I132" s="50"/>
    </row>
    <row r="133" spans="1:9" x14ac:dyDescent="0.3">
      <c r="A133" s="7">
        <v>165</v>
      </c>
      <c r="B133" s="51" t="s">
        <v>202</v>
      </c>
      <c r="C133" s="112"/>
      <c r="D133" s="112"/>
      <c r="E133" s="100">
        <f>'Exhibit 4'!C130</f>
        <v>0</v>
      </c>
      <c r="F133" s="100">
        <f t="shared" si="5"/>
        <v>0</v>
      </c>
      <c r="H133" s="7"/>
      <c r="I133" s="51"/>
    </row>
    <row r="134" spans="1:9" x14ac:dyDescent="0.3">
      <c r="A134" s="7">
        <v>166</v>
      </c>
      <c r="B134" s="50" t="s">
        <v>245</v>
      </c>
      <c r="C134" s="112"/>
      <c r="D134" s="112"/>
      <c r="E134" s="100">
        <f>'Exhibit 4'!C131</f>
        <v>0</v>
      </c>
      <c r="F134" s="100">
        <f t="shared" si="5"/>
        <v>0</v>
      </c>
      <c r="H134" s="7"/>
      <c r="I134" s="50"/>
    </row>
    <row r="135" spans="1:9" x14ac:dyDescent="0.3">
      <c r="A135" s="7">
        <v>167</v>
      </c>
      <c r="B135" s="50" t="s">
        <v>246</v>
      </c>
      <c r="C135" s="112"/>
      <c r="D135" s="112"/>
      <c r="E135" s="100">
        <f>'Exhibit 4'!C132</f>
        <v>0</v>
      </c>
      <c r="F135" s="100">
        <f t="shared" si="5"/>
        <v>0</v>
      </c>
      <c r="H135" s="7"/>
      <c r="I135" s="50"/>
    </row>
    <row r="136" spans="1:9" x14ac:dyDescent="0.3">
      <c r="A136" s="7">
        <v>168</v>
      </c>
      <c r="B136" s="50" t="s">
        <v>247</v>
      </c>
      <c r="C136" s="112"/>
      <c r="D136" s="112"/>
      <c r="E136" s="100">
        <f>'Exhibit 4'!C133</f>
        <v>0</v>
      </c>
      <c r="F136" s="100">
        <f t="shared" si="5"/>
        <v>0</v>
      </c>
      <c r="H136" s="7"/>
      <c r="I136" s="50"/>
    </row>
    <row r="137" spans="1:9" x14ac:dyDescent="0.3">
      <c r="A137" s="7">
        <v>169</v>
      </c>
      <c r="B137" s="50" t="s">
        <v>103</v>
      </c>
      <c r="C137" s="112"/>
      <c r="D137" s="112"/>
      <c r="E137" s="100">
        <f>'Exhibit 4'!C134</f>
        <v>0</v>
      </c>
      <c r="F137" s="100">
        <f t="shared" si="5"/>
        <v>0</v>
      </c>
      <c r="H137" s="7"/>
      <c r="I137" s="50"/>
    </row>
    <row r="138" spans="1:9" x14ac:dyDescent="0.3">
      <c r="A138" s="7">
        <v>170</v>
      </c>
      <c r="B138" s="50" t="s">
        <v>248</v>
      </c>
      <c r="C138" s="112"/>
      <c r="D138" s="112"/>
      <c r="E138" s="100">
        <f>'Exhibit 4'!C135</f>
        <v>0</v>
      </c>
      <c r="F138" s="100">
        <f t="shared" si="5"/>
        <v>0</v>
      </c>
      <c r="H138" s="7"/>
      <c r="I138" s="50"/>
    </row>
    <row r="139" spans="1:9" x14ac:dyDescent="0.3">
      <c r="A139" s="7">
        <v>171</v>
      </c>
      <c r="B139" s="50" t="s">
        <v>249</v>
      </c>
      <c r="C139" s="112"/>
      <c r="D139" s="112"/>
      <c r="E139" s="100">
        <f>'Exhibit 4'!C136</f>
        <v>0</v>
      </c>
      <c r="F139" s="100">
        <f t="shared" si="5"/>
        <v>0</v>
      </c>
      <c r="H139" s="7"/>
      <c r="I139" s="50"/>
    </row>
    <row r="140" spans="1:9" x14ac:dyDescent="0.3">
      <c r="A140" s="7">
        <v>172</v>
      </c>
      <c r="B140" s="50" t="s">
        <v>250</v>
      </c>
      <c r="C140" s="114"/>
      <c r="D140" s="114"/>
      <c r="E140" s="100">
        <f>'Exhibit 4'!C137</f>
        <v>0</v>
      </c>
      <c r="F140" s="101">
        <f t="shared" si="5"/>
        <v>0</v>
      </c>
      <c r="H140" s="7"/>
      <c r="I140" s="50"/>
    </row>
    <row r="141" spans="1:9" x14ac:dyDescent="0.3">
      <c r="B141" s="39" t="s">
        <v>406</v>
      </c>
      <c r="C141" s="101">
        <f>+SUM(C112:C140)</f>
        <v>0</v>
      </c>
      <c r="D141" s="101">
        <f>+SUM(D112:D140)</f>
        <v>0</v>
      </c>
      <c r="E141" s="124">
        <f>+SUM(E112:E140)</f>
        <v>0</v>
      </c>
      <c r="F141" s="124">
        <f>+SUM(F112:F140)</f>
        <v>0</v>
      </c>
    </row>
    <row r="142" spans="1:9" x14ac:dyDescent="0.3">
      <c r="C142" s="99"/>
      <c r="D142" s="99"/>
      <c r="E142" s="99"/>
      <c r="F142" s="99"/>
    </row>
    <row r="143" spans="1:9" x14ac:dyDescent="0.3">
      <c r="A143" s="7">
        <v>200</v>
      </c>
      <c r="B143" s="39" t="s">
        <v>192</v>
      </c>
      <c r="C143" s="99"/>
      <c r="D143" s="99"/>
      <c r="E143" s="99"/>
      <c r="F143" s="99"/>
      <c r="H143" s="7"/>
      <c r="I143" s="39"/>
    </row>
    <row r="144" spans="1:9" x14ac:dyDescent="0.3">
      <c r="A144" s="7">
        <v>210</v>
      </c>
      <c r="B144" s="47" t="s">
        <v>251</v>
      </c>
      <c r="C144" s="100"/>
      <c r="D144" s="100"/>
      <c r="E144" s="100"/>
      <c r="F144" s="100"/>
      <c r="H144" s="7"/>
      <c r="I144" s="47"/>
    </row>
    <row r="145" spans="1:9" x14ac:dyDescent="0.3">
      <c r="A145" s="7">
        <v>211</v>
      </c>
      <c r="B145" s="50" t="s">
        <v>252</v>
      </c>
      <c r="C145" s="112"/>
      <c r="D145" s="112"/>
      <c r="E145" s="100">
        <f>'Exhibit 4'!C142</f>
        <v>0</v>
      </c>
      <c r="F145" s="100">
        <f t="shared" ref="F145:F150" si="6">+D145-E145</f>
        <v>0</v>
      </c>
      <c r="H145" s="7"/>
      <c r="I145" s="50"/>
    </row>
    <row r="146" spans="1:9" x14ac:dyDescent="0.3">
      <c r="A146" s="7">
        <v>212</v>
      </c>
      <c r="B146" s="51" t="s">
        <v>253</v>
      </c>
      <c r="C146" s="112"/>
      <c r="D146" s="112"/>
      <c r="E146" s="100">
        <f>'Exhibit 4'!C143</f>
        <v>0</v>
      </c>
      <c r="F146" s="100">
        <f t="shared" si="6"/>
        <v>0</v>
      </c>
      <c r="H146" s="7"/>
      <c r="I146" s="51"/>
    </row>
    <row r="147" spans="1:9" x14ac:dyDescent="0.3">
      <c r="A147" s="7">
        <v>213</v>
      </c>
      <c r="B147" s="50" t="s">
        <v>254</v>
      </c>
      <c r="C147" s="112"/>
      <c r="D147" s="112"/>
      <c r="E147" s="100">
        <f>'Exhibit 4'!C144</f>
        <v>0</v>
      </c>
      <c r="F147" s="100">
        <f t="shared" si="6"/>
        <v>0</v>
      </c>
      <c r="H147" s="7"/>
      <c r="I147" s="50"/>
    </row>
    <row r="148" spans="1:9" x14ac:dyDescent="0.3">
      <c r="A148" s="7">
        <v>214</v>
      </c>
      <c r="B148" s="50" t="s">
        <v>255</v>
      </c>
      <c r="C148" s="112"/>
      <c r="D148" s="112"/>
      <c r="E148" s="100">
        <f>'Exhibit 4'!C145</f>
        <v>0</v>
      </c>
      <c r="F148" s="100">
        <f t="shared" si="6"/>
        <v>0</v>
      </c>
      <c r="H148" s="7"/>
      <c r="I148" s="50"/>
    </row>
    <row r="149" spans="1:9" x14ac:dyDescent="0.3">
      <c r="A149" s="7">
        <v>215</v>
      </c>
      <c r="B149" s="50" t="s">
        <v>256</v>
      </c>
      <c r="C149" s="112"/>
      <c r="D149" s="112"/>
      <c r="E149" s="100">
        <f>'Exhibit 4'!C146</f>
        <v>0</v>
      </c>
      <c r="F149" s="100">
        <f t="shared" si="6"/>
        <v>0</v>
      </c>
      <c r="H149" s="7"/>
      <c r="I149" s="50"/>
    </row>
    <row r="150" spans="1:9" x14ac:dyDescent="0.3">
      <c r="A150" s="7">
        <v>219</v>
      </c>
      <c r="B150" s="50" t="s">
        <v>257</v>
      </c>
      <c r="C150" s="112"/>
      <c r="D150" s="112"/>
      <c r="E150" s="100">
        <f>'Exhibit 4'!C147</f>
        <v>0</v>
      </c>
      <c r="F150" s="100">
        <f t="shared" si="6"/>
        <v>0</v>
      </c>
      <c r="H150" s="7"/>
      <c r="I150" s="50"/>
    </row>
    <row r="151" spans="1:9" x14ac:dyDescent="0.3">
      <c r="A151" s="7">
        <v>220</v>
      </c>
      <c r="B151" s="47" t="s">
        <v>258</v>
      </c>
      <c r="C151" s="100"/>
      <c r="D151" s="100"/>
      <c r="E151" s="100"/>
      <c r="F151" s="100"/>
      <c r="H151" s="7"/>
      <c r="I151" s="47"/>
    </row>
    <row r="152" spans="1:9" x14ac:dyDescent="0.3">
      <c r="A152" s="7">
        <v>221</v>
      </c>
      <c r="B152" s="50" t="s">
        <v>259</v>
      </c>
      <c r="C152" s="112"/>
      <c r="D152" s="112"/>
      <c r="E152" s="100">
        <f>'Exhibit 4'!C149</f>
        <v>0</v>
      </c>
      <c r="F152" s="100">
        <f>+D152-E152</f>
        <v>0</v>
      </c>
      <c r="H152" s="7"/>
      <c r="I152" s="50"/>
    </row>
    <row r="153" spans="1:9" x14ac:dyDescent="0.3">
      <c r="A153" s="7">
        <v>222</v>
      </c>
      <c r="B153" s="50" t="s">
        <v>260</v>
      </c>
      <c r="C153" s="112"/>
      <c r="D153" s="112"/>
      <c r="E153" s="100">
        <f>'Exhibit 4'!C150</f>
        <v>0</v>
      </c>
      <c r="F153" s="100">
        <f>+D153-E153</f>
        <v>0</v>
      </c>
      <c r="H153" s="7"/>
      <c r="I153" s="50"/>
    </row>
    <row r="154" spans="1:9" x14ac:dyDescent="0.3">
      <c r="A154" s="7">
        <v>223</v>
      </c>
      <c r="B154" s="50" t="s">
        <v>261</v>
      </c>
      <c r="C154" s="112"/>
      <c r="D154" s="112"/>
      <c r="E154" s="100">
        <f>'Exhibit 4'!C151</f>
        <v>0</v>
      </c>
      <c r="F154" s="100">
        <f>+D154-E154</f>
        <v>0</v>
      </c>
      <c r="H154" s="7"/>
      <c r="I154" s="50"/>
    </row>
    <row r="155" spans="1:9" x14ac:dyDescent="0.3">
      <c r="A155" s="7">
        <v>225</v>
      </c>
      <c r="B155" s="50" t="s">
        <v>262</v>
      </c>
      <c r="C155" s="112"/>
      <c r="D155" s="112"/>
      <c r="E155" s="100">
        <f>'Exhibit 4'!C152</f>
        <v>0</v>
      </c>
      <c r="F155" s="100">
        <f>+D155-E155</f>
        <v>0</v>
      </c>
      <c r="H155" s="7"/>
      <c r="I155" s="50"/>
    </row>
    <row r="156" spans="1:9" x14ac:dyDescent="0.3">
      <c r="A156" s="7">
        <v>229</v>
      </c>
      <c r="B156" s="50" t="s">
        <v>263</v>
      </c>
      <c r="C156" s="114"/>
      <c r="D156" s="114"/>
      <c r="E156" s="100">
        <f>'Exhibit 4'!C153</f>
        <v>0</v>
      </c>
      <c r="F156" s="101">
        <f>+D156-E156</f>
        <v>0</v>
      </c>
      <c r="H156" s="7"/>
      <c r="I156" s="50"/>
    </row>
    <row r="157" spans="1:9" x14ac:dyDescent="0.3">
      <c r="A157" s="7"/>
      <c r="B157" s="39" t="s">
        <v>407</v>
      </c>
      <c r="C157" s="101">
        <f>SUM(C145:C156)</f>
        <v>0</v>
      </c>
      <c r="D157" s="101">
        <f>SUM(D145:D156)</f>
        <v>0</v>
      </c>
      <c r="E157" s="124">
        <f>SUM(E145:E156)</f>
        <v>0</v>
      </c>
      <c r="F157" s="124">
        <f>SUM(F145:F156)</f>
        <v>0</v>
      </c>
      <c r="H157" s="7"/>
    </row>
    <row r="158" spans="1:9" x14ac:dyDescent="0.3">
      <c r="C158" s="99"/>
      <c r="D158" s="99"/>
      <c r="E158" s="99"/>
      <c r="F158" s="99"/>
    </row>
    <row r="159" spans="1:9" x14ac:dyDescent="0.3">
      <c r="A159" s="7">
        <v>300</v>
      </c>
      <c r="B159" s="39" t="s">
        <v>197</v>
      </c>
      <c r="C159" s="99"/>
      <c r="D159" s="99"/>
      <c r="E159" s="99"/>
      <c r="F159" s="99"/>
    </row>
    <row r="160" spans="1:9" x14ac:dyDescent="0.3">
      <c r="A160" s="7">
        <v>310</v>
      </c>
      <c r="B160" s="47" t="s">
        <v>264</v>
      </c>
      <c r="C160" s="100"/>
      <c r="D160" s="100"/>
      <c r="E160" s="100"/>
      <c r="F160" s="100"/>
    </row>
    <row r="161" spans="1:6" x14ac:dyDescent="0.3">
      <c r="A161" s="7">
        <v>311</v>
      </c>
      <c r="B161" s="51" t="s">
        <v>265</v>
      </c>
      <c r="C161" s="112"/>
      <c r="D161" s="112"/>
      <c r="E161" s="100">
        <f>'Exhibit 4'!C158</f>
        <v>0</v>
      </c>
      <c r="F161" s="100">
        <f>+D161-E161</f>
        <v>0</v>
      </c>
    </row>
    <row r="162" spans="1:6" x14ac:dyDescent="0.3">
      <c r="A162" s="7">
        <v>320</v>
      </c>
      <c r="B162" s="47" t="s">
        <v>266</v>
      </c>
      <c r="C162" s="100"/>
      <c r="D162" s="100"/>
      <c r="E162" s="100"/>
      <c r="F162" s="100"/>
    </row>
    <row r="163" spans="1:6" x14ac:dyDescent="0.3">
      <c r="A163" s="7">
        <v>321</v>
      </c>
      <c r="B163" s="51" t="s">
        <v>267</v>
      </c>
      <c r="C163" s="112"/>
      <c r="D163" s="112"/>
      <c r="E163" s="100">
        <f>'Exhibit 4'!C160</f>
        <v>0</v>
      </c>
      <c r="F163" s="100">
        <f>+D163-E163</f>
        <v>0</v>
      </c>
    </row>
    <row r="164" spans="1:6" x14ac:dyDescent="0.3">
      <c r="A164" s="7">
        <v>322</v>
      </c>
      <c r="B164" s="50" t="s">
        <v>268</v>
      </c>
      <c r="C164" s="112"/>
      <c r="D164" s="112"/>
      <c r="E164" s="100">
        <f>'Exhibit 4'!C161</f>
        <v>0</v>
      </c>
      <c r="F164" s="100">
        <f>+D164-E164</f>
        <v>0</v>
      </c>
    </row>
    <row r="165" spans="1:6" x14ac:dyDescent="0.3">
      <c r="A165" s="7">
        <v>330</v>
      </c>
      <c r="B165" s="48" t="s">
        <v>269</v>
      </c>
      <c r="C165" s="100"/>
      <c r="D165" s="100"/>
      <c r="E165" s="100"/>
      <c r="F165" s="100"/>
    </row>
    <row r="166" spans="1:6" x14ac:dyDescent="0.3">
      <c r="A166" s="7">
        <v>331</v>
      </c>
      <c r="B166" s="50" t="s">
        <v>270</v>
      </c>
      <c r="C166" s="112"/>
      <c r="D166" s="112"/>
      <c r="E166" s="100">
        <f>'Exhibit 4'!C163</f>
        <v>0</v>
      </c>
      <c r="F166" s="100">
        <f>+D166-E166</f>
        <v>0</v>
      </c>
    </row>
    <row r="167" spans="1:6" x14ac:dyDescent="0.3">
      <c r="A167" s="7">
        <v>332</v>
      </c>
      <c r="B167" s="50" t="s">
        <v>271</v>
      </c>
      <c r="C167" s="112"/>
      <c r="D167" s="112"/>
      <c r="E167" s="100">
        <f>'Exhibit 4'!C164</f>
        <v>0</v>
      </c>
      <c r="F167" s="100">
        <f>+D167-E167</f>
        <v>0</v>
      </c>
    </row>
    <row r="168" spans="1:6" s="232" customFormat="1" x14ac:dyDescent="0.3">
      <c r="A168" s="7">
        <v>333</v>
      </c>
      <c r="B168" s="50" t="s">
        <v>839</v>
      </c>
      <c r="C168" s="112"/>
      <c r="D168" s="112"/>
      <c r="E168" s="100">
        <f>'Exhibit 4'!C165</f>
        <v>0</v>
      </c>
      <c r="F168" s="100">
        <f>+D168-E168</f>
        <v>0</v>
      </c>
    </row>
    <row r="169" spans="1:6" x14ac:dyDescent="0.3">
      <c r="A169" s="7">
        <v>340</v>
      </c>
      <c r="B169" s="48" t="s">
        <v>272</v>
      </c>
      <c r="C169" s="112"/>
      <c r="D169" s="112"/>
      <c r="E169" s="100">
        <f>'Exhibit 4'!C166</f>
        <v>0</v>
      </c>
      <c r="F169" s="100">
        <f>+D169-E169</f>
        <v>0</v>
      </c>
    </row>
    <row r="170" spans="1:6" x14ac:dyDescent="0.3">
      <c r="A170" s="7">
        <v>390</v>
      </c>
      <c r="B170" s="48" t="s">
        <v>273</v>
      </c>
      <c r="C170" s="114"/>
      <c r="D170" s="114"/>
      <c r="E170" s="100">
        <f>'Exhibit 4'!C167</f>
        <v>0</v>
      </c>
      <c r="F170" s="101">
        <f>+D170-E170</f>
        <v>0</v>
      </c>
    </row>
    <row r="171" spans="1:6" x14ac:dyDescent="0.3">
      <c r="B171" s="39" t="s">
        <v>408</v>
      </c>
      <c r="C171" s="101">
        <f>+SUM(C161:C170)</f>
        <v>0</v>
      </c>
      <c r="D171" s="101">
        <f>+SUM(D161:D170)</f>
        <v>0</v>
      </c>
      <c r="E171" s="124">
        <f>+SUM(E161:E170)</f>
        <v>0</v>
      </c>
      <c r="F171" s="124">
        <f>+SUM(F161:F170)</f>
        <v>0</v>
      </c>
    </row>
    <row r="172" spans="1:6" x14ac:dyDescent="0.3">
      <c r="C172" s="99"/>
      <c r="D172" s="99"/>
      <c r="E172" s="99"/>
      <c r="F172" s="99"/>
    </row>
    <row r="173" spans="1:6" x14ac:dyDescent="0.3">
      <c r="A173" s="7">
        <v>400</v>
      </c>
      <c r="B173" s="39" t="s">
        <v>199</v>
      </c>
      <c r="C173" s="99"/>
      <c r="D173" s="99"/>
      <c r="E173" s="99"/>
      <c r="F173" s="99"/>
    </row>
    <row r="174" spans="1:6" x14ac:dyDescent="0.3">
      <c r="A174" s="7">
        <v>410</v>
      </c>
      <c r="B174" s="47" t="s">
        <v>200</v>
      </c>
      <c r="C174" s="99"/>
      <c r="D174" s="99"/>
      <c r="E174" s="99"/>
      <c r="F174" s="99"/>
    </row>
    <row r="175" spans="1:6" x14ac:dyDescent="0.3">
      <c r="A175" s="7">
        <v>411</v>
      </c>
      <c r="B175" s="50" t="s">
        <v>274</v>
      </c>
      <c r="C175" s="112"/>
      <c r="D175" s="112"/>
      <c r="E175" s="100">
        <f>'Exhibit 4'!C172</f>
        <v>0</v>
      </c>
      <c r="F175" s="100">
        <f>+D175-E175</f>
        <v>0</v>
      </c>
    </row>
    <row r="176" spans="1:6" x14ac:dyDescent="0.3">
      <c r="A176" s="7">
        <v>412</v>
      </c>
      <c r="B176" s="51" t="s">
        <v>275</v>
      </c>
      <c r="C176" s="112"/>
      <c r="D176" s="112"/>
      <c r="E176" s="100">
        <f>'Exhibit 4'!C173</f>
        <v>0</v>
      </c>
      <c r="F176" s="100">
        <f>+D176-E176</f>
        <v>0</v>
      </c>
    </row>
    <row r="177" spans="1:6" x14ac:dyDescent="0.3">
      <c r="A177" s="7">
        <v>413</v>
      </c>
      <c r="B177" s="50" t="s">
        <v>203</v>
      </c>
      <c r="C177" s="112"/>
      <c r="D177" s="112"/>
      <c r="E177" s="100">
        <f>'Exhibit 4'!C174</f>
        <v>0</v>
      </c>
      <c r="F177" s="100">
        <f>+D177-E177</f>
        <v>0</v>
      </c>
    </row>
    <row r="178" spans="1:6" x14ac:dyDescent="0.3">
      <c r="A178" s="7">
        <v>415</v>
      </c>
      <c r="B178" s="50" t="s">
        <v>276</v>
      </c>
      <c r="C178" s="112"/>
      <c r="D178" s="112"/>
      <c r="E178" s="100">
        <f>'Exhibit 4'!C175</f>
        <v>0</v>
      </c>
      <c r="F178" s="100">
        <f>+D178-E178</f>
        <v>0</v>
      </c>
    </row>
    <row r="179" spans="1:6" x14ac:dyDescent="0.3">
      <c r="A179" s="7">
        <v>419</v>
      </c>
      <c r="B179" s="50" t="s">
        <v>103</v>
      </c>
      <c r="C179" s="112"/>
      <c r="D179" s="112"/>
      <c r="E179" s="100">
        <f>'Exhibit 4'!C176</f>
        <v>0</v>
      </c>
      <c r="F179" s="100">
        <f>+D179-E179</f>
        <v>0</v>
      </c>
    </row>
    <row r="180" spans="1:6" x14ac:dyDescent="0.3">
      <c r="A180" s="7">
        <v>420</v>
      </c>
      <c r="B180" s="47" t="s">
        <v>205</v>
      </c>
      <c r="C180" s="100"/>
      <c r="D180" s="100"/>
      <c r="E180" s="100"/>
      <c r="F180" s="100"/>
    </row>
    <row r="181" spans="1:6" x14ac:dyDescent="0.3">
      <c r="A181" s="7">
        <v>421</v>
      </c>
      <c r="B181" s="51" t="s">
        <v>206</v>
      </c>
      <c r="C181" s="112"/>
      <c r="D181" s="112"/>
      <c r="E181" s="100">
        <f>'Exhibit 4'!C178</f>
        <v>0</v>
      </c>
      <c r="F181" s="100">
        <f t="shared" ref="F181:F187" si="7">+D181-E181</f>
        <v>0</v>
      </c>
    </row>
    <row r="182" spans="1:6" x14ac:dyDescent="0.3">
      <c r="A182" s="7">
        <v>422</v>
      </c>
      <c r="B182" s="51" t="s">
        <v>277</v>
      </c>
      <c r="C182" s="112"/>
      <c r="D182" s="112"/>
      <c r="E182" s="100">
        <f>'Exhibit 4'!C179</f>
        <v>0</v>
      </c>
      <c r="F182" s="100">
        <f t="shared" si="7"/>
        <v>0</v>
      </c>
    </row>
    <row r="183" spans="1:6" x14ac:dyDescent="0.3">
      <c r="A183" s="7">
        <v>423</v>
      </c>
      <c r="B183" s="51" t="s">
        <v>208</v>
      </c>
      <c r="C183" s="112"/>
      <c r="D183" s="112"/>
      <c r="E183" s="100">
        <f>'Exhibit 4'!C180</f>
        <v>0</v>
      </c>
      <c r="F183" s="100">
        <f t="shared" si="7"/>
        <v>0</v>
      </c>
    </row>
    <row r="184" spans="1:6" x14ac:dyDescent="0.3">
      <c r="A184" s="7">
        <v>424</v>
      </c>
      <c r="B184" s="51" t="s">
        <v>207</v>
      </c>
      <c r="C184" s="112"/>
      <c r="D184" s="112"/>
      <c r="E184" s="100">
        <f>'Exhibit 4'!C181</f>
        <v>0</v>
      </c>
      <c r="F184" s="100">
        <f t="shared" si="7"/>
        <v>0</v>
      </c>
    </row>
    <row r="185" spans="1:6" x14ac:dyDescent="0.3">
      <c r="A185" s="7">
        <v>425</v>
      </c>
      <c r="B185" s="51" t="s">
        <v>278</v>
      </c>
      <c r="C185" s="112"/>
      <c r="D185" s="112"/>
      <c r="E185" s="100">
        <f>'Exhibit 4'!C182</f>
        <v>0</v>
      </c>
      <c r="F185" s="100">
        <f t="shared" si="7"/>
        <v>0</v>
      </c>
    </row>
    <row r="186" spans="1:6" x14ac:dyDescent="0.3">
      <c r="A186" s="7">
        <v>426</v>
      </c>
      <c r="B186" s="51" t="s">
        <v>209</v>
      </c>
      <c r="C186" s="112"/>
      <c r="D186" s="112"/>
      <c r="E186" s="100">
        <f>'Exhibit 4'!C183</f>
        <v>0</v>
      </c>
      <c r="F186" s="100">
        <f t="shared" si="7"/>
        <v>0</v>
      </c>
    </row>
    <row r="187" spans="1:6" x14ac:dyDescent="0.3">
      <c r="A187" s="7">
        <v>429</v>
      </c>
      <c r="B187" s="51" t="s">
        <v>103</v>
      </c>
      <c r="C187" s="112"/>
      <c r="D187" s="112"/>
      <c r="E187" s="100">
        <f>'Exhibit 4'!C184</f>
        <v>0</v>
      </c>
      <c r="F187" s="100">
        <f t="shared" si="7"/>
        <v>0</v>
      </c>
    </row>
    <row r="188" spans="1:6" x14ac:dyDescent="0.3">
      <c r="A188" s="7">
        <v>430</v>
      </c>
      <c r="B188" s="47" t="s">
        <v>279</v>
      </c>
      <c r="C188" s="100"/>
      <c r="D188" s="100"/>
      <c r="E188" s="100"/>
      <c r="F188" s="100"/>
    </row>
    <row r="189" spans="1:6" x14ac:dyDescent="0.3">
      <c r="A189" s="7">
        <v>431</v>
      </c>
      <c r="B189" s="51" t="s">
        <v>280</v>
      </c>
      <c r="C189" s="112"/>
      <c r="D189" s="112"/>
      <c r="E189" s="100">
        <f>'Exhibit 4'!C186</f>
        <v>0</v>
      </c>
      <c r="F189" s="100">
        <f>+D189-E189</f>
        <v>0</v>
      </c>
    </row>
    <row r="190" spans="1:6" x14ac:dyDescent="0.3">
      <c r="A190" s="7">
        <v>432</v>
      </c>
      <c r="B190" s="51" t="s">
        <v>281</v>
      </c>
      <c r="C190" s="112"/>
      <c r="D190" s="112"/>
      <c r="E190" s="100">
        <f>'Exhibit 4'!C187</f>
        <v>0</v>
      </c>
      <c r="F190" s="100">
        <f>+D190-E190</f>
        <v>0</v>
      </c>
    </row>
    <row r="191" spans="1:6" x14ac:dyDescent="0.3">
      <c r="A191" s="7">
        <v>433</v>
      </c>
      <c r="B191" s="51" t="s">
        <v>282</v>
      </c>
      <c r="C191" s="112"/>
      <c r="D191" s="112"/>
      <c r="E191" s="100">
        <f>'Exhibit 4'!C188</f>
        <v>0</v>
      </c>
      <c r="F191" s="100">
        <f>+D191-E191</f>
        <v>0</v>
      </c>
    </row>
    <row r="192" spans="1:6" x14ac:dyDescent="0.3">
      <c r="A192" s="7">
        <v>434</v>
      </c>
      <c r="B192" s="51" t="s">
        <v>283</v>
      </c>
      <c r="C192" s="112"/>
      <c r="D192" s="112"/>
      <c r="E192" s="100">
        <f>'Exhibit 4'!C189</f>
        <v>0</v>
      </c>
      <c r="F192" s="100">
        <f>+D192-E192</f>
        <v>0</v>
      </c>
    </row>
    <row r="193" spans="1:6" x14ac:dyDescent="0.3">
      <c r="A193" s="7">
        <v>439</v>
      </c>
      <c r="B193" s="51" t="s">
        <v>103</v>
      </c>
      <c r="C193" s="112"/>
      <c r="D193" s="112"/>
      <c r="E193" s="100">
        <f>'Exhibit 4'!C190</f>
        <v>0</v>
      </c>
      <c r="F193" s="100">
        <f>+D193-E193</f>
        <v>0</v>
      </c>
    </row>
    <row r="194" spans="1:6" x14ac:dyDescent="0.3">
      <c r="A194" s="7">
        <v>440</v>
      </c>
      <c r="B194" s="47" t="s">
        <v>284</v>
      </c>
      <c r="C194" s="100"/>
      <c r="D194" s="100"/>
      <c r="E194" s="100"/>
      <c r="F194" s="100"/>
    </row>
    <row r="195" spans="1:6" x14ac:dyDescent="0.3">
      <c r="A195" s="7">
        <v>441</v>
      </c>
      <c r="B195" s="51" t="s">
        <v>285</v>
      </c>
      <c r="C195" s="112"/>
      <c r="D195" s="112"/>
      <c r="E195" s="100">
        <f>'Exhibit 4'!C192</f>
        <v>0</v>
      </c>
      <c r="F195" s="100">
        <f t="shared" ref="F195:F200" si="8">+D195-E195</f>
        <v>0</v>
      </c>
    </row>
    <row r="196" spans="1:6" x14ac:dyDescent="0.3">
      <c r="A196" s="7">
        <v>442</v>
      </c>
      <c r="B196" s="51" t="s">
        <v>286</v>
      </c>
      <c r="C196" s="112"/>
      <c r="D196" s="112"/>
      <c r="E196" s="100">
        <f>'Exhibit 4'!C193</f>
        <v>0</v>
      </c>
      <c r="F196" s="100">
        <f t="shared" si="8"/>
        <v>0</v>
      </c>
    </row>
    <row r="197" spans="1:6" x14ac:dyDescent="0.3">
      <c r="A197" s="7">
        <v>443</v>
      </c>
      <c r="B197" s="51" t="s">
        <v>287</v>
      </c>
      <c r="C197" s="112"/>
      <c r="D197" s="112"/>
      <c r="E197" s="100">
        <f>'Exhibit 4'!C194</f>
        <v>0</v>
      </c>
      <c r="F197" s="100">
        <f t="shared" si="8"/>
        <v>0</v>
      </c>
    </row>
    <row r="198" spans="1:6" x14ac:dyDescent="0.3">
      <c r="A198" s="7">
        <v>444</v>
      </c>
      <c r="B198" s="51" t="s">
        <v>288</v>
      </c>
      <c r="C198" s="112"/>
      <c r="D198" s="112"/>
      <c r="E198" s="100">
        <f>'Exhibit 4'!C195</f>
        <v>0</v>
      </c>
      <c r="F198" s="100">
        <f t="shared" si="8"/>
        <v>0</v>
      </c>
    </row>
    <row r="199" spans="1:6" x14ac:dyDescent="0.3">
      <c r="A199" s="7">
        <v>445</v>
      </c>
      <c r="B199" s="51" t="s">
        <v>289</v>
      </c>
      <c r="C199" s="112"/>
      <c r="D199" s="112"/>
      <c r="E199" s="100">
        <f>'Exhibit 4'!C196</f>
        <v>0</v>
      </c>
      <c r="F199" s="100">
        <f t="shared" si="8"/>
        <v>0</v>
      </c>
    </row>
    <row r="200" spans="1:6" x14ac:dyDescent="0.3">
      <c r="A200" s="7">
        <v>449</v>
      </c>
      <c r="B200" s="51" t="s">
        <v>103</v>
      </c>
      <c r="C200" s="114"/>
      <c r="D200" s="114"/>
      <c r="E200" s="100">
        <f>'Exhibit 4'!C197</f>
        <v>0</v>
      </c>
      <c r="F200" s="101">
        <f t="shared" si="8"/>
        <v>0</v>
      </c>
    </row>
    <row r="201" spans="1:6" x14ac:dyDescent="0.3">
      <c r="A201" s="7"/>
      <c r="B201" s="20" t="s">
        <v>130</v>
      </c>
      <c r="C201" s="101">
        <f>SUM(C175:C200)</f>
        <v>0</v>
      </c>
      <c r="D201" s="101">
        <f>SUM(D175:D200)</f>
        <v>0</v>
      </c>
      <c r="E201" s="124">
        <f>SUM(E175:E200)</f>
        <v>0</v>
      </c>
      <c r="F201" s="124">
        <f>SUM(F175:F200)</f>
        <v>0</v>
      </c>
    </row>
    <row r="202" spans="1:6" x14ac:dyDescent="0.3">
      <c r="C202" s="99"/>
      <c r="D202" s="99"/>
      <c r="E202" s="99"/>
      <c r="F202" s="99"/>
    </row>
    <row r="203" spans="1:6" x14ac:dyDescent="0.3">
      <c r="A203" s="7">
        <v>500</v>
      </c>
      <c r="B203" s="47" t="s">
        <v>290</v>
      </c>
      <c r="C203" s="99"/>
      <c r="D203" s="99"/>
      <c r="E203" s="99"/>
      <c r="F203" s="99"/>
    </row>
    <row r="204" spans="1:6" x14ac:dyDescent="0.3">
      <c r="A204" s="7">
        <v>510</v>
      </c>
      <c r="B204" s="47" t="s">
        <v>291</v>
      </c>
      <c r="C204" s="99"/>
      <c r="D204" s="99"/>
      <c r="E204" s="99"/>
      <c r="F204" s="99"/>
    </row>
    <row r="205" spans="1:6" x14ac:dyDescent="0.3">
      <c r="A205" s="7">
        <v>511</v>
      </c>
      <c r="B205" s="51" t="s">
        <v>292</v>
      </c>
      <c r="C205" s="112"/>
      <c r="D205" s="112"/>
      <c r="E205" s="100">
        <f>'Exhibit 4'!C202</f>
        <v>0</v>
      </c>
      <c r="F205" s="100">
        <f t="shared" ref="F205:F211" si="9">+D205-E205</f>
        <v>0</v>
      </c>
    </row>
    <row r="206" spans="1:6" x14ac:dyDescent="0.3">
      <c r="A206" s="7">
        <v>512</v>
      </c>
      <c r="B206" s="50" t="s">
        <v>293</v>
      </c>
      <c r="C206" s="112"/>
      <c r="D206" s="112"/>
      <c r="E206" s="100">
        <f>'Exhibit 4'!C203</f>
        <v>0</v>
      </c>
      <c r="F206" s="100">
        <f t="shared" si="9"/>
        <v>0</v>
      </c>
    </row>
    <row r="207" spans="1:6" x14ac:dyDescent="0.3">
      <c r="A207" s="7">
        <v>513</v>
      </c>
      <c r="B207" s="50" t="s">
        <v>294</v>
      </c>
      <c r="C207" s="112"/>
      <c r="D207" s="112"/>
      <c r="E207" s="100">
        <f>'Exhibit 4'!C204</f>
        <v>0</v>
      </c>
      <c r="F207" s="100">
        <f t="shared" si="9"/>
        <v>0</v>
      </c>
    </row>
    <row r="208" spans="1:6" x14ac:dyDescent="0.3">
      <c r="A208" s="7">
        <v>514</v>
      </c>
      <c r="B208" s="50" t="s">
        <v>295</v>
      </c>
      <c r="C208" s="112"/>
      <c r="D208" s="112"/>
      <c r="E208" s="100">
        <f>'Exhibit 4'!C205</f>
        <v>0</v>
      </c>
      <c r="F208" s="100">
        <f t="shared" si="9"/>
        <v>0</v>
      </c>
    </row>
    <row r="209" spans="1:6" x14ac:dyDescent="0.3">
      <c r="A209" s="7">
        <v>515</v>
      </c>
      <c r="B209" s="50" t="s">
        <v>296</v>
      </c>
      <c r="C209" s="112"/>
      <c r="D209" s="112"/>
      <c r="E209" s="100">
        <f>'Exhibit 4'!C206</f>
        <v>0</v>
      </c>
      <c r="F209" s="100">
        <f t="shared" si="9"/>
        <v>0</v>
      </c>
    </row>
    <row r="210" spans="1:6" s="259" customFormat="1" x14ac:dyDescent="0.3">
      <c r="A210" s="7">
        <v>516</v>
      </c>
      <c r="B210" s="50" t="s">
        <v>914</v>
      </c>
      <c r="C210" s="112"/>
      <c r="D210" s="112"/>
      <c r="E210" s="100">
        <f>'Exhibit 4'!C207</f>
        <v>0</v>
      </c>
      <c r="F210" s="100">
        <f t="shared" si="9"/>
        <v>0</v>
      </c>
    </row>
    <row r="211" spans="1:6" x14ac:dyDescent="0.3">
      <c r="A211" s="7">
        <v>519</v>
      </c>
      <c r="B211" s="50" t="s">
        <v>103</v>
      </c>
      <c r="C211" s="112"/>
      <c r="D211" s="112"/>
      <c r="E211" s="100">
        <f>'Exhibit 4'!C208</f>
        <v>0</v>
      </c>
      <c r="F211" s="100">
        <f t="shared" si="9"/>
        <v>0</v>
      </c>
    </row>
    <row r="212" spans="1:6" x14ac:dyDescent="0.3">
      <c r="A212" s="7">
        <v>520</v>
      </c>
      <c r="B212" s="47" t="s">
        <v>297</v>
      </c>
      <c r="C212" s="100"/>
      <c r="D212" s="100"/>
      <c r="E212" s="100"/>
      <c r="F212" s="100"/>
    </row>
    <row r="213" spans="1:6" x14ac:dyDescent="0.3">
      <c r="A213" s="7">
        <v>521</v>
      </c>
      <c r="B213" s="51" t="s">
        <v>298</v>
      </c>
      <c r="C213" s="112"/>
      <c r="D213" s="112"/>
      <c r="E213" s="100">
        <f>'Exhibit 4'!C210</f>
        <v>0</v>
      </c>
      <c r="F213" s="100">
        <f t="shared" ref="F213:F218" si="10">+D213-E213</f>
        <v>0</v>
      </c>
    </row>
    <row r="214" spans="1:6" x14ac:dyDescent="0.3">
      <c r="A214" s="7">
        <v>522</v>
      </c>
      <c r="B214" s="50" t="s">
        <v>299</v>
      </c>
      <c r="C214" s="112"/>
      <c r="D214" s="112"/>
      <c r="E214" s="100">
        <f>'Exhibit 4'!C211</f>
        <v>0</v>
      </c>
      <c r="F214" s="100">
        <f t="shared" si="10"/>
        <v>0</v>
      </c>
    </row>
    <row r="215" spans="1:6" x14ac:dyDescent="0.3">
      <c r="A215" s="7">
        <v>523</v>
      </c>
      <c r="B215" s="50" t="s">
        <v>300</v>
      </c>
      <c r="C215" s="112"/>
      <c r="D215" s="112"/>
      <c r="E215" s="100">
        <f>'Exhibit 4'!C212</f>
        <v>0</v>
      </c>
      <c r="F215" s="100">
        <f t="shared" si="10"/>
        <v>0</v>
      </c>
    </row>
    <row r="216" spans="1:6" x14ac:dyDescent="0.3">
      <c r="A216" s="7">
        <v>524</v>
      </c>
      <c r="B216" s="50" t="s">
        <v>301</v>
      </c>
      <c r="C216" s="112"/>
      <c r="D216" s="112"/>
      <c r="E216" s="100">
        <f>'Exhibit 4'!C213</f>
        <v>0</v>
      </c>
      <c r="F216" s="100">
        <f t="shared" si="10"/>
        <v>0</v>
      </c>
    </row>
    <row r="217" spans="1:6" x14ac:dyDescent="0.3">
      <c r="A217" s="7">
        <v>525</v>
      </c>
      <c r="B217" s="50" t="s">
        <v>302</v>
      </c>
      <c r="C217" s="112"/>
      <c r="D217" s="112"/>
      <c r="E217" s="100">
        <f>'Exhibit 4'!C214</f>
        <v>0</v>
      </c>
      <c r="F217" s="100">
        <f t="shared" si="10"/>
        <v>0</v>
      </c>
    </row>
    <row r="218" spans="1:6" x14ac:dyDescent="0.3">
      <c r="A218" s="7">
        <v>529</v>
      </c>
      <c r="B218" s="50" t="s">
        <v>103</v>
      </c>
      <c r="C218" s="114"/>
      <c r="D218" s="114"/>
      <c r="E218" s="100">
        <f>'Exhibit 4'!C215</f>
        <v>0</v>
      </c>
      <c r="F218" s="101">
        <f t="shared" si="10"/>
        <v>0</v>
      </c>
    </row>
    <row r="219" spans="1:6" x14ac:dyDescent="0.3">
      <c r="A219" s="7"/>
      <c r="B219" s="7" t="s">
        <v>131</v>
      </c>
      <c r="C219" s="101">
        <f>SUM(C205:C218)</f>
        <v>0</v>
      </c>
      <c r="D219" s="101">
        <f>SUM(D205:D218)</f>
        <v>0</v>
      </c>
      <c r="E219" s="124">
        <f>SUM(E205:E218)</f>
        <v>0</v>
      </c>
      <c r="F219" s="124">
        <f>SUM(F205:F218)</f>
        <v>0</v>
      </c>
    </row>
    <row r="220" spans="1:6" x14ac:dyDescent="0.3">
      <c r="C220" s="99"/>
      <c r="D220" s="99"/>
      <c r="E220" s="99"/>
      <c r="F220" s="99"/>
    </row>
    <row r="221" spans="1:6" x14ac:dyDescent="0.3">
      <c r="A221" s="7">
        <v>600</v>
      </c>
      <c r="B221" s="40" t="s">
        <v>303</v>
      </c>
      <c r="C221" s="99"/>
      <c r="D221" s="99"/>
      <c r="E221" s="99"/>
      <c r="F221" s="99"/>
    </row>
    <row r="222" spans="1:6" x14ac:dyDescent="0.3">
      <c r="A222" s="7">
        <v>610</v>
      </c>
      <c r="B222" s="47" t="s">
        <v>304</v>
      </c>
      <c r="C222" s="99"/>
      <c r="D222" s="99"/>
      <c r="E222" s="99"/>
      <c r="F222" s="99"/>
    </row>
    <row r="223" spans="1:6" x14ac:dyDescent="0.3">
      <c r="A223" s="7">
        <v>611</v>
      </c>
      <c r="B223" s="51" t="s">
        <v>305</v>
      </c>
      <c r="C223" s="112"/>
      <c r="D223" s="112"/>
      <c r="E223" s="100">
        <f>'Exhibit 4'!C220</f>
        <v>0</v>
      </c>
      <c r="F223" s="100">
        <f t="shared" ref="F223:F229" si="11">+D223-E223</f>
        <v>0</v>
      </c>
    </row>
    <row r="224" spans="1:6" x14ac:dyDescent="0.3">
      <c r="A224" s="7">
        <v>612</v>
      </c>
      <c r="B224" s="50" t="s">
        <v>306</v>
      </c>
      <c r="C224" s="112"/>
      <c r="D224" s="112"/>
      <c r="E224" s="100">
        <f>'Exhibit 4'!C221</f>
        <v>0</v>
      </c>
      <c r="F224" s="100">
        <f t="shared" si="11"/>
        <v>0</v>
      </c>
    </row>
    <row r="225" spans="1:6" x14ac:dyDescent="0.3">
      <c r="A225" s="7">
        <v>613</v>
      </c>
      <c r="B225" s="50" t="s">
        <v>307</v>
      </c>
      <c r="C225" s="112"/>
      <c r="D225" s="112"/>
      <c r="E225" s="100">
        <f>'Exhibit 4'!C222</f>
        <v>0</v>
      </c>
      <c r="F225" s="100">
        <f t="shared" si="11"/>
        <v>0</v>
      </c>
    </row>
    <row r="226" spans="1:6" x14ac:dyDescent="0.3">
      <c r="A226" s="7">
        <v>614</v>
      </c>
      <c r="B226" s="50" t="s">
        <v>308</v>
      </c>
      <c r="C226" s="112"/>
      <c r="D226" s="112"/>
      <c r="E226" s="100">
        <f>'Exhibit 4'!C223</f>
        <v>0</v>
      </c>
      <c r="F226" s="100">
        <f t="shared" si="11"/>
        <v>0</v>
      </c>
    </row>
    <row r="227" spans="1:6" x14ac:dyDescent="0.3">
      <c r="A227" s="7">
        <v>615</v>
      </c>
      <c r="B227" s="50" t="s">
        <v>913</v>
      </c>
      <c r="C227" s="112"/>
      <c r="D227" s="112"/>
      <c r="E227" s="100">
        <f>'Exhibit 4'!C224</f>
        <v>0</v>
      </c>
      <c r="F227" s="100">
        <f t="shared" si="11"/>
        <v>0</v>
      </c>
    </row>
    <row r="228" spans="1:6" x14ac:dyDescent="0.3">
      <c r="A228" s="7">
        <v>616</v>
      </c>
      <c r="B228" s="50" t="s">
        <v>310</v>
      </c>
      <c r="C228" s="112"/>
      <c r="D228" s="112"/>
      <c r="E228" s="100">
        <f>'Exhibit 4'!C225</f>
        <v>0</v>
      </c>
      <c r="F228" s="100">
        <f t="shared" si="11"/>
        <v>0</v>
      </c>
    </row>
    <row r="229" spans="1:6" x14ac:dyDescent="0.3">
      <c r="A229" s="7">
        <v>619</v>
      </c>
      <c r="B229" s="50" t="s">
        <v>103</v>
      </c>
      <c r="C229" s="112"/>
      <c r="D229" s="112"/>
      <c r="E229" s="100">
        <f>'Exhibit 4'!C226</f>
        <v>0</v>
      </c>
      <c r="F229" s="100">
        <f t="shared" si="11"/>
        <v>0</v>
      </c>
    </row>
    <row r="230" spans="1:6" x14ac:dyDescent="0.3">
      <c r="A230" s="7">
        <v>620</v>
      </c>
      <c r="B230" s="47" t="s">
        <v>311</v>
      </c>
      <c r="C230" s="100"/>
      <c r="D230" s="100"/>
      <c r="E230" s="100"/>
      <c r="F230" s="100"/>
    </row>
    <row r="231" spans="1:6" x14ac:dyDescent="0.3">
      <c r="A231" s="7">
        <v>621</v>
      </c>
      <c r="B231" s="51" t="s">
        <v>312</v>
      </c>
      <c r="C231" s="112"/>
      <c r="D231" s="112"/>
      <c r="E231" s="100">
        <f>'Exhibit 4'!C228</f>
        <v>0</v>
      </c>
      <c r="F231" s="100">
        <f>+D231-E231</f>
        <v>0</v>
      </c>
    </row>
    <row r="232" spans="1:6" x14ac:dyDescent="0.3">
      <c r="A232" s="7">
        <v>622</v>
      </c>
      <c r="B232" s="50" t="s">
        <v>313</v>
      </c>
      <c r="C232" s="112"/>
      <c r="D232" s="112"/>
      <c r="E232" s="100">
        <f>'Exhibit 4'!C229</f>
        <v>0</v>
      </c>
      <c r="F232" s="100">
        <f>+D232-E232</f>
        <v>0</v>
      </c>
    </row>
    <row r="233" spans="1:6" x14ac:dyDescent="0.3">
      <c r="A233" s="7">
        <v>623</v>
      </c>
      <c r="B233" s="50" t="s">
        <v>314</v>
      </c>
      <c r="C233" s="112"/>
      <c r="D233" s="112"/>
      <c r="E233" s="100">
        <f>'Exhibit 4'!C230</f>
        <v>0</v>
      </c>
      <c r="F233" s="100">
        <f>+D233-E233</f>
        <v>0</v>
      </c>
    </row>
    <row r="234" spans="1:6" x14ac:dyDescent="0.3">
      <c r="A234" s="7">
        <v>624</v>
      </c>
      <c r="B234" s="50" t="s">
        <v>315</v>
      </c>
      <c r="C234" s="112"/>
      <c r="D234" s="112"/>
      <c r="E234" s="100">
        <f>'Exhibit 4'!C231</f>
        <v>0</v>
      </c>
      <c r="F234" s="100">
        <f>+D234-E234</f>
        <v>0</v>
      </c>
    </row>
    <row r="235" spans="1:6" x14ac:dyDescent="0.3">
      <c r="A235" s="7">
        <v>629</v>
      </c>
      <c r="B235" s="50" t="s">
        <v>103</v>
      </c>
      <c r="C235" s="114"/>
      <c r="D235" s="114"/>
      <c r="E235" s="100">
        <f>'Exhibit 4'!C232</f>
        <v>0</v>
      </c>
      <c r="F235" s="101">
        <f>+D235-E235</f>
        <v>0</v>
      </c>
    </row>
    <row r="236" spans="1:6" x14ac:dyDescent="0.3">
      <c r="A236" s="7"/>
      <c r="B236" s="7" t="s">
        <v>132</v>
      </c>
      <c r="C236" s="101">
        <f>SUM(C223:C235)</f>
        <v>0</v>
      </c>
      <c r="D236" s="101">
        <f>SUM(D223:D235)</f>
        <v>0</v>
      </c>
      <c r="E236" s="124">
        <f>SUM(E223:E235)</f>
        <v>0</v>
      </c>
      <c r="F236" s="124">
        <f>SUM(F223:F235)</f>
        <v>0</v>
      </c>
    </row>
    <row r="237" spans="1:6" x14ac:dyDescent="0.3">
      <c r="C237" s="99"/>
      <c r="D237" s="99"/>
      <c r="E237" s="99"/>
      <c r="F237" s="99"/>
    </row>
    <row r="238" spans="1:6" x14ac:dyDescent="0.3">
      <c r="A238" s="7">
        <v>700</v>
      </c>
      <c r="B238" s="39" t="s">
        <v>316</v>
      </c>
      <c r="C238" s="99"/>
      <c r="D238" s="99"/>
      <c r="E238" s="99"/>
      <c r="F238" s="99"/>
    </row>
    <row r="239" spans="1:6" x14ac:dyDescent="0.3">
      <c r="A239" s="7">
        <v>710</v>
      </c>
      <c r="B239" s="47" t="s">
        <v>317</v>
      </c>
      <c r="C239" s="99"/>
      <c r="D239" s="99"/>
      <c r="E239" s="99"/>
      <c r="F239" s="99"/>
    </row>
    <row r="240" spans="1:6" x14ac:dyDescent="0.3">
      <c r="A240" s="7">
        <v>711</v>
      </c>
      <c r="B240" s="51" t="s">
        <v>318</v>
      </c>
      <c r="C240" s="112"/>
      <c r="D240" s="112"/>
      <c r="E240" s="100">
        <f>'Exhibit 4'!C237</f>
        <v>0</v>
      </c>
      <c r="F240" s="100">
        <f>+D240-E240</f>
        <v>0</v>
      </c>
    </row>
    <row r="241" spans="1:6" x14ac:dyDescent="0.3">
      <c r="A241" s="7">
        <v>712</v>
      </c>
      <c r="B241" s="50" t="s">
        <v>319</v>
      </c>
      <c r="C241" s="112"/>
      <c r="D241" s="112"/>
      <c r="E241" s="100">
        <f>'Exhibit 4'!C238</f>
        <v>0</v>
      </c>
      <c r="F241" s="100">
        <f>+D241-E241</f>
        <v>0</v>
      </c>
    </row>
    <row r="242" spans="1:6" x14ac:dyDescent="0.3">
      <c r="A242" s="7">
        <v>719</v>
      </c>
      <c r="B242" s="50" t="s">
        <v>103</v>
      </c>
      <c r="C242" s="112"/>
      <c r="D242" s="112"/>
      <c r="E242" s="100">
        <f>'Exhibit 4'!C239</f>
        <v>0</v>
      </c>
      <c r="F242" s="100">
        <f>+D242-E242</f>
        <v>0</v>
      </c>
    </row>
    <row r="243" spans="1:6" x14ac:dyDescent="0.3">
      <c r="A243" s="7">
        <v>720</v>
      </c>
      <c r="B243" s="47" t="s">
        <v>320</v>
      </c>
      <c r="C243" s="100"/>
      <c r="D243" s="100"/>
      <c r="E243" s="100"/>
      <c r="F243" s="100"/>
    </row>
    <row r="244" spans="1:6" x14ac:dyDescent="0.3">
      <c r="A244" s="7">
        <v>721</v>
      </c>
      <c r="B244" s="51" t="s">
        <v>321</v>
      </c>
      <c r="C244" s="112"/>
      <c r="D244" s="112"/>
      <c r="E244" s="100">
        <f>'Exhibit 4'!C241</f>
        <v>0</v>
      </c>
      <c r="F244" s="100">
        <f>+D244-E244</f>
        <v>0</v>
      </c>
    </row>
    <row r="245" spans="1:6" x14ac:dyDescent="0.3">
      <c r="A245" s="7">
        <v>729</v>
      </c>
      <c r="B245" s="50" t="s">
        <v>103</v>
      </c>
      <c r="C245" s="114"/>
      <c r="D245" s="114"/>
      <c r="E245" s="100">
        <f>'Exhibit 4'!C242</f>
        <v>0</v>
      </c>
      <c r="F245" s="101">
        <f>+D245-E245</f>
        <v>0</v>
      </c>
    </row>
    <row r="246" spans="1:6" x14ac:dyDescent="0.3">
      <c r="A246" s="7"/>
      <c r="B246" s="7" t="s">
        <v>133</v>
      </c>
      <c r="C246" s="101">
        <f>SUM(C240:C245)</f>
        <v>0</v>
      </c>
      <c r="D246" s="101">
        <f>SUM(D240:D245)</f>
        <v>0</v>
      </c>
      <c r="E246" s="124">
        <f>SUM(E240:E245)</f>
        <v>0</v>
      </c>
      <c r="F246" s="124">
        <f>SUM(F240:F245)</f>
        <v>0</v>
      </c>
    </row>
    <row r="247" spans="1:6" x14ac:dyDescent="0.3">
      <c r="C247" s="99"/>
      <c r="D247" s="99"/>
      <c r="E247" s="99"/>
      <c r="F247" s="99"/>
    </row>
    <row r="248" spans="1:6" x14ac:dyDescent="0.3">
      <c r="A248" s="7">
        <v>750</v>
      </c>
      <c r="B248" s="39" t="s">
        <v>322</v>
      </c>
      <c r="C248" s="112"/>
      <c r="D248" s="112"/>
      <c r="E248" s="100">
        <f>'Exhibit 4'!C245</f>
        <v>0</v>
      </c>
      <c r="F248" s="100">
        <f>+D248-E248</f>
        <v>0</v>
      </c>
    </row>
    <row r="249" spans="1:6" x14ac:dyDescent="0.3">
      <c r="A249" s="7">
        <v>800</v>
      </c>
      <c r="B249" s="40" t="s">
        <v>323</v>
      </c>
      <c r="C249" s="112"/>
      <c r="D249" s="112"/>
      <c r="E249" s="100">
        <f>'Exhibit 4'!C246</f>
        <v>0</v>
      </c>
      <c r="F249" s="100">
        <f>+D249-E249</f>
        <v>0</v>
      </c>
    </row>
    <row r="250" spans="1:6" x14ac:dyDescent="0.3">
      <c r="A250" s="7">
        <v>850</v>
      </c>
      <c r="B250" s="40" t="s">
        <v>324</v>
      </c>
      <c r="C250" s="112"/>
      <c r="D250" s="112"/>
      <c r="E250" s="100">
        <f>'Exhibit 4'!C247</f>
        <v>0</v>
      </c>
      <c r="F250" s="100">
        <f>+D250-E250</f>
        <v>0</v>
      </c>
    </row>
    <row r="251" spans="1:6" x14ac:dyDescent="0.3">
      <c r="A251" s="7">
        <v>890</v>
      </c>
      <c r="B251" s="40" t="s">
        <v>325</v>
      </c>
      <c r="C251" s="114"/>
      <c r="D251" s="114"/>
      <c r="E251" s="134">
        <f>'Exhibit 4'!C248</f>
        <v>0</v>
      </c>
      <c r="F251" s="101">
        <f>+D251-E251</f>
        <v>0</v>
      </c>
    </row>
    <row r="252" spans="1:6" x14ac:dyDescent="0.3">
      <c r="A252" s="7"/>
      <c r="B252" s="7" t="s">
        <v>135</v>
      </c>
      <c r="C252" s="101">
        <f>+C251+C250+C249+C248+C246+C236+C219+C201+C171+C157+C141</f>
        <v>0</v>
      </c>
      <c r="D252" s="101">
        <f>+D251+D250+D249+D248+D246+D236+D219+D201+D171+D157+D141</f>
        <v>0</v>
      </c>
      <c r="E252" s="101">
        <f>+E251+E250+E249+E248+E246+E236+E219+E201+E171+E157+E141</f>
        <v>0</v>
      </c>
      <c r="F252" s="101">
        <f>+F251+F250+F249+F248+F246+F236+F219+F201+F171+F157+F141</f>
        <v>0</v>
      </c>
    </row>
    <row r="253" spans="1:6" x14ac:dyDescent="0.3">
      <c r="A253" s="7"/>
      <c r="B253" s="7" t="s">
        <v>136</v>
      </c>
      <c r="C253" s="101">
        <f>+C107-C252</f>
        <v>0</v>
      </c>
      <c r="D253" s="101">
        <f>+D107-D252</f>
        <v>0</v>
      </c>
      <c r="E253" s="101">
        <f>+E107-E252</f>
        <v>0</v>
      </c>
      <c r="F253" s="101">
        <f>+F107+F252</f>
        <v>0</v>
      </c>
    </row>
    <row r="254" spans="1:6" x14ac:dyDescent="0.3">
      <c r="C254" s="99"/>
      <c r="D254" s="99"/>
      <c r="E254" s="99"/>
      <c r="F254" s="99"/>
    </row>
    <row r="255" spans="1:6" x14ac:dyDescent="0.3">
      <c r="A255" s="7"/>
      <c r="B255" s="20" t="s">
        <v>137</v>
      </c>
      <c r="C255" s="99"/>
      <c r="D255" s="99"/>
      <c r="E255" s="99"/>
      <c r="F255" s="99"/>
    </row>
    <row r="256" spans="1:6" x14ac:dyDescent="0.3">
      <c r="A256" s="7">
        <v>371</v>
      </c>
      <c r="B256" s="39" t="s">
        <v>326</v>
      </c>
      <c r="C256" s="112"/>
      <c r="D256" s="112"/>
      <c r="E256" s="100">
        <f>'Exhibit 4'!C253</f>
        <v>0</v>
      </c>
      <c r="F256" s="100">
        <f t="shared" ref="F256:F262" si="12">+E256-D256</f>
        <v>0</v>
      </c>
    </row>
    <row r="257" spans="1:6" x14ac:dyDescent="0.3">
      <c r="A257" s="7">
        <v>911</v>
      </c>
      <c r="B257" s="39" t="s">
        <v>327</v>
      </c>
      <c r="C257" s="112"/>
      <c r="D257" s="112"/>
      <c r="E257" s="100">
        <f>'Exhibit 4'!C254</f>
        <v>0</v>
      </c>
      <c r="F257" s="100">
        <f t="shared" si="12"/>
        <v>0</v>
      </c>
    </row>
    <row r="258" spans="1:6" x14ac:dyDescent="0.3">
      <c r="A258" s="7">
        <v>372</v>
      </c>
      <c r="B258" s="39" t="s">
        <v>328</v>
      </c>
      <c r="C258" s="112"/>
      <c r="D258" s="112"/>
      <c r="E258" s="100">
        <f>'Exhibit 4'!C255</f>
        <v>0</v>
      </c>
      <c r="F258" s="100">
        <f t="shared" si="12"/>
        <v>0</v>
      </c>
    </row>
    <row r="259" spans="1:6" x14ac:dyDescent="0.3">
      <c r="A259" s="7">
        <v>373</v>
      </c>
      <c r="B259" s="39" t="s">
        <v>329</v>
      </c>
      <c r="C259" s="112"/>
      <c r="D259" s="112"/>
      <c r="E259" s="100">
        <f>'Exhibit 4'!C256</f>
        <v>0</v>
      </c>
      <c r="F259" s="100">
        <f t="shared" si="12"/>
        <v>0</v>
      </c>
    </row>
    <row r="260" spans="1:6" x14ac:dyDescent="0.3">
      <c r="A260" s="7">
        <v>374</v>
      </c>
      <c r="B260" s="39" t="s">
        <v>330</v>
      </c>
      <c r="C260" s="112"/>
      <c r="D260" s="112"/>
      <c r="E260" s="100">
        <f>'Exhibit 4'!C257</f>
        <v>0</v>
      </c>
      <c r="F260" s="100">
        <f t="shared" si="12"/>
        <v>0</v>
      </c>
    </row>
    <row r="261" spans="1:6" x14ac:dyDescent="0.3">
      <c r="A261" s="7">
        <v>912</v>
      </c>
      <c r="B261" s="39" t="s">
        <v>331</v>
      </c>
      <c r="C261" s="112"/>
      <c r="D261" s="112"/>
      <c r="E261" s="100">
        <f>'Exhibit 4'!C258</f>
        <v>0</v>
      </c>
      <c r="F261" s="100">
        <f t="shared" si="12"/>
        <v>0</v>
      </c>
    </row>
    <row r="262" spans="1:6" x14ac:dyDescent="0.3">
      <c r="A262" s="7">
        <v>915</v>
      </c>
      <c r="B262" s="39" t="s">
        <v>332</v>
      </c>
      <c r="C262" s="114"/>
      <c r="D262" s="114"/>
      <c r="E262" s="100">
        <f>'Exhibit 4'!C259</f>
        <v>0</v>
      </c>
      <c r="F262" s="100">
        <f t="shared" si="12"/>
        <v>0</v>
      </c>
    </row>
    <row r="263" spans="1:6" x14ac:dyDescent="0.3">
      <c r="B263" s="7" t="s">
        <v>138</v>
      </c>
      <c r="C263" s="101">
        <f>SUM(C256:C262)</f>
        <v>0</v>
      </c>
      <c r="D263" s="101">
        <f>SUM(D256:D262)</f>
        <v>0</v>
      </c>
      <c r="E263" s="124">
        <f>SUM(E256:E262)</f>
        <v>0</v>
      </c>
      <c r="F263" s="124">
        <f>SUM(F256:F262)</f>
        <v>0</v>
      </c>
    </row>
    <row r="264" spans="1:6" x14ac:dyDescent="0.3">
      <c r="C264" s="99"/>
      <c r="D264" s="99"/>
      <c r="E264" s="99"/>
      <c r="F264" s="99"/>
    </row>
    <row r="265" spans="1:6" x14ac:dyDescent="0.3">
      <c r="A265" s="20" t="s">
        <v>139</v>
      </c>
      <c r="B265" s="39" t="s">
        <v>140</v>
      </c>
      <c r="C265" s="112"/>
      <c r="D265" s="112"/>
      <c r="E265" s="100">
        <f>'Exhibit 4'!C262</f>
        <v>0</v>
      </c>
      <c r="F265" s="100">
        <f>+E265-D265</f>
        <v>0</v>
      </c>
    </row>
    <row r="266" spans="1:6" x14ac:dyDescent="0.3">
      <c r="A266" s="20" t="s">
        <v>141</v>
      </c>
      <c r="B266" s="39" t="s">
        <v>142</v>
      </c>
      <c r="C266" s="112"/>
      <c r="D266" s="112"/>
      <c r="E266" s="100">
        <f>'Exhibit 4'!C263</f>
        <v>0</v>
      </c>
      <c r="F266" s="100">
        <f>+E266-D266</f>
        <v>0</v>
      </c>
    </row>
    <row r="267" spans="1:6" x14ac:dyDescent="0.3">
      <c r="B267" s="20" t="s">
        <v>143</v>
      </c>
      <c r="C267" s="124">
        <f>+C253+C263+C265+C266</f>
        <v>0</v>
      </c>
      <c r="D267" s="124">
        <f>+D253+D263+D265+D266</f>
        <v>0</v>
      </c>
      <c r="E267" s="124">
        <f>+E253+E263+E265+E266</f>
        <v>0</v>
      </c>
      <c r="F267" s="124">
        <f>+F253+F263+F265+F266</f>
        <v>0</v>
      </c>
    </row>
    <row r="268" spans="1:6" x14ac:dyDescent="0.3">
      <c r="C268" s="99"/>
      <c r="D268" s="99"/>
      <c r="E268" s="99"/>
      <c r="F268" s="99"/>
    </row>
    <row r="269" spans="1:6" x14ac:dyDescent="0.3">
      <c r="B269" s="20" t="s">
        <v>920</v>
      </c>
      <c r="C269" s="100">
        <f>'Exhibit 4'!C266</f>
        <v>0</v>
      </c>
      <c r="D269" s="100">
        <f>'Exhibit 4'!C266</f>
        <v>0</v>
      </c>
      <c r="E269" s="100">
        <f>'Exhibit 4'!C266</f>
        <v>0</v>
      </c>
      <c r="F269" s="100">
        <f>+E269-D269</f>
        <v>0</v>
      </c>
    </row>
    <row r="270" spans="1:6" x14ac:dyDescent="0.3">
      <c r="B270" s="20" t="s">
        <v>921</v>
      </c>
      <c r="C270" s="99"/>
      <c r="D270" s="99"/>
      <c r="E270" s="99"/>
      <c r="F270" s="99"/>
    </row>
    <row r="271" spans="1:6" x14ac:dyDescent="0.3">
      <c r="B271" s="20" t="str">
        <f>IF(ISBLANK('Exhibit 4'!B268),"",'Exhibit 4'!B268)</f>
        <v/>
      </c>
      <c r="C271" s="100">
        <f>'Exhibit 4'!C268</f>
        <v>0</v>
      </c>
      <c r="D271" s="100">
        <f>'Exhibit 4'!C268</f>
        <v>0</v>
      </c>
      <c r="E271" s="100">
        <f>'Exhibit 4'!C268</f>
        <v>0</v>
      </c>
      <c r="F271" s="100">
        <f>+E271-D271</f>
        <v>0</v>
      </c>
    </row>
    <row r="272" spans="1:6" x14ac:dyDescent="0.3">
      <c r="B272" s="20" t="str">
        <f>IF(ISBLANK('Exhibit 4'!B269),"",'Exhibit 4'!B269)</f>
        <v/>
      </c>
      <c r="C272" s="101">
        <f>'Exhibit 4'!C269</f>
        <v>0</v>
      </c>
      <c r="D272" s="101">
        <f>'Exhibit 4'!C269</f>
        <v>0</v>
      </c>
      <c r="E272" s="101">
        <f>'Exhibit 4'!C269</f>
        <v>0</v>
      </c>
      <c r="F272" s="101">
        <f>+E272-D272</f>
        <v>0</v>
      </c>
    </row>
    <row r="273" spans="2:6" x14ac:dyDescent="0.3">
      <c r="B273" s="20" t="s">
        <v>922</v>
      </c>
      <c r="C273" s="101">
        <f>+C272+C271+C269</f>
        <v>0</v>
      </c>
      <c r="D273" s="101">
        <f>+D272+D271+D269</f>
        <v>0</v>
      </c>
      <c r="E273" s="101">
        <f>+E272+E271+E269</f>
        <v>0</v>
      </c>
      <c r="F273" s="101">
        <f>+F272+F271+F269</f>
        <v>0</v>
      </c>
    </row>
    <row r="274" spans="2:6" ht="15" thickBot="1" x14ac:dyDescent="0.35">
      <c r="B274" s="20" t="s">
        <v>144</v>
      </c>
      <c r="C274" s="109">
        <f>+C273+C267</f>
        <v>0</v>
      </c>
      <c r="D274" s="109">
        <f>+D273+D267</f>
        <v>0</v>
      </c>
      <c r="E274" s="109">
        <f>+E273+E267</f>
        <v>0</v>
      </c>
      <c r="F274" s="109">
        <f>+F273+F267</f>
        <v>0</v>
      </c>
    </row>
    <row r="275" spans="2:6" ht="15" thickTop="1" x14ac:dyDescent="0.3">
      <c r="C275" s="99"/>
      <c r="D275" s="99"/>
      <c r="E275" s="99"/>
      <c r="F275" s="99"/>
    </row>
    <row r="276" spans="2:6" x14ac:dyDescent="0.3">
      <c r="C276" s="99"/>
      <c r="D276" s="99"/>
      <c r="E276" s="99"/>
      <c r="F276" s="99"/>
    </row>
    <row r="277" spans="2:6" x14ac:dyDescent="0.3">
      <c r="C277" s="99"/>
      <c r="D277" s="99"/>
      <c r="E277" s="99"/>
      <c r="F277" s="99"/>
    </row>
    <row r="278" spans="2:6" x14ac:dyDescent="0.3">
      <c r="C278" s="99"/>
      <c r="D278" s="99"/>
      <c r="E278" s="99"/>
      <c r="F278" s="99"/>
    </row>
    <row r="279" spans="2:6" x14ac:dyDescent="0.3">
      <c r="C279" s="99"/>
      <c r="D279" s="99"/>
      <c r="E279" s="99"/>
      <c r="F279" s="99"/>
    </row>
    <row r="280" spans="2:6" x14ac:dyDescent="0.3">
      <c r="C280" s="99"/>
      <c r="D280" s="99"/>
      <c r="E280" s="99"/>
      <c r="F280" s="99"/>
    </row>
    <row r="281" spans="2:6" x14ac:dyDescent="0.3">
      <c r="C281" s="99"/>
      <c r="D281" s="99"/>
      <c r="E281" s="99"/>
      <c r="F281" s="99"/>
    </row>
    <row r="282" spans="2:6" x14ac:dyDescent="0.3">
      <c r="C282" s="99"/>
      <c r="D282" s="99"/>
      <c r="E282" s="99"/>
      <c r="F282" s="99"/>
    </row>
    <row r="283" spans="2:6" x14ac:dyDescent="0.3">
      <c r="C283" s="99"/>
      <c r="D283" s="99"/>
      <c r="E283" s="99"/>
      <c r="F283" s="99"/>
    </row>
    <row r="284" spans="2:6" x14ac:dyDescent="0.3">
      <c r="C284" s="99"/>
      <c r="D284" s="99"/>
      <c r="E284" s="99"/>
      <c r="F284" s="99"/>
    </row>
    <row r="285" spans="2:6" x14ac:dyDescent="0.3">
      <c r="C285" s="99"/>
      <c r="D285" s="99"/>
      <c r="E285" s="99"/>
      <c r="F285" s="99"/>
    </row>
    <row r="286" spans="2:6" x14ac:dyDescent="0.3">
      <c r="C286" s="99"/>
      <c r="D286" s="99"/>
      <c r="E286" s="99"/>
      <c r="F286" s="99"/>
    </row>
    <row r="287" spans="2:6" x14ac:dyDescent="0.3">
      <c r="C287" s="99"/>
      <c r="D287" s="99"/>
      <c r="E287" s="99"/>
      <c r="F287" s="99"/>
    </row>
    <row r="288" spans="2:6" x14ac:dyDescent="0.3">
      <c r="C288" s="99"/>
      <c r="D288" s="99"/>
      <c r="E288" s="99"/>
      <c r="F288" s="99"/>
    </row>
    <row r="289" spans="3:6" x14ac:dyDescent="0.3">
      <c r="C289" s="99"/>
      <c r="D289" s="99"/>
      <c r="E289" s="99"/>
      <c r="F289" s="99"/>
    </row>
    <row r="290" spans="3:6" x14ac:dyDescent="0.3">
      <c r="C290" s="99"/>
      <c r="D290" s="99"/>
      <c r="E290" s="99"/>
      <c r="F290" s="99"/>
    </row>
    <row r="291" spans="3:6" x14ac:dyDescent="0.3">
      <c r="C291" s="99"/>
      <c r="D291" s="99"/>
      <c r="E291" s="99"/>
      <c r="F291" s="99"/>
    </row>
    <row r="292" spans="3:6" x14ac:dyDescent="0.3">
      <c r="C292" s="99"/>
      <c r="D292" s="99"/>
      <c r="E292" s="99"/>
      <c r="F292" s="99"/>
    </row>
    <row r="293" spans="3:6" x14ac:dyDescent="0.3">
      <c r="C293" s="99"/>
      <c r="D293" s="99"/>
      <c r="E293" s="99"/>
      <c r="F293" s="99"/>
    </row>
    <row r="294" spans="3:6" x14ac:dyDescent="0.3">
      <c r="C294" s="99"/>
      <c r="D294" s="99"/>
      <c r="E294" s="99"/>
      <c r="F294" s="99"/>
    </row>
    <row r="295" spans="3:6" x14ac:dyDescent="0.3">
      <c r="C295" s="99"/>
      <c r="D295" s="99"/>
      <c r="E295" s="99"/>
      <c r="F295" s="99"/>
    </row>
    <row r="296" spans="3:6" x14ac:dyDescent="0.3">
      <c r="C296" s="99"/>
      <c r="D296" s="99"/>
      <c r="E296" s="99"/>
      <c r="F296" s="99"/>
    </row>
    <row r="297" spans="3:6" x14ac:dyDescent="0.3">
      <c r="C297" s="99"/>
      <c r="D297" s="99"/>
      <c r="E297" s="99"/>
      <c r="F297" s="99"/>
    </row>
    <row r="298" spans="3:6" x14ac:dyDescent="0.3">
      <c r="C298" s="99"/>
      <c r="D298" s="99"/>
      <c r="E298" s="99"/>
      <c r="F298" s="99"/>
    </row>
    <row r="299" spans="3:6" x14ac:dyDescent="0.3">
      <c r="C299" s="99"/>
      <c r="D299" s="99"/>
      <c r="E299" s="99"/>
      <c r="F299" s="99"/>
    </row>
    <row r="300" spans="3:6" x14ac:dyDescent="0.3">
      <c r="C300" s="99"/>
      <c r="D300" s="99"/>
      <c r="E300" s="99"/>
      <c r="F300" s="99"/>
    </row>
    <row r="301" spans="3:6" x14ac:dyDescent="0.3">
      <c r="C301" s="99"/>
      <c r="D301" s="99"/>
      <c r="E301" s="99"/>
      <c r="F301" s="99"/>
    </row>
    <row r="302" spans="3:6" x14ac:dyDescent="0.3">
      <c r="C302" s="99"/>
      <c r="D302" s="99"/>
      <c r="E302" s="99"/>
      <c r="F302" s="99"/>
    </row>
    <row r="303" spans="3:6" x14ac:dyDescent="0.3">
      <c r="C303" s="99"/>
      <c r="D303" s="99"/>
      <c r="E303" s="99"/>
      <c r="F303" s="99"/>
    </row>
    <row r="304" spans="3:6" x14ac:dyDescent="0.3">
      <c r="C304" s="99"/>
      <c r="D304" s="99"/>
      <c r="E304" s="99"/>
      <c r="F304" s="99"/>
    </row>
    <row r="305" spans="3:6" x14ac:dyDescent="0.3">
      <c r="C305" s="99"/>
      <c r="D305" s="99"/>
      <c r="E305" s="99"/>
      <c r="F305" s="99"/>
    </row>
    <row r="306" spans="3:6" x14ac:dyDescent="0.3">
      <c r="C306" s="99"/>
      <c r="D306" s="99"/>
      <c r="E306" s="99"/>
      <c r="F306" s="99"/>
    </row>
    <row r="307" spans="3:6" x14ac:dyDescent="0.3">
      <c r="C307" s="99"/>
      <c r="D307" s="99"/>
      <c r="E307" s="99"/>
      <c r="F307" s="99"/>
    </row>
    <row r="308" spans="3:6" x14ac:dyDescent="0.3">
      <c r="C308" s="99"/>
      <c r="D308" s="99"/>
      <c r="E308" s="99"/>
      <c r="F308" s="99"/>
    </row>
    <row r="309" spans="3:6" x14ac:dyDescent="0.3">
      <c r="C309" s="99"/>
      <c r="D309" s="99"/>
      <c r="E309" s="99"/>
      <c r="F309" s="99"/>
    </row>
    <row r="310" spans="3:6" x14ac:dyDescent="0.3">
      <c r="C310" s="99"/>
      <c r="D310" s="99"/>
      <c r="E310" s="99"/>
      <c r="F310" s="99"/>
    </row>
    <row r="311" spans="3:6" x14ac:dyDescent="0.3">
      <c r="C311" s="99"/>
      <c r="D311" s="99"/>
      <c r="E311" s="99"/>
      <c r="F311" s="99"/>
    </row>
    <row r="312" spans="3:6" x14ac:dyDescent="0.3">
      <c r="C312" s="99"/>
      <c r="D312" s="99"/>
      <c r="E312" s="99"/>
      <c r="F312" s="99"/>
    </row>
    <row r="313" spans="3:6" x14ac:dyDescent="0.3">
      <c r="C313" s="99"/>
      <c r="D313" s="99"/>
      <c r="E313" s="99"/>
      <c r="F313" s="99"/>
    </row>
    <row r="314" spans="3:6" x14ac:dyDescent="0.3">
      <c r="C314" s="99"/>
      <c r="D314" s="99"/>
      <c r="E314" s="99"/>
      <c r="F314" s="99"/>
    </row>
    <row r="315" spans="3:6" x14ac:dyDescent="0.3">
      <c r="C315" s="99"/>
      <c r="D315" s="99"/>
      <c r="E315" s="99"/>
      <c r="F315" s="99"/>
    </row>
    <row r="316" spans="3:6" x14ac:dyDescent="0.3">
      <c r="C316" s="99"/>
      <c r="D316" s="99"/>
      <c r="E316" s="99"/>
      <c r="F316" s="99"/>
    </row>
    <row r="317" spans="3:6" x14ac:dyDescent="0.3">
      <c r="C317" s="99"/>
      <c r="D317" s="99"/>
      <c r="E317" s="99"/>
      <c r="F317" s="99"/>
    </row>
    <row r="318" spans="3:6" x14ac:dyDescent="0.3">
      <c r="C318" s="99"/>
      <c r="D318" s="99"/>
      <c r="E318" s="99"/>
      <c r="F318" s="99"/>
    </row>
    <row r="319" spans="3:6" x14ac:dyDescent="0.3">
      <c r="C319" s="99"/>
      <c r="D319" s="99"/>
      <c r="E319" s="99"/>
      <c r="F319" s="99"/>
    </row>
    <row r="320" spans="3:6" x14ac:dyDescent="0.3">
      <c r="C320" s="99"/>
      <c r="D320" s="99"/>
      <c r="E320" s="99"/>
      <c r="F320" s="99"/>
    </row>
    <row r="321" spans="3:6" x14ac:dyDescent="0.3">
      <c r="C321" s="99"/>
      <c r="D321" s="99"/>
      <c r="E321" s="99"/>
      <c r="F321" s="99"/>
    </row>
    <row r="322" spans="3:6" x14ac:dyDescent="0.3">
      <c r="C322" s="99"/>
      <c r="D322" s="99"/>
      <c r="E322" s="99"/>
      <c r="F322" s="99"/>
    </row>
    <row r="323" spans="3:6" x14ac:dyDescent="0.3">
      <c r="C323" s="99"/>
      <c r="D323" s="99"/>
      <c r="E323" s="99"/>
      <c r="F323" s="99"/>
    </row>
    <row r="324" spans="3:6" x14ac:dyDescent="0.3">
      <c r="C324" s="99"/>
      <c r="D324" s="99"/>
      <c r="E324" s="99"/>
      <c r="F324" s="99"/>
    </row>
    <row r="325" spans="3:6" x14ac:dyDescent="0.3">
      <c r="C325" s="99"/>
      <c r="D325" s="99"/>
      <c r="E325" s="99"/>
      <c r="F325" s="99"/>
    </row>
    <row r="326" spans="3:6" x14ac:dyDescent="0.3">
      <c r="C326" s="99"/>
      <c r="D326" s="99"/>
      <c r="E326" s="99"/>
      <c r="F326" s="99"/>
    </row>
    <row r="327" spans="3:6" x14ac:dyDescent="0.3">
      <c r="C327" s="99"/>
      <c r="D327" s="99"/>
      <c r="E327" s="99"/>
      <c r="F327" s="99"/>
    </row>
    <row r="328" spans="3:6" x14ac:dyDescent="0.3">
      <c r="C328" s="99"/>
      <c r="D328" s="99"/>
      <c r="E328" s="99"/>
      <c r="F328" s="99"/>
    </row>
    <row r="329" spans="3:6" x14ac:dyDescent="0.3">
      <c r="C329" s="99"/>
      <c r="D329" s="99"/>
      <c r="E329" s="99"/>
      <c r="F329" s="99"/>
    </row>
    <row r="330" spans="3:6" x14ac:dyDescent="0.3">
      <c r="C330" s="99"/>
      <c r="D330" s="99"/>
      <c r="E330" s="99"/>
      <c r="F330" s="99"/>
    </row>
    <row r="331" spans="3:6" x14ac:dyDescent="0.3">
      <c r="C331" s="99"/>
      <c r="D331" s="99"/>
      <c r="E331" s="99"/>
      <c r="F331" s="99"/>
    </row>
    <row r="332" spans="3:6" x14ac:dyDescent="0.3">
      <c r="C332" s="99"/>
      <c r="D332" s="99"/>
      <c r="E332" s="99"/>
      <c r="F332" s="99"/>
    </row>
    <row r="333" spans="3:6" x14ac:dyDescent="0.3">
      <c r="C333" s="99"/>
      <c r="D333" s="99"/>
      <c r="E333" s="99"/>
      <c r="F333" s="99"/>
    </row>
    <row r="334" spans="3:6" x14ac:dyDescent="0.3">
      <c r="C334" s="99"/>
      <c r="D334" s="99"/>
      <c r="E334" s="99"/>
      <c r="F334" s="99"/>
    </row>
    <row r="335" spans="3:6" x14ac:dyDescent="0.3">
      <c r="C335" s="99"/>
      <c r="D335" s="99"/>
      <c r="E335" s="99"/>
      <c r="F335" s="99"/>
    </row>
    <row r="336" spans="3:6" x14ac:dyDescent="0.3">
      <c r="C336" s="99"/>
      <c r="D336" s="99"/>
      <c r="E336" s="99"/>
      <c r="F336" s="99"/>
    </row>
    <row r="337" spans="3:6" x14ac:dyDescent="0.3">
      <c r="C337" s="99"/>
      <c r="D337" s="99"/>
      <c r="E337" s="99"/>
      <c r="F337" s="99"/>
    </row>
    <row r="338" spans="3:6" x14ac:dyDescent="0.3">
      <c r="C338" s="99"/>
      <c r="D338" s="99"/>
      <c r="E338" s="99"/>
      <c r="F338" s="99"/>
    </row>
    <row r="339" spans="3:6" x14ac:dyDescent="0.3">
      <c r="C339" s="99"/>
      <c r="D339" s="99"/>
      <c r="E339" s="99"/>
      <c r="F339" s="99"/>
    </row>
    <row r="340" spans="3:6" x14ac:dyDescent="0.3">
      <c r="C340" s="99"/>
      <c r="D340" s="99"/>
      <c r="E340" s="99"/>
      <c r="F340" s="99"/>
    </row>
    <row r="341" spans="3:6" x14ac:dyDescent="0.3">
      <c r="C341" s="99"/>
      <c r="D341" s="99"/>
      <c r="E341" s="99"/>
      <c r="F341" s="99"/>
    </row>
    <row r="342" spans="3:6" x14ac:dyDescent="0.3">
      <c r="C342" s="99"/>
      <c r="D342" s="99"/>
      <c r="E342" s="99"/>
      <c r="F342" s="99"/>
    </row>
    <row r="343" spans="3:6" x14ac:dyDescent="0.3">
      <c r="C343" s="99"/>
      <c r="D343" s="99"/>
      <c r="E343" s="99"/>
      <c r="F343" s="99"/>
    </row>
    <row r="344" spans="3:6" x14ac:dyDescent="0.3">
      <c r="C344" s="99"/>
      <c r="D344" s="99"/>
      <c r="E344" s="99"/>
      <c r="F344" s="99"/>
    </row>
    <row r="345" spans="3:6" x14ac:dyDescent="0.3">
      <c r="C345" s="99"/>
      <c r="D345" s="99"/>
      <c r="E345" s="99"/>
      <c r="F345" s="99"/>
    </row>
    <row r="346" spans="3:6" x14ac:dyDescent="0.3">
      <c r="C346" s="99"/>
      <c r="D346" s="99"/>
      <c r="E346" s="99"/>
      <c r="F346" s="99"/>
    </row>
    <row r="347" spans="3:6" x14ac:dyDescent="0.3">
      <c r="C347" s="99"/>
      <c r="D347" s="99"/>
      <c r="E347" s="99"/>
      <c r="F347" s="99"/>
    </row>
    <row r="348" spans="3:6" x14ac:dyDescent="0.3">
      <c r="C348" s="99"/>
      <c r="D348" s="99"/>
      <c r="E348" s="99"/>
      <c r="F348" s="99"/>
    </row>
    <row r="349" spans="3:6" x14ac:dyDescent="0.3">
      <c r="C349" s="99"/>
      <c r="D349" s="99"/>
      <c r="E349" s="99"/>
      <c r="F349" s="99"/>
    </row>
    <row r="350" spans="3:6" x14ac:dyDescent="0.3">
      <c r="C350" s="99"/>
      <c r="D350" s="99"/>
      <c r="E350" s="99"/>
      <c r="F350" s="99"/>
    </row>
    <row r="351" spans="3:6" x14ac:dyDescent="0.3">
      <c r="C351" s="99"/>
      <c r="D351" s="99"/>
      <c r="E351" s="99"/>
      <c r="F351" s="99"/>
    </row>
    <row r="352" spans="3:6" x14ac:dyDescent="0.3">
      <c r="C352" s="99"/>
      <c r="D352" s="99"/>
      <c r="E352" s="99"/>
      <c r="F352" s="99"/>
    </row>
    <row r="353" spans="3:6" x14ac:dyDescent="0.3">
      <c r="C353" s="99"/>
      <c r="D353" s="99"/>
      <c r="E353" s="99"/>
      <c r="F353" s="99"/>
    </row>
    <row r="354" spans="3:6" x14ac:dyDescent="0.3">
      <c r="C354" s="99"/>
      <c r="D354" s="99"/>
      <c r="E354" s="99"/>
      <c r="F354" s="99"/>
    </row>
    <row r="355" spans="3:6" x14ac:dyDescent="0.3">
      <c r="C355" s="99"/>
      <c r="D355" s="99"/>
      <c r="E355" s="99"/>
      <c r="F355" s="99"/>
    </row>
    <row r="356" spans="3:6" x14ac:dyDescent="0.3">
      <c r="C356" s="99"/>
      <c r="D356" s="99"/>
      <c r="E356" s="99"/>
      <c r="F356" s="99"/>
    </row>
    <row r="357" spans="3:6" x14ac:dyDescent="0.3">
      <c r="C357" s="99"/>
      <c r="D357" s="99"/>
      <c r="E357" s="99"/>
      <c r="F357" s="99"/>
    </row>
    <row r="358" spans="3:6" x14ac:dyDescent="0.3">
      <c r="C358" s="99"/>
      <c r="D358" s="99"/>
      <c r="E358" s="99"/>
      <c r="F358" s="99"/>
    </row>
    <row r="359" spans="3:6" x14ac:dyDescent="0.3">
      <c r="C359" s="99"/>
      <c r="D359" s="99"/>
      <c r="E359" s="99"/>
      <c r="F359" s="99"/>
    </row>
    <row r="360" spans="3:6" x14ac:dyDescent="0.3">
      <c r="C360" s="99"/>
      <c r="D360" s="99"/>
      <c r="E360" s="99"/>
      <c r="F360" s="99"/>
    </row>
    <row r="361" spans="3:6" x14ac:dyDescent="0.3">
      <c r="C361" s="99"/>
      <c r="D361" s="99"/>
      <c r="E361" s="99"/>
      <c r="F361" s="99"/>
    </row>
    <row r="362" spans="3:6" x14ac:dyDescent="0.3">
      <c r="C362" s="99"/>
      <c r="D362" s="99"/>
      <c r="E362" s="99"/>
      <c r="F362" s="99"/>
    </row>
    <row r="363" spans="3:6" x14ac:dyDescent="0.3">
      <c r="C363" s="99"/>
      <c r="D363" s="99"/>
      <c r="E363" s="99"/>
      <c r="F363" s="99"/>
    </row>
    <row r="364" spans="3:6" x14ac:dyDescent="0.3">
      <c r="C364" s="99"/>
      <c r="D364" s="99"/>
      <c r="E364" s="99"/>
      <c r="F364" s="99"/>
    </row>
    <row r="365" spans="3:6" x14ac:dyDescent="0.3">
      <c r="C365" s="99"/>
      <c r="D365" s="99"/>
      <c r="E365" s="99"/>
      <c r="F365" s="99"/>
    </row>
    <row r="366" spans="3:6" x14ac:dyDescent="0.3">
      <c r="C366" s="99"/>
      <c r="D366" s="99"/>
      <c r="E366" s="99"/>
      <c r="F366" s="99"/>
    </row>
    <row r="367" spans="3:6" x14ac:dyDescent="0.3">
      <c r="C367" s="99"/>
      <c r="D367" s="99"/>
      <c r="E367" s="99"/>
      <c r="F367" s="99"/>
    </row>
    <row r="368" spans="3:6" x14ac:dyDescent="0.3">
      <c r="C368" s="99"/>
      <c r="D368" s="99"/>
      <c r="E368" s="99"/>
      <c r="F368" s="99"/>
    </row>
    <row r="369" spans="3:6" x14ac:dyDescent="0.3">
      <c r="C369" s="99"/>
      <c r="D369" s="99"/>
      <c r="E369" s="99"/>
      <c r="F369" s="99"/>
    </row>
    <row r="370" spans="3:6" x14ac:dyDescent="0.3">
      <c r="C370" s="99"/>
      <c r="D370" s="99"/>
      <c r="E370" s="99"/>
      <c r="F370" s="99"/>
    </row>
    <row r="371" spans="3:6" x14ac:dyDescent="0.3">
      <c r="C371" s="99"/>
      <c r="D371" s="99"/>
      <c r="E371" s="99"/>
      <c r="F371" s="99"/>
    </row>
    <row r="372" spans="3:6" x14ac:dyDescent="0.3">
      <c r="C372" s="99"/>
      <c r="D372" s="99"/>
      <c r="E372" s="99"/>
      <c r="F372" s="99"/>
    </row>
    <row r="373" spans="3:6" x14ac:dyDescent="0.3">
      <c r="C373" s="99"/>
      <c r="D373" s="99"/>
      <c r="E373" s="99"/>
      <c r="F373" s="99"/>
    </row>
    <row r="374" spans="3:6" x14ac:dyDescent="0.3">
      <c r="C374" s="99"/>
      <c r="D374" s="99"/>
      <c r="E374" s="99"/>
      <c r="F374" s="99"/>
    </row>
    <row r="375" spans="3:6" x14ac:dyDescent="0.3">
      <c r="C375" s="99"/>
      <c r="D375" s="99"/>
      <c r="E375" s="99"/>
      <c r="F375" s="99"/>
    </row>
    <row r="376" spans="3:6" x14ac:dyDescent="0.3">
      <c r="C376" s="99"/>
      <c r="D376" s="99"/>
      <c r="E376" s="99"/>
      <c r="F376" s="99"/>
    </row>
    <row r="377" spans="3:6" x14ac:dyDescent="0.3">
      <c r="C377" s="99"/>
      <c r="D377" s="99"/>
      <c r="E377" s="99"/>
      <c r="F377" s="99"/>
    </row>
    <row r="378" spans="3:6" x14ac:dyDescent="0.3">
      <c r="C378" s="99"/>
      <c r="D378" s="99"/>
      <c r="E378" s="99"/>
      <c r="F378" s="99"/>
    </row>
    <row r="379" spans="3:6" x14ac:dyDescent="0.3">
      <c r="C379" s="99"/>
      <c r="D379" s="99"/>
      <c r="E379" s="99"/>
      <c r="F379" s="99"/>
    </row>
    <row r="380" spans="3:6" x14ac:dyDescent="0.3">
      <c r="C380" s="99"/>
      <c r="D380" s="99"/>
      <c r="E380" s="99"/>
      <c r="F380" s="99"/>
    </row>
    <row r="381" spans="3:6" x14ac:dyDescent="0.3">
      <c r="C381" s="99"/>
      <c r="D381" s="99"/>
      <c r="E381" s="99"/>
      <c r="F381" s="99"/>
    </row>
    <row r="382" spans="3:6" x14ac:dyDescent="0.3">
      <c r="C382" s="99"/>
      <c r="D382" s="99"/>
      <c r="E382" s="99"/>
      <c r="F382" s="99"/>
    </row>
    <row r="383" spans="3:6" x14ac:dyDescent="0.3">
      <c r="C383" s="99"/>
      <c r="D383" s="99"/>
      <c r="E383" s="99"/>
      <c r="F383" s="99"/>
    </row>
    <row r="384" spans="3:6" x14ac:dyDescent="0.3">
      <c r="C384" s="99"/>
      <c r="D384" s="99"/>
      <c r="E384" s="99"/>
      <c r="F384" s="99"/>
    </row>
    <row r="385" spans="3:6" x14ac:dyDescent="0.3">
      <c r="C385" s="99"/>
      <c r="D385" s="99"/>
      <c r="E385" s="99"/>
      <c r="F385" s="99"/>
    </row>
    <row r="386" spans="3:6" x14ac:dyDescent="0.3">
      <c r="C386" s="99"/>
      <c r="D386" s="99"/>
      <c r="E386" s="99"/>
      <c r="F386" s="99"/>
    </row>
    <row r="387" spans="3:6" x14ac:dyDescent="0.3">
      <c r="C387" s="99"/>
      <c r="D387" s="99"/>
      <c r="E387" s="99"/>
      <c r="F387" s="99"/>
    </row>
    <row r="388" spans="3:6" x14ac:dyDescent="0.3">
      <c r="C388" s="99"/>
      <c r="D388" s="99"/>
      <c r="E388" s="99"/>
      <c r="F388" s="99"/>
    </row>
    <row r="389" spans="3:6" x14ac:dyDescent="0.3">
      <c r="C389" s="99"/>
      <c r="D389" s="99"/>
      <c r="E389" s="99"/>
      <c r="F389" s="99"/>
    </row>
    <row r="390" spans="3:6" x14ac:dyDescent="0.3">
      <c r="C390" s="99"/>
      <c r="D390" s="99"/>
      <c r="E390" s="99"/>
      <c r="F390" s="99"/>
    </row>
    <row r="391" spans="3:6" x14ac:dyDescent="0.3">
      <c r="C391" s="99"/>
      <c r="D391" s="99"/>
      <c r="E391" s="99"/>
      <c r="F391" s="99"/>
    </row>
    <row r="392" spans="3:6" x14ac:dyDescent="0.3">
      <c r="C392" s="99"/>
      <c r="D392" s="99"/>
      <c r="E392" s="99"/>
      <c r="F392" s="99"/>
    </row>
    <row r="393" spans="3:6" x14ac:dyDescent="0.3">
      <c r="C393" s="99"/>
      <c r="D393" s="99"/>
      <c r="E393" s="99"/>
      <c r="F393" s="99"/>
    </row>
    <row r="394" spans="3:6" x14ac:dyDescent="0.3">
      <c r="C394" s="99"/>
      <c r="D394" s="99"/>
      <c r="E394" s="99"/>
      <c r="F394" s="99"/>
    </row>
    <row r="395" spans="3:6" x14ac:dyDescent="0.3">
      <c r="C395" s="99"/>
      <c r="D395" s="99"/>
      <c r="E395" s="99"/>
      <c r="F395" s="99"/>
    </row>
    <row r="396" spans="3:6" x14ac:dyDescent="0.3">
      <c r="C396" s="99"/>
      <c r="D396" s="99"/>
      <c r="E396" s="99"/>
      <c r="F396" s="99"/>
    </row>
    <row r="397" spans="3:6" x14ac:dyDescent="0.3">
      <c r="C397" s="99"/>
      <c r="D397" s="99"/>
      <c r="E397" s="99"/>
      <c r="F397" s="99"/>
    </row>
    <row r="398" spans="3:6" x14ac:dyDescent="0.3">
      <c r="C398" s="99"/>
      <c r="D398" s="99"/>
      <c r="E398" s="99"/>
      <c r="F398" s="99"/>
    </row>
    <row r="399" spans="3:6" x14ac:dyDescent="0.3">
      <c r="C399" s="99"/>
      <c r="D399" s="99"/>
      <c r="E399" s="99"/>
      <c r="F399" s="99"/>
    </row>
    <row r="400" spans="3:6" x14ac:dyDescent="0.3">
      <c r="C400" s="99"/>
      <c r="D400" s="99"/>
      <c r="E400" s="99"/>
      <c r="F400" s="99"/>
    </row>
    <row r="401" spans="3:6" x14ac:dyDescent="0.3">
      <c r="C401" s="99"/>
      <c r="D401" s="99"/>
      <c r="E401" s="99"/>
      <c r="F401" s="99"/>
    </row>
    <row r="402" spans="3:6" x14ac:dyDescent="0.3">
      <c r="C402" s="99"/>
      <c r="D402" s="99"/>
      <c r="E402" s="99"/>
      <c r="F402" s="99"/>
    </row>
    <row r="403" spans="3:6" x14ac:dyDescent="0.3">
      <c r="C403" s="99"/>
      <c r="D403" s="99"/>
      <c r="E403" s="99"/>
      <c r="F403" s="99"/>
    </row>
    <row r="404" spans="3:6" x14ac:dyDescent="0.3">
      <c r="C404" s="99"/>
      <c r="D404" s="99"/>
      <c r="E404" s="99"/>
      <c r="F404" s="99"/>
    </row>
    <row r="405" spans="3:6" x14ac:dyDescent="0.3">
      <c r="C405" s="99"/>
      <c r="D405" s="99"/>
      <c r="E405" s="99"/>
      <c r="F405" s="99"/>
    </row>
    <row r="406" spans="3:6" x14ac:dyDescent="0.3">
      <c r="C406" s="99"/>
      <c r="D406" s="99"/>
      <c r="E406" s="99"/>
      <c r="F406" s="99"/>
    </row>
    <row r="407" spans="3:6" x14ac:dyDescent="0.3">
      <c r="C407" s="99"/>
      <c r="D407" s="99"/>
      <c r="E407" s="99"/>
      <c r="F407" s="99"/>
    </row>
    <row r="408" spans="3:6" x14ac:dyDescent="0.3">
      <c r="C408" s="99"/>
      <c r="D408" s="99"/>
      <c r="E408" s="99"/>
      <c r="F408" s="99"/>
    </row>
    <row r="409" spans="3:6" x14ac:dyDescent="0.3">
      <c r="C409" s="99"/>
      <c r="D409" s="99"/>
      <c r="E409" s="99"/>
      <c r="F409" s="99"/>
    </row>
    <row r="410" spans="3:6" x14ac:dyDescent="0.3">
      <c r="C410" s="99"/>
      <c r="D410" s="99"/>
      <c r="E410" s="99"/>
      <c r="F410" s="99"/>
    </row>
    <row r="411" spans="3:6" x14ac:dyDescent="0.3">
      <c r="C411" s="99"/>
      <c r="D411" s="99"/>
      <c r="E411" s="99"/>
      <c r="F411" s="99"/>
    </row>
    <row r="412" spans="3:6" x14ac:dyDescent="0.3">
      <c r="C412" s="99"/>
      <c r="D412" s="99"/>
      <c r="E412" s="99"/>
      <c r="F412" s="99"/>
    </row>
    <row r="413" spans="3:6" x14ac:dyDescent="0.3">
      <c r="C413" s="99"/>
      <c r="D413" s="99"/>
      <c r="E413" s="99"/>
      <c r="F413" s="99"/>
    </row>
    <row r="414" spans="3:6" x14ac:dyDescent="0.3">
      <c r="C414" s="99"/>
      <c r="D414" s="99"/>
      <c r="E414" s="99"/>
      <c r="F414" s="99"/>
    </row>
    <row r="415" spans="3:6" x14ac:dyDescent="0.3">
      <c r="C415" s="99"/>
      <c r="D415" s="99"/>
      <c r="E415" s="99"/>
      <c r="F415" s="99"/>
    </row>
    <row r="416" spans="3:6" x14ac:dyDescent="0.3">
      <c r="C416" s="99"/>
      <c r="D416" s="99"/>
      <c r="E416" s="99"/>
      <c r="F416" s="99"/>
    </row>
    <row r="417" spans="3:6" x14ac:dyDescent="0.3">
      <c r="C417" s="99"/>
      <c r="D417" s="99"/>
      <c r="E417" s="99"/>
      <c r="F417" s="99"/>
    </row>
    <row r="418" spans="3:6" x14ac:dyDescent="0.3">
      <c r="C418" s="99"/>
      <c r="D418" s="99"/>
      <c r="E418" s="99"/>
      <c r="F418" s="99"/>
    </row>
    <row r="419" spans="3:6" x14ac:dyDescent="0.3">
      <c r="C419" s="99"/>
      <c r="D419" s="99"/>
      <c r="E419" s="99"/>
      <c r="F419" s="99"/>
    </row>
    <row r="420" spans="3:6" x14ac:dyDescent="0.3">
      <c r="C420" s="99"/>
      <c r="D420" s="99"/>
      <c r="E420" s="99"/>
      <c r="F420" s="99"/>
    </row>
    <row r="421" spans="3:6" x14ac:dyDescent="0.3">
      <c r="C421" s="99"/>
      <c r="D421" s="99"/>
      <c r="E421" s="99"/>
      <c r="F421" s="99"/>
    </row>
    <row r="422" spans="3:6" x14ac:dyDescent="0.3">
      <c r="C422" s="99"/>
      <c r="D422" s="99"/>
      <c r="E422" s="99"/>
      <c r="F422" s="99"/>
    </row>
    <row r="423" spans="3:6" x14ac:dyDescent="0.3">
      <c r="C423" s="99"/>
      <c r="D423" s="99"/>
      <c r="E423" s="99"/>
      <c r="F423" s="99"/>
    </row>
    <row r="424" spans="3:6" x14ac:dyDescent="0.3">
      <c r="C424" s="99"/>
      <c r="D424" s="99"/>
      <c r="E424" s="99"/>
      <c r="F424" s="99"/>
    </row>
    <row r="425" spans="3:6" x14ac:dyDescent="0.3">
      <c r="C425" s="99"/>
      <c r="D425" s="99"/>
      <c r="E425" s="99"/>
      <c r="F425" s="99"/>
    </row>
    <row r="426" spans="3:6" x14ac:dyDescent="0.3">
      <c r="C426" s="99"/>
      <c r="D426" s="99"/>
      <c r="E426" s="99"/>
      <c r="F426" s="99"/>
    </row>
    <row r="427" spans="3:6" x14ac:dyDescent="0.3">
      <c r="C427" s="99"/>
      <c r="D427" s="99"/>
      <c r="E427" s="99"/>
      <c r="F427" s="99"/>
    </row>
    <row r="428" spans="3:6" x14ac:dyDescent="0.3">
      <c r="C428" s="99"/>
      <c r="D428" s="99"/>
      <c r="E428" s="99"/>
      <c r="F428" s="99"/>
    </row>
    <row r="429" spans="3:6" x14ac:dyDescent="0.3">
      <c r="C429" s="99"/>
      <c r="D429" s="99"/>
      <c r="E429" s="99"/>
      <c r="F429" s="99"/>
    </row>
    <row r="430" spans="3:6" x14ac:dyDescent="0.3">
      <c r="C430" s="99"/>
      <c r="D430" s="99"/>
      <c r="E430" s="99"/>
      <c r="F430" s="99"/>
    </row>
    <row r="431" spans="3:6" x14ac:dyDescent="0.3">
      <c r="C431" s="99"/>
      <c r="D431" s="99"/>
      <c r="E431" s="99"/>
      <c r="F431" s="99"/>
    </row>
    <row r="432" spans="3:6" x14ac:dyDescent="0.3">
      <c r="C432" s="99"/>
      <c r="D432" s="99"/>
      <c r="E432" s="99"/>
      <c r="F432" s="99"/>
    </row>
    <row r="433" spans="3:6" x14ac:dyDescent="0.3">
      <c r="C433" s="99"/>
      <c r="D433" s="99"/>
      <c r="E433" s="99"/>
      <c r="F433" s="99"/>
    </row>
    <row r="434" spans="3:6" x14ac:dyDescent="0.3">
      <c r="C434" s="99"/>
      <c r="D434" s="99"/>
      <c r="E434" s="99"/>
      <c r="F434" s="99"/>
    </row>
    <row r="435" spans="3:6" x14ac:dyDescent="0.3">
      <c r="C435" s="99"/>
      <c r="D435" s="99"/>
      <c r="E435" s="99"/>
      <c r="F435" s="99"/>
    </row>
    <row r="436" spans="3:6" x14ac:dyDescent="0.3">
      <c r="C436" s="99"/>
      <c r="D436" s="99"/>
      <c r="E436" s="99"/>
      <c r="F436" s="99"/>
    </row>
    <row r="437" spans="3:6" x14ac:dyDescent="0.3">
      <c r="C437" s="99"/>
      <c r="D437" s="99"/>
      <c r="E437" s="99"/>
      <c r="F437" s="99"/>
    </row>
    <row r="438" spans="3:6" x14ac:dyDescent="0.3">
      <c r="C438" s="99"/>
      <c r="D438" s="99"/>
      <c r="E438" s="99"/>
      <c r="F438" s="99"/>
    </row>
    <row r="439" spans="3:6" x14ac:dyDescent="0.3">
      <c r="C439" s="99"/>
      <c r="D439" s="99"/>
      <c r="E439" s="99"/>
      <c r="F439" s="99"/>
    </row>
    <row r="440" spans="3:6" x14ac:dyDescent="0.3">
      <c r="C440" s="99"/>
      <c r="D440" s="99"/>
      <c r="E440" s="99"/>
      <c r="F440" s="99"/>
    </row>
    <row r="441" spans="3:6" x14ac:dyDescent="0.3">
      <c r="C441" s="99"/>
      <c r="D441" s="99"/>
      <c r="E441" s="99"/>
      <c r="F441" s="99"/>
    </row>
    <row r="442" spans="3:6" x14ac:dyDescent="0.3">
      <c r="C442" s="99"/>
      <c r="D442" s="99"/>
      <c r="E442" s="99"/>
      <c r="F442" s="99"/>
    </row>
    <row r="443" spans="3:6" x14ac:dyDescent="0.3">
      <c r="C443" s="99"/>
      <c r="D443" s="99"/>
      <c r="E443" s="99"/>
      <c r="F443" s="99"/>
    </row>
    <row r="444" spans="3:6" x14ac:dyDescent="0.3">
      <c r="C444" s="99"/>
      <c r="D444" s="99"/>
      <c r="E444" s="99"/>
      <c r="F444" s="99"/>
    </row>
    <row r="445" spans="3:6" x14ac:dyDescent="0.3">
      <c r="C445" s="99"/>
      <c r="D445" s="99"/>
      <c r="E445" s="99"/>
      <c r="F445" s="99"/>
    </row>
    <row r="446" spans="3:6" x14ac:dyDescent="0.3">
      <c r="C446" s="99"/>
      <c r="D446" s="99"/>
      <c r="E446" s="99"/>
      <c r="F446" s="99"/>
    </row>
    <row r="447" spans="3:6" x14ac:dyDescent="0.3">
      <c r="C447" s="99"/>
      <c r="D447" s="99"/>
      <c r="E447" s="99"/>
      <c r="F447" s="99"/>
    </row>
    <row r="448" spans="3:6" x14ac:dyDescent="0.3">
      <c r="C448" s="99"/>
      <c r="D448" s="99"/>
      <c r="E448" s="99"/>
      <c r="F448" s="99"/>
    </row>
    <row r="449" spans="3:6" x14ac:dyDescent="0.3">
      <c r="C449" s="99"/>
      <c r="D449" s="99"/>
      <c r="E449" s="99"/>
      <c r="F449" s="99"/>
    </row>
    <row r="450" spans="3:6" x14ac:dyDescent="0.3">
      <c r="C450" s="99"/>
      <c r="D450" s="99"/>
      <c r="E450" s="99"/>
      <c r="F450" s="99"/>
    </row>
    <row r="451" spans="3:6" x14ac:dyDescent="0.3">
      <c r="C451" s="99"/>
      <c r="D451" s="99"/>
      <c r="E451" s="99"/>
      <c r="F451" s="99"/>
    </row>
    <row r="452" spans="3:6" x14ac:dyDescent="0.3">
      <c r="C452" s="99"/>
      <c r="D452" s="99"/>
      <c r="E452" s="99"/>
      <c r="F452" s="99"/>
    </row>
    <row r="453" spans="3:6" x14ac:dyDescent="0.3">
      <c r="C453" s="99"/>
      <c r="D453" s="99"/>
      <c r="E453" s="99"/>
      <c r="F453" s="99"/>
    </row>
    <row r="454" spans="3:6" x14ac:dyDescent="0.3">
      <c r="C454" s="99"/>
      <c r="D454" s="99"/>
      <c r="E454" s="99"/>
      <c r="F454" s="99"/>
    </row>
    <row r="455" spans="3:6" x14ac:dyDescent="0.3">
      <c r="C455" s="99"/>
      <c r="D455" s="99"/>
      <c r="E455" s="99"/>
      <c r="F455" s="99"/>
    </row>
    <row r="456" spans="3:6" x14ac:dyDescent="0.3">
      <c r="C456" s="99"/>
      <c r="D456" s="99"/>
      <c r="E456" s="99"/>
      <c r="F456" s="99"/>
    </row>
    <row r="457" spans="3:6" x14ac:dyDescent="0.3">
      <c r="C457" s="99"/>
      <c r="D457" s="99"/>
      <c r="E457" s="99"/>
      <c r="F457" s="99"/>
    </row>
    <row r="458" spans="3:6" x14ac:dyDescent="0.3">
      <c r="C458" s="99"/>
      <c r="D458" s="99"/>
      <c r="E458" s="99"/>
      <c r="F458" s="99"/>
    </row>
    <row r="459" spans="3:6" x14ac:dyDescent="0.3">
      <c r="C459" s="99"/>
      <c r="D459" s="99"/>
      <c r="E459" s="99"/>
      <c r="F459" s="99"/>
    </row>
    <row r="460" spans="3:6" x14ac:dyDescent="0.3">
      <c r="C460" s="99"/>
      <c r="D460" s="99"/>
      <c r="E460" s="99"/>
      <c r="F460" s="99"/>
    </row>
    <row r="461" spans="3:6" x14ac:dyDescent="0.3">
      <c r="C461" s="99"/>
      <c r="D461" s="99"/>
      <c r="E461" s="99"/>
      <c r="F461" s="99"/>
    </row>
    <row r="462" spans="3:6" x14ac:dyDescent="0.3">
      <c r="C462" s="99"/>
      <c r="D462" s="99"/>
      <c r="E462" s="99"/>
      <c r="F462" s="99"/>
    </row>
    <row r="463" spans="3:6" x14ac:dyDescent="0.3">
      <c r="C463" s="99"/>
      <c r="D463" s="99"/>
      <c r="E463" s="99"/>
      <c r="F463" s="99"/>
    </row>
    <row r="464" spans="3:6" x14ac:dyDescent="0.3">
      <c r="C464" s="99"/>
      <c r="D464" s="99"/>
      <c r="E464" s="99"/>
      <c r="F464" s="99"/>
    </row>
    <row r="465" spans="3:6" x14ac:dyDescent="0.3">
      <c r="C465" s="99"/>
      <c r="D465" s="99"/>
      <c r="E465" s="99"/>
      <c r="F465" s="99"/>
    </row>
    <row r="466" spans="3:6" x14ac:dyDescent="0.3">
      <c r="C466" s="99"/>
      <c r="D466" s="99"/>
      <c r="E466" s="99"/>
      <c r="F466" s="99"/>
    </row>
    <row r="467" spans="3:6" x14ac:dyDescent="0.3">
      <c r="C467" s="99"/>
      <c r="D467" s="99"/>
      <c r="E467" s="99"/>
      <c r="F467" s="99"/>
    </row>
    <row r="468" spans="3:6" x14ac:dyDescent="0.3">
      <c r="C468" s="99"/>
      <c r="D468" s="99"/>
      <c r="E468" s="99"/>
      <c r="F468" s="99"/>
    </row>
    <row r="469" spans="3:6" x14ac:dyDescent="0.3">
      <c r="C469" s="99"/>
      <c r="D469" s="99"/>
      <c r="E469" s="99"/>
      <c r="F469" s="99"/>
    </row>
    <row r="470" spans="3:6" x14ac:dyDescent="0.3">
      <c r="C470" s="99"/>
      <c r="D470" s="99"/>
      <c r="E470" s="99"/>
      <c r="F470" s="99"/>
    </row>
    <row r="471" spans="3:6" x14ac:dyDescent="0.3">
      <c r="C471" s="99"/>
      <c r="D471" s="99"/>
      <c r="E471" s="99"/>
      <c r="F471" s="99"/>
    </row>
    <row r="472" spans="3:6" x14ac:dyDescent="0.3">
      <c r="C472" s="99"/>
      <c r="D472" s="99"/>
      <c r="E472" s="99"/>
      <c r="F472" s="99"/>
    </row>
    <row r="473" spans="3:6" x14ac:dyDescent="0.3">
      <c r="C473" s="99"/>
      <c r="D473" s="99"/>
      <c r="E473" s="99"/>
      <c r="F473" s="99"/>
    </row>
    <row r="474" spans="3:6" x14ac:dyDescent="0.3">
      <c r="C474" s="99"/>
      <c r="D474" s="99"/>
      <c r="E474" s="99"/>
      <c r="F474" s="99"/>
    </row>
    <row r="475" spans="3:6" x14ac:dyDescent="0.3">
      <c r="C475" s="99"/>
      <c r="D475" s="99"/>
      <c r="E475" s="99"/>
      <c r="F475" s="99"/>
    </row>
    <row r="476" spans="3:6" x14ac:dyDescent="0.3">
      <c r="C476" s="99"/>
      <c r="D476" s="99"/>
      <c r="E476" s="99"/>
      <c r="F476" s="99"/>
    </row>
    <row r="477" spans="3:6" x14ac:dyDescent="0.3">
      <c r="C477" s="99"/>
      <c r="D477" s="99"/>
      <c r="E477" s="99"/>
      <c r="F477" s="99"/>
    </row>
    <row r="478" spans="3:6" x14ac:dyDescent="0.3">
      <c r="C478" s="99"/>
      <c r="D478" s="99"/>
      <c r="E478" s="99"/>
      <c r="F478" s="99"/>
    </row>
    <row r="479" spans="3:6" x14ac:dyDescent="0.3">
      <c r="C479" s="99"/>
      <c r="D479" s="99"/>
      <c r="E479" s="99"/>
      <c r="F479" s="99"/>
    </row>
    <row r="480" spans="3:6" x14ac:dyDescent="0.3">
      <c r="C480" s="99"/>
      <c r="D480" s="99"/>
      <c r="E480" s="99"/>
      <c r="F480" s="99"/>
    </row>
    <row r="481" spans="3:6" x14ac:dyDescent="0.3">
      <c r="C481" s="99"/>
      <c r="D481" s="99"/>
      <c r="E481" s="99"/>
      <c r="F481" s="99"/>
    </row>
    <row r="482" spans="3:6" x14ac:dyDescent="0.3">
      <c r="C482" s="99"/>
      <c r="D482" s="99"/>
      <c r="E482" s="99"/>
      <c r="F482" s="99"/>
    </row>
    <row r="483" spans="3:6" x14ac:dyDescent="0.3">
      <c r="C483" s="99"/>
      <c r="D483" s="99"/>
      <c r="E483" s="99"/>
      <c r="F483" s="99"/>
    </row>
    <row r="484" spans="3:6" x14ac:dyDescent="0.3">
      <c r="C484" s="99"/>
      <c r="D484" s="99"/>
      <c r="E484" s="99"/>
      <c r="F484" s="99"/>
    </row>
    <row r="485" spans="3:6" x14ac:dyDescent="0.3">
      <c r="C485" s="99"/>
      <c r="D485" s="99"/>
      <c r="E485" s="99"/>
      <c r="F485" s="99"/>
    </row>
    <row r="486" spans="3:6" x14ac:dyDescent="0.3">
      <c r="C486" s="99"/>
      <c r="D486" s="99"/>
      <c r="E486" s="99"/>
      <c r="F486" s="99"/>
    </row>
    <row r="487" spans="3:6" x14ac:dyDescent="0.3">
      <c r="C487" s="99"/>
      <c r="D487" s="99"/>
      <c r="E487" s="99"/>
      <c r="F487" s="99"/>
    </row>
    <row r="488" spans="3:6" x14ac:dyDescent="0.3">
      <c r="C488" s="99"/>
      <c r="D488" s="99"/>
      <c r="E488" s="99"/>
      <c r="F488" s="99"/>
    </row>
    <row r="489" spans="3:6" x14ac:dyDescent="0.3">
      <c r="C489" s="99"/>
      <c r="D489" s="99"/>
      <c r="E489" s="99"/>
      <c r="F489" s="99"/>
    </row>
    <row r="490" spans="3:6" x14ac:dyDescent="0.3">
      <c r="C490" s="99"/>
      <c r="D490" s="99"/>
      <c r="E490" s="99"/>
      <c r="F490" s="99"/>
    </row>
    <row r="491" spans="3:6" x14ac:dyDescent="0.3">
      <c r="C491" s="99"/>
      <c r="D491" s="99"/>
      <c r="E491" s="99"/>
      <c r="F491" s="99"/>
    </row>
    <row r="492" spans="3:6" x14ac:dyDescent="0.3">
      <c r="C492" s="99"/>
      <c r="D492" s="99"/>
      <c r="E492" s="99"/>
      <c r="F492" s="99"/>
    </row>
    <row r="493" spans="3:6" x14ac:dyDescent="0.3">
      <c r="C493" s="99"/>
      <c r="D493" s="99"/>
      <c r="E493" s="99"/>
      <c r="F493" s="99"/>
    </row>
    <row r="494" spans="3:6" x14ac:dyDescent="0.3">
      <c r="C494" s="99"/>
      <c r="D494" s="99"/>
      <c r="E494" s="99"/>
      <c r="F494" s="99"/>
    </row>
    <row r="495" spans="3:6" x14ac:dyDescent="0.3">
      <c r="C495" s="99"/>
      <c r="D495" s="99"/>
      <c r="E495" s="99"/>
      <c r="F495" s="99"/>
    </row>
    <row r="496" spans="3:6" x14ac:dyDescent="0.3">
      <c r="C496" s="99"/>
      <c r="D496" s="99"/>
      <c r="E496" s="99"/>
      <c r="F496" s="99"/>
    </row>
    <row r="497" spans="3:6" x14ac:dyDescent="0.3">
      <c r="C497" s="99"/>
      <c r="D497" s="99"/>
      <c r="E497" s="99"/>
      <c r="F497" s="99"/>
    </row>
    <row r="498" spans="3:6" x14ac:dyDescent="0.3">
      <c r="C498" s="99"/>
      <c r="D498" s="99"/>
      <c r="E498" s="99"/>
      <c r="F498" s="99"/>
    </row>
    <row r="499" spans="3:6" x14ac:dyDescent="0.3">
      <c r="C499" s="99"/>
      <c r="D499" s="99"/>
      <c r="E499" s="99"/>
      <c r="F499" s="99"/>
    </row>
    <row r="500" spans="3:6" x14ac:dyDescent="0.3">
      <c r="C500" s="99"/>
      <c r="D500" s="99"/>
      <c r="E500" s="99"/>
      <c r="F500" s="99"/>
    </row>
    <row r="501" spans="3:6" x14ac:dyDescent="0.3">
      <c r="C501" s="99"/>
      <c r="D501" s="99"/>
      <c r="E501" s="99"/>
      <c r="F501" s="99"/>
    </row>
    <row r="502" spans="3:6" x14ac:dyDescent="0.3">
      <c r="C502" s="99"/>
      <c r="D502" s="99"/>
      <c r="E502" s="99"/>
      <c r="F502" s="99"/>
    </row>
    <row r="503" spans="3:6" x14ac:dyDescent="0.3">
      <c r="C503" s="99"/>
      <c r="D503" s="99"/>
      <c r="E503" s="99"/>
      <c r="F503" s="99"/>
    </row>
    <row r="504" spans="3:6" x14ac:dyDescent="0.3">
      <c r="C504" s="99"/>
      <c r="D504" s="99"/>
      <c r="E504" s="99"/>
      <c r="F504" s="99"/>
    </row>
    <row r="505" spans="3:6" x14ac:dyDescent="0.3">
      <c r="C505" s="99"/>
      <c r="D505" s="99"/>
      <c r="E505" s="99"/>
      <c r="F505" s="99"/>
    </row>
    <row r="506" spans="3:6" x14ac:dyDescent="0.3">
      <c r="C506" s="99"/>
      <c r="D506" s="99"/>
      <c r="E506" s="99"/>
      <c r="F506" s="99"/>
    </row>
    <row r="507" spans="3:6" x14ac:dyDescent="0.3">
      <c r="C507" s="99"/>
      <c r="D507" s="99"/>
      <c r="E507" s="99"/>
      <c r="F507" s="99"/>
    </row>
    <row r="508" spans="3:6" x14ac:dyDescent="0.3">
      <c r="C508" s="99"/>
      <c r="D508" s="99"/>
      <c r="E508" s="99"/>
      <c r="F508" s="99"/>
    </row>
    <row r="509" spans="3:6" x14ac:dyDescent="0.3">
      <c r="C509" s="99"/>
      <c r="D509" s="99"/>
      <c r="E509" s="99"/>
      <c r="F509" s="99"/>
    </row>
    <row r="510" spans="3:6" x14ac:dyDescent="0.3">
      <c r="C510" s="99"/>
      <c r="D510" s="99"/>
      <c r="E510" s="99"/>
      <c r="F510" s="99"/>
    </row>
    <row r="511" spans="3:6" x14ac:dyDescent="0.3">
      <c r="C511" s="99"/>
      <c r="D511" s="99"/>
      <c r="E511" s="99"/>
      <c r="F511" s="99"/>
    </row>
    <row r="512" spans="3:6" x14ac:dyDescent="0.3">
      <c r="C512" s="99"/>
      <c r="D512" s="99"/>
      <c r="E512" s="99"/>
      <c r="F512" s="99"/>
    </row>
    <row r="513" spans="3:6" x14ac:dyDescent="0.3">
      <c r="C513" s="99"/>
      <c r="D513" s="99"/>
      <c r="E513" s="99"/>
      <c r="F513" s="99"/>
    </row>
    <row r="514" spans="3:6" x14ac:dyDescent="0.3">
      <c r="C514" s="99"/>
      <c r="D514" s="99"/>
      <c r="E514" s="99"/>
      <c r="F514" s="99"/>
    </row>
    <row r="515" spans="3:6" x14ac:dyDescent="0.3">
      <c r="C515" s="99"/>
      <c r="D515" s="99"/>
      <c r="E515" s="99"/>
      <c r="F515" s="99"/>
    </row>
    <row r="516" spans="3:6" x14ac:dyDescent="0.3">
      <c r="C516" s="99"/>
      <c r="D516" s="99"/>
      <c r="E516" s="99"/>
      <c r="F516" s="99"/>
    </row>
    <row r="517" spans="3:6" x14ac:dyDescent="0.3">
      <c r="C517" s="99"/>
      <c r="D517" s="99"/>
      <c r="E517" s="99"/>
      <c r="F517" s="99"/>
    </row>
    <row r="518" spans="3:6" x14ac:dyDescent="0.3">
      <c r="C518" s="99"/>
      <c r="D518" s="99"/>
      <c r="E518" s="99"/>
      <c r="F518" s="99"/>
    </row>
    <row r="519" spans="3:6" x14ac:dyDescent="0.3">
      <c r="C519" s="99"/>
      <c r="D519" s="99"/>
      <c r="E519" s="99"/>
      <c r="F519" s="99"/>
    </row>
    <row r="520" spans="3:6" x14ac:dyDescent="0.3">
      <c r="C520" s="99"/>
      <c r="D520" s="99"/>
      <c r="E520" s="99"/>
      <c r="F520" s="99"/>
    </row>
    <row r="521" spans="3:6" x14ac:dyDescent="0.3">
      <c r="C521" s="99"/>
      <c r="D521" s="99"/>
      <c r="E521" s="99"/>
      <c r="F521" s="99"/>
    </row>
    <row r="522" spans="3:6" x14ac:dyDescent="0.3">
      <c r="C522" s="99"/>
      <c r="D522" s="99"/>
      <c r="E522" s="99"/>
      <c r="F522" s="99"/>
    </row>
    <row r="523" spans="3:6" x14ac:dyDescent="0.3">
      <c r="C523" s="99"/>
      <c r="D523" s="99"/>
      <c r="E523" s="99"/>
      <c r="F523" s="99"/>
    </row>
    <row r="524" spans="3:6" x14ac:dyDescent="0.3">
      <c r="C524" s="99"/>
      <c r="D524" s="99"/>
      <c r="E524" s="99"/>
      <c r="F524" s="99"/>
    </row>
    <row r="525" spans="3:6" x14ac:dyDescent="0.3">
      <c r="C525" s="99"/>
      <c r="D525" s="99"/>
      <c r="E525" s="99"/>
      <c r="F525" s="99"/>
    </row>
    <row r="526" spans="3:6" x14ac:dyDescent="0.3">
      <c r="C526" s="99"/>
      <c r="D526" s="99"/>
      <c r="E526" s="99"/>
      <c r="F526" s="99"/>
    </row>
    <row r="527" spans="3:6" x14ac:dyDescent="0.3">
      <c r="C527" s="99"/>
      <c r="D527" s="99"/>
      <c r="E527" s="99"/>
      <c r="F527" s="99"/>
    </row>
    <row r="528" spans="3:6" x14ac:dyDescent="0.3">
      <c r="C528" s="99"/>
      <c r="D528" s="99"/>
      <c r="E528" s="99"/>
      <c r="F528" s="99"/>
    </row>
    <row r="529" spans="3:6" x14ac:dyDescent="0.3">
      <c r="C529" s="99"/>
      <c r="D529" s="99"/>
      <c r="E529" s="99"/>
      <c r="F529" s="99"/>
    </row>
    <row r="530" spans="3:6" x14ac:dyDescent="0.3">
      <c r="C530" s="99"/>
      <c r="D530" s="99"/>
      <c r="E530" s="99"/>
      <c r="F530" s="99"/>
    </row>
    <row r="531" spans="3:6" x14ac:dyDescent="0.3">
      <c r="C531" s="99"/>
      <c r="D531" s="99"/>
      <c r="E531" s="99"/>
      <c r="F531" s="99"/>
    </row>
    <row r="532" spans="3:6" x14ac:dyDescent="0.3">
      <c r="C532" s="99"/>
      <c r="D532" s="99"/>
      <c r="E532" s="99"/>
      <c r="F532" s="99"/>
    </row>
    <row r="533" spans="3:6" x14ac:dyDescent="0.3">
      <c r="C533" s="99"/>
      <c r="D533" s="99"/>
      <c r="E533" s="99"/>
      <c r="F533" s="99"/>
    </row>
    <row r="534" spans="3:6" x14ac:dyDescent="0.3">
      <c r="C534" s="99"/>
      <c r="D534" s="99"/>
      <c r="E534" s="99"/>
      <c r="F534" s="99"/>
    </row>
    <row r="535" spans="3:6" x14ac:dyDescent="0.3">
      <c r="C535" s="99"/>
      <c r="D535" s="99"/>
      <c r="E535" s="99"/>
      <c r="F535" s="99"/>
    </row>
    <row r="536" spans="3:6" x14ac:dyDescent="0.3">
      <c r="C536" s="99"/>
      <c r="D536" s="99"/>
      <c r="E536" s="99"/>
      <c r="F536" s="99"/>
    </row>
    <row r="537" spans="3:6" x14ac:dyDescent="0.3">
      <c r="C537" s="99"/>
      <c r="D537" s="99"/>
      <c r="E537" s="99"/>
      <c r="F537" s="99"/>
    </row>
    <row r="538" spans="3:6" x14ac:dyDescent="0.3">
      <c r="C538" s="99"/>
      <c r="D538" s="99"/>
      <c r="E538" s="99"/>
      <c r="F538" s="99"/>
    </row>
    <row r="539" spans="3:6" x14ac:dyDescent="0.3">
      <c r="C539" s="99"/>
      <c r="D539" s="99"/>
      <c r="E539" s="99"/>
      <c r="F539" s="99"/>
    </row>
    <row r="540" spans="3:6" x14ac:dyDescent="0.3">
      <c r="C540" s="99"/>
      <c r="D540" s="99"/>
      <c r="E540" s="99"/>
      <c r="F540" s="99"/>
    </row>
    <row r="541" spans="3:6" x14ac:dyDescent="0.3">
      <c r="C541" s="99"/>
      <c r="D541" s="99"/>
      <c r="E541" s="99"/>
      <c r="F541" s="99"/>
    </row>
    <row r="542" spans="3:6" x14ac:dyDescent="0.3">
      <c r="C542" s="99"/>
      <c r="D542" s="99"/>
      <c r="E542" s="99"/>
      <c r="F542" s="99"/>
    </row>
    <row r="543" spans="3:6" x14ac:dyDescent="0.3">
      <c r="C543" s="99"/>
      <c r="D543" s="99"/>
      <c r="E543" s="99"/>
      <c r="F543" s="99"/>
    </row>
    <row r="544" spans="3:6" x14ac:dyDescent="0.3">
      <c r="C544" s="99"/>
      <c r="D544" s="99"/>
      <c r="E544" s="99"/>
      <c r="F544" s="99"/>
    </row>
    <row r="545" spans="3:6" x14ac:dyDescent="0.3">
      <c r="C545" s="99"/>
      <c r="D545" s="99"/>
      <c r="E545" s="99"/>
      <c r="F545" s="99"/>
    </row>
    <row r="546" spans="3:6" x14ac:dyDescent="0.3">
      <c r="C546" s="99"/>
      <c r="D546" s="99"/>
      <c r="E546" s="99"/>
      <c r="F546" s="99"/>
    </row>
    <row r="547" spans="3:6" x14ac:dyDescent="0.3">
      <c r="C547" s="99"/>
      <c r="D547" s="99"/>
      <c r="E547" s="99"/>
      <c r="F547" s="99"/>
    </row>
    <row r="548" spans="3:6" x14ac:dyDescent="0.3">
      <c r="C548" s="99"/>
      <c r="D548" s="99"/>
      <c r="E548" s="99"/>
      <c r="F548" s="99"/>
    </row>
    <row r="549" spans="3:6" x14ac:dyDescent="0.3">
      <c r="C549" s="99"/>
      <c r="D549" s="99"/>
      <c r="E549" s="99"/>
      <c r="F549" s="99"/>
    </row>
    <row r="550" spans="3:6" x14ac:dyDescent="0.3">
      <c r="C550" s="99"/>
      <c r="D550" s="99"/>
      <c r="E550" s="99"/>
      <c r="F550" s="99"/>
    </row>
    <row r="551" spans="3:6" x14ac:dyDescent="0.3">
      <c r="C551" s="99"/>
      <c r="D551" s="99"/>
      <c r="E551" s="99"/>
      <c r="F551" s="99"/>
    </row>
    <row r="552" spans="3:6" x14ac:dyDescent="0.3">
      <c r="C552" s="99"/>
      <c r="D552" s="99"/>
      <c r="E552" s="99"/>
      <c r="F552" s="99"/>
    </row>
    <row r="553" spans="3:6" x14ac:dyDescent="0.3">
      <c r="C553" s="99"/>
      <c r="D553" s="99"/>
      <c r="E553" s="99"/>
      <c r="F553" s="99"/>
    </row>
    <row r="554" spans="3:6" x14ac:dyDescent="0.3">
      <c r="C554" s="99"/>
      <c r="D554" s="99"/>
      <c r="E554" s="99"/>
      <c r="F554" s="99"/>
    </row>
    <row r="555" spans="3:6" x14ac:dyDescent="0.3">
      <c r="C555" s="99"/>
      <c r="D555" s="99"/>
      <c r="E555" s="99"/>
      <c r="F555" s="99"/>
    </row>
    <row r="556" spans="3:6" x14ac:dyDescent="0.3">
      <c r="C556" s="99"/>
      <c r="D556" s="99"/>
      <c r="E556" s="99"/>
      <c r="F556" s="99"/>
    </row>
    <row r="557" spans="3:6" x14ac:dyDescent="0.3">
      <c r="C557" s="99"/>
      <c r="D557" s="99"/>
      <c r="E557" s="99"/>
      <c r="F557" s="99"/>
    </row>
    <row r="558" spans="3:6" x14ac:dyDescent="0.3">
      <c r="C558" s="99"/>
      <c r="D558" s="99"/>
      <c r="E558" s="99"/>
      <c r="F558" s="99"/>
    </row>
    <row r="559" spans="3:6" x14ac:dyDescent="0.3">
      <c r="C559" s="99"/>
      <c r="D559" s="99"/>
      <c r="E559" s="99"/>
      <c r="F559" s="99"/>
    </row>
    <row r="560" spans="3:6" x14ac:dyDescent="0.3">
      <c r="C560" s="99"/>
      <c r="D560" s="99"/>
      <c r="E560" s="99"/>
      <c r="F560" s="99"/>
    </row>
    <row r="561" spans="3:6" x14ac:dyDescent="0.3">
      <c r="C561" s="99"/>
      <c r="D561" s="99"/>
      <c r="E561" s="99"/>
      <c r="F561" s="99"/>
    </row>
    <row r="562" spans="3:6" x14ac:dyDescent="0.3">
      <c r="C562" s="99"/>
      <c r="D562" s="99"/>
      <c r="E562" s="99"/>
      <c r="F562" s="99"/>
    </row>
    <row r="563" spans="3:6" x14ac:dyDescent="0.3">
      <c r="C563" s="99"/>
      <c r="D563" s="99"/>
      <c r="E563" s="99"/>
      <c r="F563" s="99"/>
    </row>
    <row r="564" spans="3:6" x14ac:dyDescent="0.3">
      <c r="C564" s="99"/>
      <c r="D564" s="99"/>
      <c r="E564" s="99"/>
      <c r="F564" s="99"/>
    </row>
    <row r="565" spans="3:6" x14ac:dyDescent="0.3">
      <c r="C565" s="99"/>
      <c r="D565" s="99"/>
      <c r="E565" s="99"/>
      <c r="F565" s="99"/>
    </row>
    <row r="566" spans="3:6" x14ac:dyDescent="0.3">
      <c r="C566" s="99"/>
      <c r="D566" s="99"/>
      <c r="E566" s="99"/>
      <c r="F566" s="99"/>
    </row>
    <row r="567" spans="3:6" x14ac:dyDescent="0.3">
      <c r="C567" s="99"/>
      <c r="D567" s="99"/>
      <c r="E567" s="99"/>
      <c r="F567" s="99"/>
    </row>
    <row r="568" spans="3:6" x14ac:dyDescent="0.3">
      <c r="C568" s="99"/>
      <c r="D568" s="99"/>
      <c r="E568" s="99"/>
      <c r="F568" s="99"/>
    </row>
    <row r="569" spans="3:6" x14ac:dyDescent="0.3">
      <c r="C569" s="99"/>
      <c r="D569" s="99"/>
      <c r="E569" s="99"/>
      <c r="F569" s="99"/>
    </row>
    <row r="570" spans="3:6" x14ac:dyDescent="0.3">
      <c r="C570" s="99"/>
      <c r="D570" s="99"/>
      <c r="E570" s="99"/>
      <c r="F570" s="99"/>
    </row>
    <row r="571" spans="3:6" x14ac:dyDescent="0.3">
      <c r="C571" s="99"/>
      <c r="D571" s="99"/>
      <c r="E571" s="99"/>
      <c r="F571" s="99"/>
    </row>
    <row r="572" spans="3:6" x14ac:dyDescent="0.3">
      <c r="C572" s="99"/>
      <c r="D572" s="99"/>
      <c r="E572" s="99"/>
      <c r="F572" s="99"/>
    </row>
    <row r="573" spans="3:6" x14ac:dyDescent="0.3">
      <c r="C573" s="99"/>
      <c r="D573" s="99"/>
      <c r="E573" s="99"/>
      <c r="F573" s="99"/>
    </row>
    <row r="574" spans="3:6" x14ac:dyDescent="0.3">
      <c r="C574" s="99"/>
      <c r="D574" s="99"/>
      <c r="E574" s="99"/>
      <c r="F574" s="99"/>
    </row>
    <row r="575" spans="3:6" x14ac:dyDescent="0.3">
      <c r="C575" s="99"/>
      <c r="D575" s="99"/>
      <c r="E575" s="99"/>
      <c r="F575" s="99"/>
    </row>
    <row r="576" spans="3:6" x14ac:dyDescent="0.3">
      <c r="C576" s="99"/>
      <c r="D576" s="99"/>
      <c r="E576" s="99"/>
      <c r="F576" s="99"/>
    </row>
    <row r="577" spans="3:6" x14ac:dyDescent="0.3">
      <c r="C577" s="99"/>
      <c r="D577" s="99"/>
      <c r="E577" s="99"/>
      <c r="F577" s="99"/>
    </row>
    <row r="578" spans="3:6" x14ac:dyDescent="0.3">
      <c r="C578" s="99"/>
      <c r="D578" s="99"/>
      <c r="E578" s="99"/>
      <c r="F578" s="99"/>
    </row>
    <row r="579" spans="3:6" x14ac:dyDescent="0.3">
      <c r="C579" s="99"/>
      <c r="D579" s="99"/>
      <c r="E579" s="99"/>
      <c r="F579" s="99"/>
    </row>
    <row r="580" spans="3:6" x14ac:dyDescent="0.3">
      <c r="C580" s="99"/>
      <c r="D580" s="99"/>
      <c r="E580" s="99"/>
      <c r="F580" s="99"/>
    </row>
    <row r="581" spans="3:6" x14ac:dyDescent="0.3">
      <c r="C581" s="99"/>
      <c r="D581" s="99"/>
      <c r="E581" s="99"/>
      <c r="F581" s="99"/>
    </row>
    <row r="582" spans="3:6" x14ac:dyDescent="0.3">
      <c r="C582" s="99"/>
      <c r="D582" s="99"/>
      <c r="E582" s="99"/>
      <c r="F582" s="99"/>
    </row>
    <row r="583" spans="3:6" x14ac:dyDescent="0.3">
      <c r="C583" s="99"/>
      <c r="D583" s="99"/>
      <c r="E583" s="99"/>
      <c r="F583" s="99"/>
    </row>
    <row r="584" spans="3:6" x14ac:dyDescent="0.3">
      <c r="C584" s="99"/>
      <c r="D584" s="99"/>
      <c r="E584" s="99"/>
      <c r="F584" s="99"/>
    </row>
    <row r="585" spans="3:6" x14ac:dyDescent="0.3">
      <c r="C585" s="99"/>
      <c r="D585" s="99"/>
      <c r="E585" s="99"/>
      <c r="F585" s="99"/>
    </row>
    <row r="586" spans="3:6" x14ac:dyDescent="0.3">
      <c r="C586" s="99"/>
      <c r="D586" s="99"/>
      <c r="E586" s="99"/>
      <c r="F586" s="99"/>
    </row>
    <row r="587" spans="3:6" x14ac:dyDescent="0.3">
      <c r="C587" s="99"/>
      <c r="D587" s="99"/>
      <c r="E587" s="99"/>
      <c r="F587" s="99"/>
    </row>
    <row r="588" spans="3:6" x14ac:dyDescent="0.3">
      <c r="C588" s="99"/>
      <c r="D588" s="99"/>
      <c r="E588" s="99"/>
      <c r="F588" s="99"/>
    </row>
    <row r="589" spans="3:6" x14ac:dyDescent="0.3">
      <c r="C589" s="99"/>
      <c r="D589" s="99"/>
      <c r="E589" s="99"/>
      <c r="F589" s="99"/>
    </row>
    <row r="590" spans="3:6" x14ac:dyDescent="0.3">
      <c r="C590" s="99"/>
      <c r="D590" s="99"/>
      <c r="E590" s="99"/>
      <c r="F590" s="99"/>
    </row>
    <row r="591" spans="3:6" x14ac:dyDescent="0.3">
      <c r="C591" s="99"/>
      <c r="D591" s="99"/>
      <c r="E591" s="99"/>
      <c r="F591" s="99"/>
    </row>
    <row r="592" spans="3:6" x14ac:dyDescent="0.3">
      <c r="C592" s="99"/>
      <c r="D592" s="99"/>
      <c r="E592" s="99"/>
      <c r="F592" s="99"/>
    </row>
    <row r="593" spans="3:6" x14ac:dyDescent="0.3">
      <c r="C593" s="99"/>
      <c r="D593" s="99"/>
      <c r="E593" s="99"/>
      <c r="F593" s="99"/>
    </row>
    <row r="594" spans="3:6" x14ac:dyDescent="0.3">
      <c r="C594" s="99"/>
      <c r="D594" s="99"/>
      <c r="E594" s="99"/>
      <c r="F594" s="99"/>
    </row>
    <row r="595" spans="3:6" x14ac:dyDescent="0.3">
      <c r="C595" s="99"/>
      <c r="D595" s="99"/>
      <c r="E595" s="99"/>
      <c r="F595" s="99"/>
    </row>
    <row r="596" spans="3:6" x14ac:dyDescent="0.3">
      <c r="C596" s="99"/>
      <c r="D596" s="99"/>
      <c r="E596" s="99"/>
      <c r="F596" s="99"/>
    </row>
    <row r="597" spans="3:6" x14ac:dyDescent="0.3">
      <c r="C597" s="99"/>
      <c r="D597" s="99"/>
      <c r="E597" s="99"/>
      <c r="F597" s="99"/>
    </row>
    <row r="598" spans="3:6" x14ac:dyDescent="0.3">
      <c r="C598" s="99"/>
      <c r="D598" s="99"/>
      <c r="E598" s="99"/>
      <c r="F598" s="99"/>
    </row>
    <row r="599" spans="3:6" x14ac:dyDescent="0.3">
      <c r="C599" s="99"/>
      <c r="D599" s="99"/>
      <c r="E599" s="99"/>
      <c r="F599" s="99"/>
    </row>
    <row r="600" spans="3:6" x14ac:dyDescent="0.3">
      <c r="C600" s="99"/>
      <c r="D600" s="99"/>
      <c r="E600" s="99"/>
      <c r="F600" s="99"/>
    </row>
    <row r="601" spans="3:6" x14ac:dyDescent="0.3">
      <c r="C601" s="99"/>
      <c r="D601" s="99"/>
      <c r="E601" s="99"/>
      <c r="F601" s="99"/>
    </row>
    <row r="602" spans="3:6" x14ac:dyDescent="0.3">
      <c r="C602" s="99"/>
      <c r="D602" s="99"/>
      <c r="E602" s="99"/>
      <c r="F602" s="99"/>
    </row>
    <row r="603" spans="3:6" x14ac:dyDescent="0.3">
      <c r="C603" s="99"/>
      <c r="D603" s="99"/>
      <c r="E603" s="99"/>
      <c r="F603" s="99"/>
    </row>
    <row r="604" spans="3:6" x14ac:dyDescent="0.3">
      <c r="C604" s="99"/>
      <c r="D604" s="99"/>
      <c r="E604" s="99"/>
      <c r="F604" s="99"/>
    </row>
    <row r="605" spans="3:6" x14ac:dyDescent="0.3">
      <c r="C605" s="99"/>
      <c r="D605" s="99"/>
      <c r="E605" s="99"/>
      <c r="F605" s="99"/>
    </row>
    <row r="606" spans="3:6" x14ac:dyDescent="0.3">
      <c r="C606" s="99"/>
      <c r="D606" s="99"/>
      <c r="E606" s="99"/>
      <c r="F606" s="99"/>
    </row>
    <row r="607" spans="3:6" x14ac:dyDescent="0.3">
      <c r="C607" s="99"/>
      <c r="D607" s="99"/>
      <c r="E607" s="99"/>
      <c r="F607" s="99"/>
    </row>
    <row r="608" spans="3:6" x14ac:dyDescent="0.3">
      <c r="C608" s="99"/>
      <c r="D608" s="99"/>
      <c r="E608" s="99"/>
      <c r="F608" s="99"/>
    </row>
    <row r="609" spans="3:6" x14ac:dyDescent="0.3">
      <c r="C609" s="99"/>
      <c r="D609" s="99"/>
      <c r="E609" s="99"/>
      <c r="F609" s="99"/>
    </row>
    <row r="610" spans="3:6" x14ac:dyDescent="0.3">
      <c r="C610" s="99"/>
      <c r="D610" s="99"/>
      <c r="E610" s="99"/>
      <c r="F610" s="99"/>
    </row>
    <row r="611" spans="3:6" x14ac:dyDescent="0.3">
      <c r="C611" s="99"/>
      <c r="D611" s="99"/>
      <c r="E611" s="99"/>
      <c r="F611" s="99"/>
    </row>
    <row r="612" spans="3:6" x14ac:dyDescent="0.3">
      <c r="C612" s="99"/>
      <c r="D612" s="99"/>
      <c r="E612" s="99"/>
      <c r="F612" s="99"/>
    </row>
    <row r="613" spans="3:6" x14ac:dyDescent="0.3">
      <c r="C613" s="99"/>
      <c r="D613" s="99"/>
      <c r="E613" s="99"/>
      <c r="F613" s="99"/>
    </row>
    <row r="614" spans="3:6" x14ac:dyDescent="0.3">
      <c r="C614" s="99"/>
      <c r="D614" s="99"/>
      <c r="E614" s="99"/>
      <c r="F614" s="99"/>
    </row>
    <row r="615" spans="3:6" x14ac:dyDescent="0.3">
      <c r="C615" s="99"/>
      <c r="D615" s="99"/>
      <c r="E615" s="99"/>
      <c r="F615" s="99"/>
    </row>
    <row r="616" spans="3:6" x14ac:dyDescent="0.3">
      <c r="C616" s="99"/>
      <c r="D616" s="99"/>
      <c r="E616" s="99"/>
      <c r="F616" s="99"/>
    </row>
    <row r="617" spans="3:6" x14ac:dyDescent="0.3">
      <c r="C617" s="99"/>
      <c r="D617" s="99"/>
      <c r="E617" s="99"/>
      <c r="F617" s="99"/>
    </row>
    <row r="618" spans="3:6" x14ac:dyDescent="0.3">
      <c r="C618" s="99"/>
      <c r="D618" s="99"/>
      <c r="E618" s="99"/>
      <c r="F618" s="99"/>
    </row>
    <row r="619" spans="3:6" x14ac:dyDescent="0.3">
      <c r="C619" s="99"/>
      <c r="D619" s="99"/>
      <c r="E619" s="99"/>
      <c r="F619" s="99"/>
    </row>
    <row r="620" spans="3:6" x14ac:dyDescent="0.3">
      <c r="C620" s="99"/>
      <c r="D620" s="99"/>
      <c r="E620" s="99"/>
      <c r="F620" s="99"/>
    </row>
    <row r="621" spans="3:6" x14ac:dyDescent="0.3">
      <c r="C621" s="99"/>
      <c r="D621" s="99"/>
      <c r="E621" s="99"/>
      <c r="F621" s="99"/>
    </row>
    <row r="622" spans="3:6" x14ac:dyDescent="0.3">
      <c r="C622" s="99"/>
      <c r="D622" s="99"/>
      <c r="E622" s="99"/>
      <c r="F622" s="99"/>
    </row>
    <row r="623" spans="3:6" x14ac:dyDescent="0.3">
      <c r="C623" s="99"/>
      <c r="D623" s="99"/>
      <c r="E623" s="99"/>
      <c r="F623" s="99"/>
    </row>
    <row r="624" spans="3:6" x14ac:dyDescent="0.3">
      <c r="C624" s="99"/>
      <c r="D624" s="99"/>
      <c r="E624" s="99"/>
      <c r="F624" s="99"/>
    </row>
    <row r="625" spans="3:6" x14ac:dyDescent="0.3">
      <c r="C625" s="99"/>
      <c r="D625" s="99"/>
      <c r="E625" s="99"/>
      <c r="F625" s="99"/>
    </row>
    <row r="626" spans="3:6" x14ac:dyDescent="0.3">
      <c r="C626" s="99"/>
      <c r="D626" s="99"/>
      <c r="E626" s="99"/>
      <c r="F626" s="99"/>
    </row>
    <row r="627" spans="3:6" x14ac:dyDescent="0.3">
      <c r="C627" s="99"/>
      <c r="D627" s="99"/>
      <c r="E627" s="99"/>
      <c r="F627" s="99"/>
    </row>
    <row r="628" spans="3:6" x14ac:dyDescent="0.3">
      <c r="C628" s="99"/>
      <c r="D628" s="99"/>
      <c r="E628" s="99"/>
      <c r="F628" s="99"/>
    </row>
    <row r="629" spans="3:6" x14ac:dyDescent="0.3">
      <c r="C629" s="99"/>
      <c r="D629" s="99"/>
      <c r="E629" s="99"/>
      <c r="F629" s="99"/>
    </row>
    <row r="630" spans="3:6" x14ac:dyDescent="0.3">
      <c r="C630" s="99"/>
      <c r="D630" s="99"/>
      <c r="E630" s="99"/>
      <c r="F630" s="99"/>
    </row>
    <row r="631" spans="3:6" x14ac:dyDescent="0.3">
      <c r="C631" s="99"/>
      <c r="D631" s="99"/>
      <c r="E631" s="99"/>
      <c r="F631" s="99"/>
    </row>
    <row r="632" spans="3:6" x14ac:dyDescent="0.3">
      <c r="C632" s="99"/>
      <c r="D632" s="99"/>
      <c r="E632" s="99"/>
      <c r="F632" s="99"/>
    </row>
    <row r="633" spans="3:6" x14ac:dyDescent="0.3">
      <c r="C633" s="99"/>
      <c r="D633" s="99"/>
      <c r="E633" s="99"/>
      <c r="F633" s="99"/>
    </row>
    <row r="634" spans="3:6" x14ac:dyDescent="0.3">
      <c r="C634" s="99"/>
      <c r="D634" s="99"/>
      <c r="E634" s="99"/>
      <c r="F634" s="99"/>
    </row>
    <row r="635" spans="3:6" x14ac:dyDescent="0.3">
      <c r="C635" s="99"/>
      <c r="D635" s="99"/>
      <c r="E635" s="99"/>
      <c r="F635" s="99"/>
    </row>
    <row r="636" spans="3:6" x14ac:dyDescent="0.3">
      <c r="C636" s="99"/>
      <c r="D636" s="99"/>
      <c r="E636" s="99"/>
      <c r="F636" s="99"/>
    </row>
    <row r="637" spans="3:6" x14ac:dyDescent="0.3">
      <c r="C637" s="99"/>
      <c r="D637" s="99"/>
      <c r="E637" s="99"/>
      <c r="F637" s="99"/>
    </row>
    <row r="638" spans="3:6" x14ac:dyDescent="0.3">
      <c r="C638" s="99"/>
      <c r="D638" s="99"/>
      <c r="E638" s="99"/>
      <c r="F638" s="99"/>
    </row>
    <row r="639" spans="3:6" x14ac:dyDescent="0.3">
      <c r="C639" s="99"/>
      <c r="D639" s="99"/>
      <c r="E639" s="99"/>
      <c r="F639" s="99"/>
    </row>
    <row r="640" spans="3:6" x14ac:dyDescent="0.3">
      <c r="C640" s="99"/>
      <c r="D640" s="99"/>
      <c r="E640" s="99"/>
      <c r="F640" s="99"/>
    </row>
    <row r="641" spans="3:6" x14ac:dyDescent="0.3">
      <c r="C641" s="99"/>
      <c r="D641" s="99"/>
      <c r="E641" s="99"/>
      <c r="F641" s="99"/>
    </row>
    <row r="642" spans="3:6" x14ac:dyDescent="0.3">
      <c r="C642" s="99"/>
      <c r="D642" s="99"/>
      <c r="E642" s="99"/>
      <c r="F642" s="99"/>
    </row>
    <row r="643" spans="3:6" x14ac:dyDescent="0.3">
      <c r="C643" s="99"/>
      <c r="D643" s="99"/>
      <c r="E643" s="99"/>
      <c r="F643" s="99"/>
    </row>
    <row r="644" spans="3:6" x14ac:dyDescent="0.3">
      <c r="C644" s="99"/>
      <c r="D644" s="99"/>
      <c r="E644" s="99"/>
      <c r="F644" s="99"/>
    </row>
    <row r="645" spans="3:6" x14ac:dyDescent="0.3">
      <c r="C645" s="99"/>
      <c r="D645" s="99"/>
      <c r="E645" s="99"/>
      <c r="F645" s="99"/>
    </row>
    <row r="646" spans="3:6" x14ac:dyDescent="0.3">
      <c r="C646" s="99"/>
      <c r="D646" s="99"/>
      <c r="E646" s="99"/>
      <c r="F646" s="99"/>
    </row>
    <row r="647" spans="3:6" x14ac:dyDescent="0.3">
      <c r="C647" s="99"/>
      <c r="D647" s="99"/>
      <c r="E647" s="99"/>
      <c r="F647" s="99"/>
    </row>
    <row r="648" spans="3:6" x14ac:dyDescent="0.3">
      <c r="C648" s="99"/>
      <c r="D648" s="99"/>
      <c r="E648" s="99"/>
      <c r="F648" s="99"/>
    </row>
    <row r="649" spans="3:6" x14ac:dyDescent="0.3">
      <c r="C649" s="99"/>
      <c r="D649" s="99"/>
      <c r="E649" s="99"/>
      <c r="F649" s="99"/>
    </row>
    <row r="650" spans="3:6" x14ac:dyDescent="0.3">
      <c r="C650" s="99"/>
      <c r="D650" s="99"/>
      <c r="E650" s="99"/>
      <c r="F650" s="99"/>
    </row>
    <row r="651" spans="3:6" x14ac:dyDescent="0.3">
      <c r="C651" s="99"/>
      <c r="D651" s="99"/>
      <c r="E651" s="99"/>
      <c r="F651" s="99"/>
    </row>
    <row r="652" spans="3:6" x14ac:dyDescent="0.3">
      <c r="C652" s="99"/>
      <c r="D652" s="99"/>
      <c r="E652" s="99"/>
      <c r="F652" s="99"/>
    </row>
    <row r="653" spans="3:6" x14ac:dyDescent="0.3">
      <c r="C653" s="99"/>
      <c r="D653" s="99"/>
      <c r="E653" s="99"/>
      <c r="F653" s="99"/>
    </row>
    <row r="654" spans="3:6" x14ac:dyDescent="0.3">
      <c r="C654" s="99"/>
      <c r="D654" s="99"/>
      <c r="E654" s="99"/>
      <c r="F654" s="99"/>
    </row>
    <row r="655" spans="3:6" x14ac:dyDescent="0.3">
      <c r="C655" s="99"/>
      <c r="D655" s="99"/>
      <c r="E655" s="99"/>
      <c r="F655" s="99"/>
    </row>
    <row r="656" spans="3:6" x14ac:dyDescent="0.3">
      <c r="C656" s="99"/>
      <c r="D656" s="99"/>
      <c r="E656" s="99"/>
      <c r="F656" s="99"/>
    </row>
    <row r="657" spans="3:6" x14ac:dyDescent="0.3">
      <c r="C657" s="99"/>
      <c r="D657" s="99"/>
      <c r="E657" s="99"/>
      <c r="F657" s="99"/>
    </row>
    <row r="658" spans="3:6" x14ac:dyDescent="0.3">
      <c r="C658" s="99"/>
      <c r="D658" s="99"/>
      <c r="E658" s="99"/>
      <c r="F658" s="99"/>
    </row>
    <row r="659" spans="3:6" x14ac:dyDescent="0.3">
      <c r="C659" s="99"/>
      <c r="D659" s="99"/>
      <c r="E659" s="99"/>
      <c r="F659" s="99"/>
    </row>
    <row r="660" spans="3:6" x14ac:dyDescent="0.3">
      <c r="C660" s="99"/>
      <c r="D660" s="99"/>
      <c r="E660" s="99"/>
      <c r="F660" s="99"/>
    </row>
    <row r="661" spans="3:6" x14ac:dyDescent="0.3">
      <c r="C661" s="99"/>
      <c r="D661" s="99"/>
      <c r="E661" s="99"/>
      <c r="F661" s="99"/>
    </row>
    <row r="662" spans="3:6" x14ac:dyDescent="0.3">
      <c r="C662" s="99"/>
      <c r="D662" s="99"/>
      <c r="E662" s="99"/>
      <c r="F662" s="99"/>
    </row>
    <row r="663" spans="3:6" x14ac:dyDescent="0.3">
      <c r="C663" s="99"/>
      <c r="D663" s="99"/>
      <c r="E663" s="99"/>
      <c r="F663" s="99"/>
    </row>
    <row r="664" spans="3:6" x14ac:dyDescent="0.3">
      <c r="C664" s="99"/>
      <c r="D664" s="99"/>
      <c r="E664" s="99"/>
      <c r="F664" s="99"/>
    </row>
    <row r="665" spans="3:6" x14ac:dyDescent="0.3">
      <c r="C665" s="99"/>
      <c r="D665" s="99"/>
      <c r="E665" s="99"/>
      <c r="F665" s="99"/>
    </row>
    <row r="666" spans="3:6" x14ac:dyDescent="0.3">
      <c r="C666" s="99"/>
      <c r="D666" s="99"/>
      <c r="E666" s="99"/>
      <c r="F666" s="99"/>
    </row>
    <row r="667" spans="3:6" x14ac:dyDescent="0.3">
      <c r="C667" s="99"/>
      <c r="D667" s="99"/>
      <c r="E667" s="99"/>
      <c r="F667" s="99"/>
    </row>
    <row r="668" spans="3:6" x14ac:dyDescent="0.3">
      <c r="C668" s="99"/>
      <c r="D668" s="99"/>
      <c r="E668" s="99"/>
      <c r="F668" s="99"/>
    </row>
    <row r="669" spans="3:6" x14ac:dyDescent="0.3">
      <c r="C669" s="99"/>
      <c r="D669" s="99"/>
      <c r="E669" s="99"/>
      <c r="F669" s="99"/>
    </row>
    <row r="670" spans="3:6" x14ac:dyDescent="0.3">
      <c r="C670" s="99"/>
      <c r="D670" s="99"/>
      <c r="E670" s="99"/>
      <c r="F670" s="99"/>
    </row>
    <row r="671" spans="3:6" x14ac:dyDescent="0.3">
      <c r="C671" s="99"/>
      <c r="D671" s="99"/>
      <c r="E671" s="99"/>
      <c r="F671" s="99"/>
    </row>
    <row r="672" spans="3:6" x14ac:dyDescent="0.3">
      <c r="C672" s="99"/>
      <c r="D672" s="99"/>
      <c r="E672" s="99"/>
      <c r="F672" s="99"/>
    </row>
    <row r="673" spans="3:6" x14ac:dyDescent="0.3">
      <c r="C673" s="99"/>
      <c r="D673" s="99"/>
      <c r="E673" s="99"/>
      <c r="F673" s="99"/>
    </row>
    <row r="674" spans="3:6" x14ac:dyDescent="0.3">
      <c r="C674" s="99"/>
      <c r="D674" s="99"/>
      <c r="E674" s="99"/>
      <c r="F674" s="99"/>
    </row>
    <row r="675" spans="3:6" x14ac:dyDescent="0.3">
      <c r="C675" s="99"/>
      <c r="D675" s="99"/>
      <c r="E675" s="99"/>
      <c r="F675" s="99"/>
    </row>
    <row r="676" spans="3:6" x14ac:dyDescent="0.3">
      <c r="C676" s="99"/>
      <c r="D676" s="99"/>
      <c r="E676" s="99"/>
      <c r="F676" s="99"/>
    </row>
    <row r="677" spans="3:6" x14ac:dyDescent="0.3">
      <c r="C677" s="99"/>
      <c r="D677" s="99"/>
      <c r="E677" s="99"/>
      <c r="F677" s="99"/>
    </row>
    <row r="678" spans="3:6" x14ac:dyDescent="0.3">
      <c r="C678" s="99"/>
      <c r="D678" s="99"/>
      <c r="E678" s="99"/>
      <c r="F678" s="99"/>
    </row>
    <row r="679" spans="3:6" x14ac:dyDescent="0.3">
      <c r="C679" s="99"/>
      <c r="D679" s="99"/>
      <c r="E679" s="99"/>
      <c r="F679" s="99"/>
    </row>
    <row r="680" spans="3:6" x14ac:dyDescent="0.3">
      <c r="C680" s="99"/>
      <c r="D680" s="99"/>
      <c r="E680" s="99"/>
      <c r="F680" s="99"/>
    </row>
    <row r="681" spans="3:6" x14ac:dyDescent="0.3">
      <c r="C681" s="99"/>
      <c r="D681" s="99"/>
      <c r="E681" s="99"/>
      <c r="F681" s="99"/>
    </row>
    <row r="682" spans="3:6" x14ac:dyDescent="0.3">
      <c r="C682" s="99"/>
      <c r="D682" s="99"/>
      <c r="E682" s="99"/>
      <c r="F682" s="99"/>
    </row>
    <row r="683" spans="3:6" x14ac:dyDescent="0.3">
      <c r="C683" s="99"/>
      <c r="D683" s="99"/>
      <c r="E683" s="99"/>
      <c r="F683" s="99"/>
    </row>
    <row r="684" spans="3:6" x14ac:dyDescent="0.3">
      <c r="C684" s="99"/>
      <c r="D684" s="99"/>
      <c r="E684" s="99"/>
      <c r="F684" s="99"/>
    </row>
    <row r="685" spans="3:6" x14ac:dyDescent="0.3">
      <c r="C685" s="99"/>
      <c r="D685" s="99"/>
      <c r="E685" s="99"/>
      <c r="F685" s="99"/>
    </row>
    <row r="686" spans="3:6" x14ac:dyDescent="0.3">
      <c r="C686" s="99"/>
      <c r="D686" s="99"/>
      <c r="E686" s="99"/>
      <c r="F686" s="99"/>
    </row>
    <row r="687" spans="3:6" x14ac:dyDescent="0.3">
      <c r="C687" s="99"/>
      <c r="D687" s="99"/>
      <c r="E687" s="99"/>
      <c r="F687" s="99"/>
    </row>
    <row r="688" spans="3:6" x14ac:dyDescent="0.3">
      <c r="C688" s="99"/>
      <c r="D688" s="99"/>
      <c r="E688" s="99"/>
      <c r="F688" s="99"/>
    </row>
    <row r="689" spans="3:6" x14ac:dyDescent="0.3">
      <c r="C689" s="99"/>
      <c r="D689" s="99"/>
      <c r="E689" s="99"/>
      <c r="F689" s="99"/>
    </row>
    <row r="690" spans="3:6" x14ac:dyDescent="0.3">
      <c r="C690" s="99"/>
      <c r="D690" s="99"/>
      <c r="E690" s="99"/>
      <c r="F690" s="99"/>
    </row>
    <row r="691" spans="3:6" x14ac:dyDescent="0.3">
      <c r="C691" s="99"/>
      <c r="D691" s="99"/>
      <c r="E691" s="99"/>
      <c r="F691" s="99"/>
    </row>
    <row r="692" spans="3:6" x14ac:dyDescent="0.3">
      <c r="C692" s="99"/>
      <c r="D692" s="99"/>
      <c r="E692" s="99"/>
      <c r="F692" s="99"/>
    </row>
    <row r="693" spans="3:6" x14ac:dyDescent="0.3">
      <c r="C693" s="99"/>
      <c r="D693" s="99"/>
      <c r="E693" s="99"/>
      <c r="F693" s="99"/>
    </row>
    <row r="694" spans="3:6" x14ac:dyDescent="0.3">
      <c r="C694" s="99"/>
      <c r="D694" s="99"/>
      <c r="E694" s="99"/>
      <c r="F694" s="99"/>
    </row>
    <row r="695" spans="3:6" x14ac:dyDescent="0.3">
      <c r="C695" s="99"/>
      <c r="D695" s="99"/>
      <c r="E695" s="99"/>
      <c r="F695" s="99"/>
    </row>
    <row r="696" spans="3:6" x14ac:dyDescent="0.3">
      <c r="C696" s="99"/>
      <c r="D696" s="99"/>
      <c r="E696" s="99"/>
      <c r="F696" s="99"/>
    </row>
    <row r="697" spans="3:6" x14ac:dyDescent="0.3">
      <c r="C697" s="99"/>
      <c r="D697" s="99"/>
      <c r="E697" s="99"/>
      <c r="F697" s="99"/>
    </row>
    <row r="698" spans="3:6" x14ac:dyDescent="0.3">
      <c r="C698" s="99"/>
      <c r="D698" s="99"/>
      <c r="E698" s="99"/>
      <c r="F698" s="99"/>
    </row>
    <row r="699" spans="3:6" x14ac:dyDescent="0.3">
      <c r="C699" s="99"/>
      <c r="D699" s="99"/>
      <c r="E699" s="99"/>
      <c r="F699" s="99"/>
    </row>
    <row r="700" spans="3:6" x14ac:dyDescent="0.3">
      <c r="C700" s="99"/>
      <c r="D700" s="99"/>
      <c r="E700" s="99"/>
      <c r="F700" s="99"/>
    </row>
    <row r="701" spans="3:6" x14ac:dyDescent="0.3">
      <c r="C701" s="99"/>
      <c r="D701" s="99"/>
      <c r="E701" s="99"/>
      <c r="F701" s="99"/>
    </row>
    <row r="702" spans="3:6" x14ac:dyDescent="0.3">
      <c r="C702" s="99"/>
      <c r="D702" s="99"/>
      <c r="E702" s="99"/>
      <c r="F702" s="99"/>
    </row>
    <row r="703" spans="3:6" x14ac:dyDescent="0.3">
      <c r="C703" s="99"/>
      <c r="D703" s="99"/>
      <c r="E703" s="99"/>
      <c r="F703" s="99"/>
    </row>
    <row r="704" spans="3:6" x14ac:dyDescent="0.3">
      <c r="C704" s="99"/>
      <c r="D704" s="99"/>
      <c r="E704" s="99"/>
      <c r="F704" s="99"/>
    </row>
    <row r="705" spans="3:6" x14ac:dyDescent="0.3">
      <c r="C705" s="99"/>
      <c r="D705" s="99"/>
      <c r="E705" s="99"/>
      <c r="F705" s="99"/>
    </row>
    <row r="706" spans="3:6" x14ac:dyDescent="0.3">
      <c r="C706" s="99"/>
      <c r="D706" s="99"/>
      <c r="E706" s="99"/>
      <c r="F706" s="99"/>
    </row>
    <row r="707" spans="3:6" x14ac:dyDescent="0.3">
      <c r="C707" s="99"/>
      <c r="D707" s="99"/>
      <c r="E707" s="99"/>
      <c r="F707" s="99"/>
    </row>
    <row r="708" spans="3:6" x14ac:dyDescent="0.3">
      <c r="C708" s="99"/>
      <c r="D708" s="99"/>
      <c r="E708" s="99"/>
      <c r="F708" s="99"/>
    </row>
    <row r="709" spans="3:6" x14ac:dyDescent="0.3">
      <c r="C709" s="99"/>
      <c r="D709" s="99"/>
      <c r="E709" s="99"/>
      <c r="F709" s="99"/>
    </row>
    <row r="710" spans="3:6" x14ac:dyDescent="0.3">
      <c r="C710" s="99"/>
      <c r="D710" s="99"/>
      <c r="E710" s="99"/>
      <c r="F710" s="99"/>
    </row>
    <row r="711" spans="3:6" x14ac:dyDescent="0.3">
      <c r="C711" s="99"/>
      <c r="D711" s="99"/>
      <c r="E711" s="99"/>
      <c r="F711" s="99"/>
    </row>
    <row r="712" spans="3:6" x14ac:dyDescent="0.3">
      <c r="C712" s="99"/>
      <c r="D712" s="99"/>
      <c r="E712" s="99"/>
      <c r="F712" s="99"/>
    </row>
    <row r="713" spans="3:6" x14ac:dyDescent="0.3">
      <c r="C713" s="99"/>
      <c r="D713" s="99"/>
      <c r="E713" s="99"/>
      <c r="F713" s="99"/>
    </row>
    <row r="714" spans="3:6" x14ac:dyDescent="0.3">
      <c r="C714" s="99"/>
      <c r="D714" s="99"/>
      <c r="E714" s="99"/>
      <c r="F714" s="99"/>
    </row>
    <row r="715" spans="3:6" x14ac:dyDescent="0.3">
      <c r="C715" s="99"/>
      <c r="D715" s="99"/>
      <c r="E715" s="99"/>
      <c r="F715" s="99"/>
    </row>
    <row r="716" spans="3:6" x14ac:dyDescent="0.3">
      <c r="C716" s="99"/>
      <c r="D716" s="99"/>
      <c r="E716" s="99"/>
      <c r="F716" s="99"/>
    </row>
    <row r="717" spans="3:6" x14ac:dyDescent="0.3">
      <c r="C717" s="99"/>
      <c r="D717" s="99"/>
      <c r="E717" s="99"/>
      <c r="F717" s="99"/>
    </row>
    <row r="718" spans="3:6" x14ac:dyDescent="0.3">
      <c r="C718" s="99"/>
      <c r="D718" s="99"/>
      <c r="E718" s="99"/>
      <c r="F718" s="99"/>
    </row>
    <row r="719" spans="3:6" x14ac:dyDescent="0.3">
      <c r="C719" s="99"/>
      <c r="D719" s="99"/>
      <c r="E719" s="99"/>
      <c r="F719" s="99"/>
    </row>
    <row r="720" spans="3:6" x14ac:dyDescent="0.3">
      <c r="C720" s="99"/>
      <c r="D720" s="99"/>
      <c r="E720" s="99"/>
      <c r="F720" s="99"/>
    </row>
    <row r="721" spans="3:6" x14ac:dyDescent="0.3">
      <c r="C721" s="99"/>
      <c r="D721" s="99"/>
      <c r="E721" s="99"/>
      <c r="F721" s="99"/>
    </row>
    <row r="722" spans="3:6" x14ac:dyDescent="0.3">
      <c r="C722" s="99"/>
      <c r="D722" s="99"/>
      <c r="E722" s="99"/>
      <c r="F722" s="99"/>
    </row>
    <row r="723" spans="3:6" x14ac:dyDescent="0.3">
      <c r="C723" s="99"/>
      <c r="D723" s="99"/>
      <c r="E723" s="99"/>
      <c r="F723" s="99"/>
    </row>
    <row r="724" spans="3:6" x14ac:dyDescent="0.3">
      <c r="C724" s="99"/>
      <c r="D724" s="99"/>
      <c r="E724" s="99"/>
      <c r="F724" s="99"/>
    </row>
    <row r="725" spans="3:6" x14ac:dyDescent="0.3">
      <c r="C725" s="99"/>
      <c r="D725" s="99"/>
      <c r="E725" s="99"/>
      <c r="F725" s="99"/>
    </row>
    <row r="726" spans="3:6" x14ac:dyDescent="0.3">
      <c r="C726" s="99"/>
      <c r="D726" s="99"/>
      <c r="E726" s="99"/>
      <c r="F726" s="99"/>
    </row>
    <row r="727" spans="3:6" x14ac:dyDescent="0.3">
      <c r="C727" s="99"/>
      <c r="D727" s="99"/>
      <c r="E727" s="99"/>
      <c r="F727" s="99"/>
    </row>
    <row r="728" spans="3:6" x14ac:dyDescent="0.3">
      <c r="C728" s="99"/>
      <c r="D728" s="99"/>
      <c r="E728" s="99"/>
      <c r="F728" s="99"/>
    </row>
    <row r="729" spans="3:6" x14ac:dyDescent="0.3">
      <c r="C729" s="99"/>
      <c r="D729" s="99"/>
      <c r="E729" s="99"/>
      <c r="F729" s="99"/>
    </row>
    <row r="730" spans="3:6" x14ac:dyDescent="0.3">
      <c r="C730" s="99"/>
      <c r="D730" s="99"/>
      <c r="E730" s="99"/>
      <c r="F730" s="99"/>
    </row>
    <row r="731" spans="3:6" x14ac:dyDescent="0.3">
      <c r="C731" s="99"/>
      <c r="D731" s="99"/>
      <c r="E731" s="99"/>
      <c r="F731" s="99"/>
    </row>
    <row r="732" spans="3:6" x14ac:dyDescent="0.3">
      <c r="C732" s="99"/>
      <c r="D732" s="99"/>
      <c r="E732" s="99"/>
      <c r="F732" s="99"/>
    </row>
    <row r="733" spans="3:6" x14ac:dyDescent="0.3">
      <c r="C733" s="99"/>
      <c r="D733" s="99"/>
      <c r="E733" s="99"/>
      <c r="F733" s="99"/>
    </row>
    <row r="734" spans="3:6" x14ac:dyDescent="0.3">
      <c r="C734" s="99"/>
      <c r="D734" s="99"/>
      <c r="E734" s="99"/>
      <c r="F734" s="99"/>
    </row>
    <row r="735" spans="3:6" x14ac:dyDescent="0.3">
      <c r="C735" s="99"/>
      <c r="D735" s="99"/>
      <c r="E735" s="99"/>
      <c r="F735" s="99"/>
    </row>
    <row r="736" spans="3:6" x14ac:dyDescent="0.3">
      <c r="C736" s="99"/>
      <c r="D736" s="99"/>
      <c r="E736" s="99"/>
      <c r="F736" s="99"/>
    </row>
    <row r="737" spans="3:6" x14ac:dyDescent="0.3">
      <c r="C737" s="99"/>
      <c r="D737" s="99"/>
      <c r="E737" s="99"/>
      <c r="F737" s="99"/>
    </row>
    <row r="738" spans="3:6" x14ac:dyDescent="0.3">
      <c r="C738" s="99"/>
      <c r="D738" s="99"/>
      <c r="E738" s="99"/>
      <c r="F738" s="99"/>
    </row>
    <row r="739" spans="3:6" x14ac:dyDescent="0.3">
      <c r="C739" s="99"/>
      <c r="D739" s="99"/>
      <c r="E739" s="99"/>
      <c r="F739" s="99"/>
    </row>
    <row r="740" spans="3:6" x14ac:dyDescent="0.3">
      <c r="C740" s="99"/>
      <c r="D740" s="99"/>
      <c r="E740" s="99"/>
      <c r="F740" s="99"/>
    </row>
    <row r="741" spans="3:6" x14ac:dyDescent="0.3">
      <c r="C741" s="99"/>
      <c r="D741" s="99"/>
      <c r="E741" s="99"/>
      <c r="F741" s="99"/>
    </row>
    <row r="742" spans="3:6" x14ac:dyDescent="0.3">
      <c r="C742" s="99"/>
      <c r="D742" s="99"/>
      <c r="E742" s="99"/>
      <c r="F742" s="99"/>
    </row>
    <row r="743" spans="3:6" x14ac:dyDescent="0.3">
      <c r="C743" s="99"/>
      <c r="D743" s="99"/>
      <c r="E743" s="99"/>
      <c r="F743" s="99"/>
    </row>
    <row r="744" spans="3:6" x14ac:dyDescent="0.3">
      <c r="C744" s="99"/>
      <c r="D744" s="99"/>
      <c r="E744" s="99"/>
      <c r="F744" s="99"/>
    </row>
    <row r="745" spans="3:6" x14ac:dyDescent="0.3">
      <c r="C745" s="99"/>
      <c r="D745" s="99"/>
      <c r="E745" s="99"/>
      <c r="F745" s="99"/>
    </row>
    <row r="746" spans="3:6" x14ac:dyDescent="0.3">
      <c r="C746" s="99"/>
      <c r="D746" s="99"/>
      <c r="E746" s="99"/>
      <c r="F746" s="99"/>
    </row>
    <row r="747" spans="3:6" x14ac:dyDescent="0.3">
      <c r="C747" s="99"/>
      <c r="D747" s="99"/>
      <c r="E747" s="99"/>
      <c r="F747" s="99"/>
    </row>
    <row r="748" spans="3:6" x14ac:dyDescent="0.3">
      <c r="C748" s="99"/>
      <c r="D748" s="99"/>
      <c r="E748" s="99"/>
      <c r="F748" s="99"/>
    </row>
    <row r="749" spans="3:6" x14ac:dyDescent="0.3">
      <c r="C749" s="99"/>
      <c r="D749" s="99"/>
      <c r="E749" s="99"/>
      <c r="F749" s="99"/>
    </row>
    <row r="750" spans="3:6" x14ac:dyDescent="0.3">
      <c r="C750" s="99"/>
      <c r="D750" s="99"/>
      <c r="E750" s="99"/>
      <c r="F750" s="99"/>
    </row>
    <row r="751" spans="3:6" x14ac:dyDescent="0.3">
      <c r="C751" s="99"/>
      <c r="D751" s="99"/>
      <c r="E751" s="99"/>
      <c r="F751" s="99"/>
    </row>
    <row r="752" spans="3:6" x14ac:dyDescent="0.3">
      <c r="C752" s="99"/>
      <c r="D752" s="99"/>
      <c r="E752" s="99"/>
      <c r="F752" s="99"/>
    </row>
    <row r="753" spans="3:6" x14ac:dyDescent="0.3">
      <c r="C753" s="99"/>
      <c r="D753" s="99"/>
      <c r="E753" s="99"/>
      <c r="F753" s="99"/>
    </row>
    <row r="754" spans="3:6" x14ac:dyDescent="0.3">
      <c r="C754" s="99"/>
      <c r="D754" s="99"/>
      <c r="E754" s="99"/>
      <c r="F754" s="99"/>
    </row>
    <row r="755" spans="3:6" x14ac:dyDescent="0.3">
      <c r="C755" s="99"/>
      <c r="D755" s="99"/>
      <c r="E755" s="99"/>
      <c r="F755" s="99"/>
    </row>
    <row r="756" spans="3:6" x14ac:dyDescent="0.3">
      <c r="C756" s="99"/>
      <c r="D756" s="99"/>
      <c r="E756" s="99"/>
      <c r="F756" s="99"/>
    </row>
    <row r="757" spans="3:6" x14ac:dyDescent="0.3">
      <c r="C757" s="99"/>
      <c r="D757" s="99"/>
      <c r="E757" s="99"/>
      <c r="F757" s="99"/>
    </row>
    <row r="758" spans="3:6" x14ac:dyDescent="0.3">
      <c r="C758" s="99"/>
      <c r="D758" s="99"/>
      <c r="E758" s="99"/>
      <c r="F758" s="99"/>
    </row>
    <row r="759" spans="3:6" x14ac:dyDescent="0.3">
      <c r="C759" s="99"/>
      <c r="D759" s="99"/>
      <c r="E759" s="99"/>
      <c r="F759" s="99"/>
    </row>
    <row r="760" spans="3:6" x14ac:dyDescent="0.3">
      <c r="C760" s="99"/>
      <c r="D760" s="99"/>
      <c r="E760" s="99"/>
      <c r="F760" s="99"/>
    </row>
    <row r="761" spans="3:6" x14ac:dyDescent="0.3">
      <c r="C761" s="99"/>
      <c r="D761" s="99"/>
      <c r="E761" s="99"/>
      <c r="F761" s="99"/>
    </row>
    <row r="762" spans="3:6" x14ac:dyDescent="0.3">
      <c r="C762" s="99"/>
      <c r="D762" s="99"/>
      <c r="E762" s="99"/>
      <c r="F762" s="99"/>
    </row>
    <row r="763" spans="3:6" x14ac:dyDescent="0.3">
      <c r="C763" s="99"/>
      <c r="D763" s="99"/>
      <c r="E763" s="99"/>
      <c r="F763" s="99"/>
    </row>
    <row r="764" spans="3:6" x14ac:dyDescent="0.3">
      <c r="C764" s="99"/>
      <c r="D764" s="99"/>
      <c r="E764" s="99"/>
      <c r="F764" s="99"/>
    </row>
    <row r="765" spans="3:6" x14ac:dyDescent="0.3">
      <c r="C765" s="99"/>
      <c r="D765" s="99"/>
      <c r="E765" s="99"/>
      <c r="F765" s="99"/>
    </row>
    <row r="766" spans="3:6" x14ac:dyDescent="0.3">
      <c r="C766" s="99"/>
      <c r="D766" s="99"/>
      <c r="E766" s="99"/>
      <c r="F766" s="99"/>
    </row>
    <row r="767" spans="3:6" x14ac:dyDescent="0.3">
      <c r="C767" s="99"/>
      <c r="D767" s="99"/>
      <c r="E767" s="99"/>
      <c r="F767" s="99"/>
    </row>
    <row r="768" spans="3:6" x14ac:dyDescent="0.3">
      <c r="C768" s="99"/>
      <c r="D768" s="99"/>
      <c r="E768" s="99"/>
      <c r="F768" s="99"/>
    </row>
    <row r="769" spans="3:6" x14ac:dyDescent="0.3">
      <c r="C769" s="99"/>
      <c r="D769" s="99"/>
      <c r="E769" s="99"/>
      <c r="F769" s="99"/>
    </row>
    <row r="770" spans="3:6" x14ac:dyDescent="0.3">
      <c r="C770" s="99"/>
      <c r="D770" s="99"/>
      <c r="E770" s="99"/>
      <c r="F770" s="99"/>
    </row>
    <row r="771" spans="3:6" x14ac:dyDescent="0.3">
      <c r="C771" s="99"/>
      <c r="D771" s="99"/>
      <c r="E771" s="99"/>
      <c r="F771" s="99"/>
    </row>
    <row r="772" spans="3:6" x14ac:dyDescent="0.3">
      <c r="C772" s="99"/>
      <c r="D772" s="99"/>
      <c r="E772" s="99"/>
      <c r="F772" s="99"/>
    </row>
    <row r="773" spans="3:6" x14ac:dyDescent="0.3">
      <c r="C773" s="99"/>
      <c r="D773" s="99"/>
      <c r="E773" s="99"/>
      <c r="F773" s="99"/>
    </row>
    <row r="774" spans="3:6" x14ac:dyDescent="0.3">
      <c r="C774" s="99"/>
      <c r="D774" s="99"/>
      <c r="E774" s="99"/>
      <c r="F774" s="99"/>
    </row>
    <row r="775" spans="3:6" x14ac:dyDescent="0.3">
      <c r="C775" s="99"/>
      <c r="D775" s="99"/>
      <c r="E775" s="99"/>
      <c r="F775" s="99"/>
    </row>
    <row r="776" spans="3:6" x14ac:dyDescent="0.3">
      <c r="C776" s="99"/>
      <c r="D776" s="99"/>
      <c r="E776" s="99"/>
      <c r="F776" s="99"/>
    </row>
    <row r="777" spans="3:6" x14ac:dyDescent="0.3">
      <c r="C777" s="99"/>
      <c r="D777" s="99"/>
      <c r="E777" s="99"/>
      <c r="F777" s="99"/>
    </row>
    <row r="778" spans="3:6" x14ac:dyDescent="0.3">
      <c r="C778" s="99"/>
      <c r="D778" s="99"/>
      <c r="E778" s="99"/>
      <c r="F778" s="99"/>
    </row>
    <row r="779" spans="3:6" x14ac:dyDescent="0.3">
      <c r="C779" s="99"/>
      <c r="D779" s="99"/>
      <c r="E779" s="99"/>
      <c r="F779" s="99"/>
    </row>
    <row r="780" spans="3:6" x14ac:dyDescent="0.3">
      <c r="C780" s="99"/>
      <c r="D780" s="99"/>
      <c r="E780" s="99"/>
      <c r="F780" s="99"/>
    </row>
    <row r="781" spans="3:6" x14ac:dyDescent="0.3">
      <c r="C781" s="99"/>
      <c r="D781" s="99"/>
      <c r="E781" s="99"/>
      <c r="F781" s="99"/>
    </row>
    <row r="782" spans="3:6" x14ac:dyDescent="0.3">
      <c r="C782" s="99"/>
      <c r="D782" s="99"/>
      <c r="E782" s="99"/>
      <c r="F782" s="99"/>
    </row>
    <row r="783" spans="3:6" x14ac:dyDescent="0.3">
      <c r="C783" s="99"/>
      <c r="D783" s="99"/>
      <c r="E783" s="99"/>
      <c r="F783" s="99"/>
    </row>
    <row r="784" spans="3:6" x14ac:dyDescent="0.3">
      <c r="C784" s="99"/>
      <c r="D784" s="99"/>
      <c r="E784" s="99"/>
      <c r="F784" s="99"/>
    </row>
    <row r="785" spans="3:6" x14ac:dyDescent="0.3">
      <c r="C785" s="99"/>
      <c r="D785" s="99"/>
      <c r="E785" s="99"/>
      <c r="F785" s="99"/>
    </row>
    <row r="786" spans="3:6" x14ac:dyDescent="0.3">
      <c r="C786" s="99"/>
      <c r="D786" s="99"/>
      <c r="E786" s="99"/>
      <c r="F786" s="99"/>
    </row>
    <row r="787" spans="3:6" x14ac:dyDescent="0.3">
      <c r="C787" s="99"/>
      <c r="D787" s="99"/>
      <c r="E787" s="99"/>
      <c r="F787" s="99"/>
    </row>
    <row r="788" spans="3:6" x14ac:dyDescent="0.3">
      <c r="C788" s="99"/>
      <c r="D788" s="99"/>
      <c r="E788" s="99"/>
      <c r="F788" s="99"/>
    </row>
    <row r="789" spans="3:6" x14ac:dyDescent="0.3">
      <c r="C789" s="99"/>
      <c r="D789" s="99"/>
      <c r="E789" s="99"/>
      <c r="F789" s="99"/>
    </row>
    <row r="790" spans="3:6" x14ac:dyDescent="0.3">
      <c r="C790" s="99"/>
      <c r="D790" s="99"/>
      <c r="E790" s="99"/>
      <c r="F790" s="99"/>
    </row>
    <row r="791" spans="3:6" x14ac:dyDescent="0.3">
      <c r="C791" s="99"/>
      <c r="D791" s="99"/>
      <c r="E791" s="99"/>
      <c r="F791" s="99"/>
    </row>
    <row r="792" spans="3:6" x14ac:dyDescent="0.3">
      <c r="C792" s="99"/>
      <c r="D792" s="99"/>
      <c r="E792" s="99"/>
      <c r="F792" s="99"/>
    </row>
    <row r="793" spans="3:6" x14ac:dyDescent="0.3">
      <c r="C793" s="99"/>
      <c r="D793" s="99"/>
      <c r="E793" s="99"/>
      <c r="F793" s="99"/>
    </row>
    <row r="794" spans="3:6" x14ac:dyDescent="0.3">
      <c r="C794" s="99"/>
      <c r="D794" s="99"/>
      <c r="E794" s="99"/>
      <c r="F794" s="99"/>
    </row>
    <row r="795" spans="3:6" x14ac:dyDescent="0.3">
      <c r="C795" s="99"/>
      <c r="D795" s="99"/>
      <c r="E795" s="99"/>
      <c r="F795" s="99"/>
    </row>
    <row r="796" spans="3:6" x14ac:dyDescent="0.3">
      <c r="C796" s="99"/>
      <c r="D796" s="99"/>
      <c r="E796" s="99"/>
      <c r="F796" s="99"/>
    </row>
    <row r="797" spans="3:6" x14ac:dyDescent="0.3">
      <c r="C797" s="99"/>
      <c r="D797" s="99"/>
      <c r="E797" s="99"/>
      <c r="F797" s="99"/>
    </row>
    <row r="798" spans="3:6" x14ac:dyDescent="0.3">
      <c r="C798" s="99"/>
      <c r="D798" s="99"/>
      <c r="E798" s="99"/>
      <c r="F798" s="99"/>
    </row>
    <row r="799" spans="3:6" x14ac:dyDescent="0.3">
      <c r="C799" s="99"/>
      <c r="D799" s="99"/>
      <c r="E799" s="99"/>
      <c r="F799" s="99"/>
    </row>
    <row r="800" spans="3:6" x14ac:dyDescent="0.3">
      <c r="C800" s="99"/>
      <c r="D800" s="99"/>
      <c r="E800" s="99"/>
      <c r="F800" s="99"/>
    </row>
    <row r="801" spans="3:6" x14ac:dyDescent="0.3">
      <c r="C801" s="99"/>
      <c r="D801" s="99"/>
      <c r="E801" s="99"/>
      <c r="F801" s="99"/>
    </row>
    <row r="802" spans="3:6" x14ac:dyDescent="0.3">
      <c r="C802" s="99"/>
      <c r="D802" s="99"/>
      <c r="E802" s="99"/>
      <c r="F802" s="99"/>
    </row>
    <row r="803" spans="3:6" x14ac:dyDescent="0.3">
      <c r="C803" s="99"/>
      <c r="D803" s="99"/>
      <c r="E803" s="99"/>
      <c r="F803" s="99"/>
    </row>
    <row r="804" spans="3:6" x14ac:dyDescent="0.3">
      <c r="C804" s="99"/>
      <c r="D804" s="99"/>
      <c r="E804" s="99"/>
      <c r="F804" s="99"/>
    </row>
    <row r="805" spans="3:6" x14ac:dyDescent="0.3">
      <c r="C805" s="99"/>
      <c r="D805" s="99"/>
      <c r="E805" s="99"/>
      <c r="F805" s="99"/>
    </row>
    <row r="806" spans="3:6" x14ac:dyDescent="0.3">
      <c r="C806" s="99"/>
      <c r="D806" s="99"/>
      <c r="E806" s="99"/>
      <c r="F806" s="99"/>
    </row>
    <row r="807" spans="3:6" x14ac:dyDescent="0.3">
      <c r="C807" s="99"/>
      <c r="D807" s="99"/>
      <c r="E807" s="99"/>
      <c r="F807" s="99"/>
    </row>
    <row r="808" spans="3:6" x14ac:dyDescent="0.3">
      <c r="C808" s="99"/>
      <c r="D808" s="99"/>
      <c r="E808" s="99"/>
      <c r="F808" s="99"/>
    </row>
    <row r="809" spans="3:6" x14ac:dyDescent="0.3">
      <c r="C809" s="99"/>
      <c r="D809" s="99"/>
      <c r="E809" s="99"/>
      <c r="F809" s="99"/>
    </row>
    <row r="810" spans="3:6" x14ac:dyDescent="0.3">
      <c r="C810" s="99"/>
      <c r="D810" s="99"/>
      <c r="E810" s="99"/>
      <c r="F810" s="99"/>
    </row>
    <row r="811" spans="3:6" x14ac:dyDescent="0.3">
      <c r="C811" s="99"/>
      <c r="D811" s="99"/>
      <c r="E811" s="99"/>
      <c r="F811" s="99"/>
    </row>
    <row r="812" spans="3:6" x14ac:dyDescent="0.3">
      <c r="C812" s="99"/>
      <c r="D812" s="99"/>
      <c r="E812" s="99"/>
      <c r="F812" s="99"/>
    </row>
    <row r="813" spans="3:6" x14ac:dyDescent="0.3">
      <c r="C813" s="99"/>
      <c r="D813" s="99"/>
      <c r="E813" s="99"/>
      <c r="F813" s="99"/>
    </row>
    <row r="814" spans="3:6" x14ac:dyDescent="0.3">
      <c r="C814" s="99"/>
      <c r="D814" s="99"/>
      <c r="E814" s="99"/>
      <c r="F814" s="99"/>
    </row>
    <row r="815" spans="3:6" x14ac:dyDescent="0.3">
      <c r="C815" s="99"/>
      <c r="D815" s="99"/>
      <c r="E815" s="99"/>
      <c r="F815" s="99"/>
    </row>
    <row r="816" spans="3:6" x14ac:dyDescent="0.3">
      <c r="C816" s="99"/>
      <c r="D816" s="99"/>
      <c r="E816" s="99"/>
      <c r="F816" s="99"/>
    </row>
    <row r="817" spans="3:6" x14ac:dyDescent="0.3">
      <c r="C817" s="99"/>
      <c r="D817" s="99"/>
      <c r="E817" s="99"/>
      <c r="F817" s="99"/>
    </row>
    <row r="818" spans="3:6" x14ac:dyDescent="0.3">
      <c r="C818" s="99"/>
      <c r="D818" s="99"/>
      <c r="E818" s="99"/>
      <c r="F818" s="99"/>
    </row>
    <row r="819" spans="3:6" x14ac:dyDescent="0.3">
      <c r="C819" s="99"/>
      <c r="D819" s="99"/>
      <c r="E819" s="99"/>
      <c r="F819" s="99"/>
    </row>
    <row r="820" spans="3:6" x14ac:dyDescent="0.3">
      <c r="C820" s="99"/>
      <c r="D820" s="99"/>
      <c r="E820" s="99"/>
      <c r="F820" s="99"/>
    </row>
    <row r="821" spans="3:6" x14ac:dyDescent="0.3">
      <c r="C821" s="99"/>
      <c r="D821" s="99"/>
      <c r="E821" s="99"/>
      <c r="F821" s="99"/>
    </row>
    <row r="822" spans="3:6" x14ac:dyDescent="0.3">
      <c r="C822" s="99"/>
      <c r="D822" s="99"/>
      <c r="E822" s="99"/>
      <c r="F822" s="99"/>
    </row>
    <row r="823" spans="3:6" x14ac:dyDescent="0.3">
      <c r="C823" s="99"/>
      <c r="D823" s="99"/>
      <c r="E823" s="99"/>
      <c r="F823" s="99"/>
    </row>
    <row r="824" spans="3:6" x14ac:dyDescent="0.3">
      <c r="C824" s="99"/>
      <c r="D824" s="99"/>
      <c r="E824" s="99"/>
      <c r="F824" s="99"/>
    </row>
    <row r="825" spans="3:6" x14ac:dyDescent="0.3">
      <c r="C825" s="99"/>
      <c r="D825" s="99"/>
      <c r="E825" s="99"/>
      <c r="F825" s="99"/>
    </row>
    <row r="826" spans="3:6" x14ac:dyDescent="0.3">
      <c r="C826" s="99"/>
      <c r="D826" s="99"/>
      <c r="E826" s="99"/>
      <c r="F826" s="99"/>
    </row>
    <row r="827" spans="3:6" x14ac:dyDescent="0.3">
      <c r="C827" s="99"/>
      <c r="D827" s="99"/>
      <c r="E827" s="99"/>
      <c r="F827" s="99"/>
    </row>
    <row r="828" spans="3:6" x14ac:dyDescent="0.3">
      <c r="C828" s="99"/>
      <c r="D828" s="99"/>
      <c r="E828" s="99"/>
      <c r="F828" s="99"/>
    </row>
    <row r="829" spans="3:6" x14ac:dyDescent="0.3">
      <c r="C829" s="99"/>
      <c r="D829" s="99"/>
      <c r="E829" s="99"/>
      <c r="F829" s="99"/>
    </row>
    <row r="830" spans="3:6" x14ac:dyDescent="0.3">
      <c r="C830" s="99"/>
      <c r="D830" s="99"/>
      <c r="E830" s="99"/>
      <c r="F830" s="99"/>
    </row>
    <row r="831" spans="3:6" x14ac:dyDescent="0.3">
      <c r="C831" s="99"/>
      <c r="D831" s="99"/>
      <c r="E831" s="99"/>
      <c r="F831" s="99"/>
    </row>
    <row r="832" spans="3:6" x14ac:dyDescent="0.3">
      <c r="C832" s="99"/>
      <c r="D832" s="99"/>
      <c r="E832" s="99"/>
      <c r="F832" s="99"/>
    </row>
    <row r="833" spans="3:6" x14ac:dyDescent="0.3">
      <c r="C833" s="99"/>
      <c r="D833" s="99"/>
      <c r="E833" s="99"/>
      <c r="F833" s="99"/>
    </row>
    <row r="834" spans="3:6" x14ac:dyDescent="0.3">
      <c r="C834" s="99"/>
      <c r="D834" s="99"/>
      <c r="E834" s="99"/>
      <c r="F834" s="99"/>
    </row>
    <row r="835" spans="3:6" x14ac:dyDescent="0.3">
      <c r="C835" s="99"/>
      <c r="D835" s="99"/>
      <c r="E835" s="99"/>
      <c r="F835" s="99"/>
    </row>
    <row r="836" spans="3:6" x14ac:dyDescent="0.3">
      <c r="C836" s="99"/>
      <c r="D836" s="99"/>
      <c r="E836" s="99"/>
      <c r="F836" s="99"/>
    </row>
    <row r="837" spans="3:6" x14ac:dyDescent="0.3">
      <c r="C837" s="99"/>
      <c r="D837" s="99"/>
      <c r="E837" s="99"/>
      <c r="F837" s="99"/>
    </row>
    <row r="838" spans="3:6" x14ac:dyDescent="0.3">
      <c r="C838" s="99"/>
      <c r="D838" s="99"/>
      <c r="E838" s="99"/>
      <c r="F838" s="99"/>
    </row>
    <row r="839" spans="3:6" x14ac:dyDescent="0.3">
      <c r="C839" s="99"/>
      <c r="D839" s="99"/>
      <c r="E839" s="99"/>
      <c r="F839" s="99"/>
    </row>
    <row r="840" spans="3:6" x14ac:dyDescent="0.3">
      <c r="C840" s="99"/>
      <c r="D840" s="99"/>
      <c r="E840" s="99"/>
      <c r="F840" s="99"/>
    </row>
    <row r="841" spans="3:6" x14ac:dyDescent="0.3">
      <c r="C841" s="99"/>
      <c r="D841" s="99"/>
      <c r="E841" s="99"/>
      <c r="F841" s="99"/>
    </row>
    <row r="842" spans="3:6" x14ac:dyDescent="0.3">
      <c r="C842" s="99"/>
      <c r="D842" s="99"/>
      <c r="E842" s="99"/>
      <c r="F842" s="99"/>
    </row>
    <row r="843" spans="3:6" x14ac:dyDescent="0.3">
      <c r="C843" s="99"/>
      <c r="D843" s="99"/>
      <c r="E843" s="99"/>
      <c r="F843" s="99"/>
    </row>
    <row r="844" spans="3:6" x14ac:dyDescent="0.3">
      <c r="C844" s="99"/>
      <c r="D844" s="99"/>
      <c r="E844" s="99"/>
      <c r="F844" s="99"/>
    </row>
    <row r="845" spans="3:6" x14ac:dyDescent="0.3">
      <c r="C845" s="99"/>
      <c r="D845" s="99"/>
      <c r="E845" s="99"/>
      <c r="F845" s="99"/>
    </row>
    <row r="846" spans="3:6" x14ac:dyDescent="0.3">
      <c r="C846" s="99"/>
      <c r="D846" s="99"/>
      <c r="E846" s="99"/>
      <c r="F846" s="99"/>
    </row>
    <row r="847" spans="3:6" x14ac:dyDescent="0.3">
      <c r="C847" s="99"/>
      <c r="D847" s="99"/>
      <c r="E847" s="99"/>
      <c r="F847" s="99"/>
    </row>
    <row r="848" spans="3:6" x14ac:dyDescent="0.3">
      <c r="C848" s="99"/>
      <c r="D848" s="99"/>
      <c r="E848" s="99"/>
      <c r="F848" s="99"/>
    </row>
    <row r="849" spans="3:6" x14ac:dyDescent="0.3">
      <c r="C849" s="99"/>
      <c r="D849" s="99"/>
      <c r="E849" s="99"/>
      <c r="F849" s="99"/>
    </row>
    <row r="850" spans="3:6" x14ac:dyDescent="0.3">
      <c r="C850" s="99"/>
      <c r="D850" s="99"/>
      <c r="E850" s="99"/>
      <c r="F850" s="99"/>
    </row>
    <row r="851" spans="3:6" x14ac:dyDescent="0.3">
      <c r="C851" s="99"/>
      <c r="D851" s="99"/>
      <c r="E851" s="99"/>
      <c r="F851" s="99"/>
    </row>
    <row r="852" spans="3:6" x14ac:dyDescent="0.3">
      <c r="C852" s="99"/>
      <c r="D852" s="99"/>
      <c r="E852" s="99"/>
      <c r="F852" s="99"/>
    </row>
    <row r="853" spans="3:6" x14ac:dyDescent="0.3">
      <c r="C853" s="99"/>
      <c r="D853" s="99"/>
      <c r="E853" s="99"/>
      <c r="F853" s="99"/>
    </row>
    <row r="854" spans="3:6" x14ac:dyDescent="0.3">
      <c r="C854" s="99"/>
      <c r="D854" s="99"/>
      <c r="E854" s="99"/>
      <c r="F854" s="99"/>
    </row>
    <row r="855" spans="3:6" x14ac:dyDescent="0.3">
      <c r="C855" s="99"/>
      <c r="D855" s="99"/>
      <c r="E855" s="99"/>
      <c r="F855" s="99"/>
    </row>
    <row r="856" spans="3:6" x14ac:dyDescent="0.3">
      <c r="C856" s="99"/>
      <c r="D856" s="99"/>
      <c r="E856" s="99"/>
      <c r="F856" s="99"/>
    </row>
    <row r="857" spans="3:6" x14ac:dyDescent="0.3">
      <c r="C857" s="99"/>
      <c r="D857" s="99"/>
      <c r="E857" s="99"/>
      <c r="F857" s="99"/>
    </row>
    <row r="858" spans="3:6" x14ac:dyDescent="0.3">
      <c r="C858" s="99"/>
      <c r="D858" s="99"/>
      <c r="E858" s="99"/>
      <c r="F858" s="99"/>
    </row>
    <row r="859" spans="3:6" x14ac:dyDescent="0.3">
      <c r="C859" s="99"/>
      <c r="D859" s="99"/>
      <c r="E859" s="99"/>
      <c r="F859" s="99"/>
    </row>
    <row r="860" spans="3:6" x14ac:dyDescent="0.3">
      <c r="C860" s="99"/>
      <c r="D860" s="99"/>
      <c r="E860" s="99"/>
      <c r="F860" s="99"/>
    </row>
    <row r="861" spans="3:6" x14ac:dyDescent="0.3">
      <c r="C861" s="99"/>
      <c r="D861" s="99"/>
      <c r="E861" s="99"/>
      <c r="F861" s="99"/>
    </row>
    <row r="862" spans="3:6" x14ac:dyDescent="0.3">
      <c r="C862" s="99"/>
      <c r="D862" s="99"/>
      <c r="E862" s="99"/>
      <c r="F862" s="99"/>
    </row>
    <row r="863" spans="3:6" x14ac:dyDescent="0.3">
      <c r="C863" s="99"/>
      <c r="D863" s="99"/>
      <c r="E863" s="99"/>
      <c r="F863" s="99"/>
    </row>
    <row r="864" spans="3:6" x14ac:dyDescent="0.3">
      <c r="C864" s="99"/>
      <c r="D864" s="99"/>
      <c r="E864" s="99"/>
      <c r="F864" s="99"/>
    </row>
    <row r="865" spans="3:6" x14ac:dyDescent="0.3">
      <c r="C865" s="99"/>
      <c r="D865" s="99"/>
      <c r="E865" s="99"/>
      <c r="F865" s="99"/>
    </row>
    <row r="866" spans="3:6" x14ac:dyDescent="0.3">
      <c r="C866" s="99"/>
      <c r="D866" s="99"/>
      <c r="E866" s="99"/>
      <c r="F866" s="99"/>
    </row>
    <row r="867" spans="3:6" x14ac:dyDescent="0.3">
      <c r="C867" s="99"/>
      <c r="D867" s="99"/>
      <c r="E867" s="99"/>
      <c r="F867" s="99"/>
    </row>
    <row r="868" spans="3:6" x14ac:dyDescent="0.3">
      <c r="C868" s="99"/>
      <c r="D868" s="99"/>
      <c r="E868" s="99"/>
      <c r="F868" s="99"/>
    </row>
    <row r="869" spans="3:6" x14ac:dyDescent="0.3">
      <c r="C869" s="99"/>
      <c r="D869" s="99"/>
      <c r="E869" s="99"/>
      <c r="F869" s="99"/>
    </row>
    <row r="870" spans="3:6" x14ac:dyDescent="0.3">
      <c r="C870" s="99"/>
      <c r="D870" s="99"/>
      <c r="E870" s="99"/>
      <c r="F870" s="99"/>
    </row>
    <row r="871" spans="3:6" x14ac:dyDescent="0.3">
      <c r="C871" s="99"/>
      <c r="D871" s="99"/>
      <c r="E871" s="99"/>
      <c r="F871" s="99"/>
    </row>
    <row r="872" spans="3:6" x14ac:dyDescent="0.3">
      <c r="C872" s="99"/>
      <c r="D872" s="99"/>
      <c r="E872" s="99"/>
      <c r="F872" s="99"/>
    </row>
    <row r="873" spans="3:6" x14ac:dyDescent="0.3">
      <c r="C873" s="99"/>
      <c r="D873" s="99"/>
      <c r="E873" s="99"/>
      <c r="F873" s="99"/>
    </row>
    <row r="874" spans="3:6" x14ac:dyDescent="0.3">
      <c r="C874" s="99"/>
      <c r="D874" s="99"/>
      <c r="E874" s="99"/>
      <c r="F874" s="99"/>
    </row>
    <row r="875" spans="3:6" x14ac:dyDescent="0.3">
      <c r="C875" s="99"/>
      <c r="D875" s="99"/>
      <c r="E875" s="99"/>
      <c r="F875" s="99"/>
    </row>
    <row r="876" spans="3:6" x14ac:dyDescent="0.3">
      <c r="C876" s="99"/>
      <c r="D876" s="99"/>
      <c r="E876" s="99"/>
      <c r="F876" s="99"/>
    </row>
    <row r="877" spans="3:6" x14ac:dyDescent="0.3">
      <c r="C877" s="99"/>
      <c r="D877" s="99"/>
      <c r="E877" s="99"/>
      <c r="F877" s="99"/>
    </row>
    <row r="878" spans="3:6" x14ac:dyDescent="0.3">
      <c r="C878" s="99"/>
      <c r="D878" s="99"/>
      <c r="E878" s="99"/>
      <c r="F878" s="99"/>
    </row>
    <row r="879" spans="3:6" x14ac:dyDescent="0.3">
      <c r="C879" s="99"/>
      <c r="D879" s="99"/>
      <c r="E879" s="99"/>
      <c r="F879" s="99"/>
    </row>
    <row r="880" spans="3:6" x14ac:dyDescent="0.3">
      <c r="C880" s="99"/>
      <c r="D880" s="99"/>
      <c r="E880" s="99"/>
      <c r="F880" s="99"/>
    </row>
    <row r="881" spans="3:6" x14ac:dyDescent="0.3">
      <c r="C881" s="99"/>
      <c r="D881" s="99"/>
      <c r="E881" s="99"/>
      <c r="F881" s="99"/>
    </row>
    <row r="882" spans="3:6" x14ac:dyDescent="0.3">
      <c r="C882" s="99"/>
      <c r="D882" s="99"/>
      <c r="E882" s="99"/>
      <c r="F882" s="99"/>
    </row>
    <row r="883" spans="3:6" x14ac:dyDescent="0.3">
      <c r="C883" s="99"/>
      <c r="D883" s="99"/>
      <c r="E883" s="99"/>
      <c r="F883" s="99"/>
    </row>
    <row r="884" spans="3:6" x14ac:dyDescent="0.3">
      <c r="C884" s="99"/>
      <c r="D884" s="99"/>
      <c r="E884" s="99"/>
      <c r="F884" s="99"/>
    </row>
    <row r="885" spans="3:6" x14ac:dyDescent="0.3">
      <c r="C885" s="99"/>
      <c r="D885" s="99"/>
      <c r="E885" s="99"/>
      <c r="F885" s="99"/>
    </row>
    <row r="886" spans="3:6" x14ac:dyDescent="0.3">
      <c r="C886" s="99"/>
      <c r="D886" s="99"/>
      <c r="E886" s="99"/>
      <c r="F886" s="99"/>
    </row>
    <row r="887" spans="3:6" x14ac:dyDescent="0.3">
      <c r="C887" s="99"/>
      <c r="D887" s="99"/>
      <c r="E887" s="99"/>
      <c r="F887" s="99"/>
    </row>
    <row r="888" spans="3:6" x14ac:dyDescent="0.3">
      <c r="C888" s="99"/>
      <c r="D888" s="99"/>
      <c r="E888" s="99"/>
      <c r="F888" s="99"/>
    </row>
    <row r="889" spans="3:6" x14ac:dyDescent="0.3">
      <c r="C889" s="99"/>
      <c r="D889" s="99"/>
      <c r="E889" s="99"/>
      <c r="F889" s="99"/>
    </row>
    <row r="890" spans="3:6" x14ac:dyDescent="0.3">
      <c r="C890" s="99"/>
      <c r="D890" s="99"/>
      <c r="E890" s="99"/>
      <c r="F890" s="99"/>
    </row>
    <row r="891" spans="3:6" x14ac:dyDescent="0.3">
      <c r="C891" s="99"/>
      <c r="D891" s="99"/>
      <c r="E891" s="99"/>
      <c r="F891" s="99"/>
    </row>
    <row r="892" spans="3:6" x14ac:dyDescent="0.3">
      <c r="C892" s="99"/>
      <c r="D892" s="99"/>
      <c r="E892" s="99"/>
      <c r="F892" s="99"/>
    </row>
    <row r="893" spans="3:6" x14ac:dyDescent="0.3">
      <c r="C893" s="99"/>
      <c r="D893" s="99"/>
      <c r="E893" s="99"/>
      <c r="F893" s="99"/>
    </row>
    <row r="894" spans="3:6" x14ac:dyDescent="0.3">
      <c r="C894" s="99"/>
      <c r="D894" s="99"/>
      <c r="E894" s="99"/>
      <c r="F894" s="99"/>
    </row>
    <row r="895" spans="3:6" x14ac:dyDescent="0.3">
      <c r="C895" s="99"/>
      <c r="D895" s="99"/>
      <c r="E895" s="99"/>
      <c r="F895" s="99"/>
    </row>
    <row r="896" spans="3:6" x14ac:dyDescent="0.3">
      <c r="C896" s="99"/>
      <c r="D896" s="99"/>
      <c r="E896" s="99"/>
      <c r="F896" s="99"/>
    </row>
    <row r="897" spans="3:6" x14ac:dyDescent="0.3">
      <c r="C897" s="99"/>
      <c r="D897" s="99"/>
      <c r="E897" s="99"/>
      <c r="F897" s="99"/>
    </row>
    <row r="898" spans="3:6" x14ac:dyDescent="0.3">
      <c r="C898" s="99"/>
      <c r="D898" s="99"/>
      <c r="E898" s="99"/>
      <c r="F898" s="99"/>
    </row>
    <row r="899" spans="3:6" x14ac:dyDescent="0.3">
      <c r="C899" s="99"/>
      <c r="D899" s="99"/>
      <c r="E899" s="99"/>
      <c r="F899" s="99"/>
    </row>
    <row r="900" spans="3:6" x14ac:dyDescent="0.3">
      <c r="C900" s="99"/>
      <c r="D900" s="99"/>
      <c r="E900" s="99"/>
      <c r="F900" s="99"/>
    </row>
    <row r="901" spans="3:6" x14ac:dyDescent="0.3">
      <c r="C901" s="99"/>
      <c r="D901" s="99"/>
      <c r="E901" s="99"/>
      <c r="F901" s="99"/>
    </row>
    <row r="902" spans="3:6" x14ac:dyDescent="0.3">
      <c r="C902" s="99"/>
      <c r="D902" s="99"/>
      <c r="E902" s="99"/>
      <c r="F902" s="99"/>
    </row>
    <row r="903" spans="3:6" x14ac:dyDescent="0.3">
      <c r="C903" s="99"/>
      <c r="D903" s="99"/>
      <c r="E903" s="99"/>
      <c r="F903" s="99"/>
    </row>
    <row r="904" spans="3:6" x14ac:dyDescent="0.3">
      <c r="C904" s="99"/>
      <c r="D904" s="99"/>
      <c r="E904" s="99"/>
      <c r="F904" s="99"/>
    </row>
    <row r="905" spans="3:6" x14ac:dyDescent="0.3">
      <c r="C905" s="99"/>
      <c r="D905" s="99"/>
      <c r="E905" s="99"/>
      <c r="F905" s="99"/>
    </row>
    <row r="906" spans="3:6" x14ac:dyDescent="0.3">
      <c r="C906" s="99"/>
      <c r="D906" s="99"/>
      <c r="E906" s="99"/>
      <c r="F906" s="99"/>
    </row>
    <row r="907" spans="3:6" x14ac:dyDescent="0.3">
      <c r="C907" s="99"/>
      <c r="D907" s="99"/>
      <c r="E907" s="99"/>
      <c r="F907" s="99"/>
    </row>
    <row r="908" spans="3:6" x14ac:dyDescent="0.3">
      <c r="C908" s="99"/>
      <c r="D908" s="99"/>
      <c r="E908" s="99"/>
      <c r="F908" s="99"/>
    </row>
    <row r="909" spans="3:6" x14ac:dyDescent="0.3">
      <c r="C909" s="99"/>
      <c r="D909" s="99"/>
      <c r="E909" s="99"/>
      <c r="F909" s="99"/>
    </row>
    <row r="910" spans="3:6" x14ac:dyDescent="0.3">
      <c r="C910" s="99"/>
      <c r="D910" s="99"/>
      <c r="E910" s="99"/>
      <c r="F910" s="99"/>
    </row>
    <row r="911" spans="3:6" x14ac:dyDescent="0.3">
      <c r="C911" s="99"/>
      <c r="D911" s="99"/>
      <c r="E911" s="99"/>
      <c r="F911" s="99"/>
    </row>
    <row r="912" spans="3:6" x14ac:dyDescent="0.3">
      <c r="C912" s="99"/>
      <c r="D912" s="99"/>
      <c r="E912" s="99"/>
      <c r="F912" s="99"/>
    </row>
    <row r="913" spans="3:6" x14ac:dyDescent="0.3">
      <c r="C913" s="99"/>
      <c r="D913" s="99"/>
      <c r="E913" s="99"/>
      <c r="F913" s="99"/>
    </row>
    <row r="914" spans="3:6" x14ac:dyDescent="0.3">
      <c r="C914" s="99"/>
      <c r="D914" s="99"/>
      <c r="E914" s="99"/>
      <c r="F914" s="99"/>
    </row>
    <row r="915" spans="3:6" x14ac:dyDescent="0.3">
      <c r="C915" s="99"/>
      <c r="D915" s="99"/>
      <c r="E915" s="99"/>
      <c r="F915" s="99"/>
    </row>
    <row r="916" spans="3:6" x14ac:dyDescent="0.3">
      <c r="C916" s="99"/>
      <c r="D916" s="99"/>
      <c r="E916" s="99"/>
      <c r="F916" s="99"/>
    </row>
    <row r="917" spans="3:6" x14ac:dyDescent="0.3">
      <c r="C917" s="99"/>
      <c r="D917" s="99"/>
      <c r="E917" s="99"/>
      <c r="F917" s="99"/>
    </row>
    <row r="918" spans="3:6" x14ac:dyDescent="0.3">
      <c r="C918" s="99"/>
      <c r="D918" s="99"/>
      <c r="E918" s="99"/>
      <c r="F918" s="99"/>
    </row>
    <row r="919" spans="3:6" x14ac:dyDescent="0.3">
      <c r="C919" s="99"/>
      <c r="D919" s="99"/>
      <c r="E919" s="99"/>
      <c r="F919" s="99"/>
    </row>
    <row r="920" spans="3:6" x14ac:dyDescent="0.3">
      <c r="C920" s="99"/>
      <c r="D920" s="99"/>
      <c r="E920" s="99"/>
      <c r="F920" s="99"/>
    </row>
    <row r="921" spans="3:6" x14ac:dyDescent="0.3">
      <c r="C921" s="99"/>
      <c r="D921" s="99"/>
      <c r="E921" s="99"/>
      <c r="F921" s="99"/>
    </row>
    <row r="922" spans="3:6" x14ac:dyDescent="0.3">
      <c r="C922" s="99"/>
      <c r="D922" s="99"/>
      <c r="E922" s="99"/>
      <c r="F922" s="99"/>
    </row>
    <row r="923" spans="3:6" x14ac:dyDescent="0.3">
      <c r="C923" s="99"/>
      <c r="D923" s="99"/>
      <c r="E923" s="99"/>
      <c r="F923" s="99"/>
    </row>
    <row r="924" spans="3:6" x14ac:dyDescent="0.3">
      <c r="C924" s="99"/>
      <c r="D924" s="99"/>
      <c r="E924" s="99"/>
      <c r="F924" s="99"/>
    </row>
    <row r="925" spans="3:6" x14ac:dyDescent="0.3">
      <c r="C925" s="99"/>
      <c r="D925" s="99"/>
      <c r="E925" s="99"/>
      <c r="F925" s="99"/>
    </row>
    <row r="926" spans="3:6" x14ac:dyDescent="0.3">
      <c r="C926" s="99"/>
      <c r="D926" s="99"/>
      <c r="E926" s="99"/>
      <c r="F926" s="99"/>
    </row>
    <row r="927" spans="3:6" x14ac:dyDescent="0.3">
      <c r="C927" s="99"/>
      <c r="D927" s="99"/>
      <c r="E927" s="99"/>
      <c r="F927" s="99"/>
    </row>
    <row r="928" spans="3:6" x14ac:dyDescent="0.3">
      <c r="C928" s="99"/>
      <c r="D928" s="99"/>
      <c r="E928" s="99"/>
      <c r="F928" s="99"/>
    </row>
    <row r="929" spans="3:6" x14ac:dyDescent="0.3">
      <c r="C929" s="99"/>
      <c r="D929" s="99"/>
      <c r="E929" s="99"/>
      <c r="F929" s="99"/>
    </row>
    <row r="930" spans="3:6" x14ac:dyDescent="0.3">
      <c r="C930" s="99"/>
      <c r="D930" s="99"/>
      <c r="E930" s="99"/>
      <c r="F930" s="99"/>
    </row>
    <row r="931" spans="3:6" x14ac:dyDescent="0.3">
      <c r="C931" s="99"/>
      <c r="D931" s="99"/>
      <c r="E931" s="99"/>
      <c r="F931" s="99"/>
    </row>
    <row r="932" spans="3:6" x14ac:dyDescent="0.3">
      <c r="C932" s="99"/>
      <c r="D932" s="99"/>
      <c r="E932" s="99"/>
      <c r="F932" s="99"/>
    </row>
    <row r="933" spans="3:6" x14ac:dyDescent="0.3">
      <c r="C933" s="99"/>
      <c r="D933" s="99"/>
      <c r="E933" s="99"/>
      <c r="F933" s="99"/>
    </row>
    <row r="934" spans="3:6" x14ac:dyDescent="0.3">
      <c r="C934" s="99"/>
      <c r="D934" s="99"/>
      <c r="E934" s="99"/>
      <c r="F934" s="99"/>
    </row>
    <row r="935" spans="3:6" x14ac:dyDescent="0.3">
      <c r="C935" s="99"/>
      <c r="D935" s="99"/>
      <c r="E935" s="99"/>
      <c r="F935" s="99"/>
    </row>
    <row r="936" spans="3:6" x14ac:dyDescent="0.3">
      <c r="C936" s="99"/>
      <c r="D936" s="99"/>
      <c r="E936" s="99"/>
      <c r="F936" s="99"/>
    </row>
    <row r="937" spans="3:6" x14ac:dyDescent="0.3">
      <c r="C937" s="99"/>
      <c r="D937" s="99"/>
      <c r="E937" s="99"/>
      <c r="F937" s="99"/>
    </row>
    <row r="938" spans="3:6" x14ac:dyDescent="0.3">
      <c r="C938" s="99"/>
      <c r="D938" s="99"/>
      <c r="E938" s="99"/>
      <c r="F938" s="99"/>
    </row>
    <row r="939" spans="3:6" x14ac:dyDescent="0.3">
      <c r="C939" s="99"/>
      <c r="D939" s="99"/>
      <c r="E939" s="99"/>
      <c r="F939" s="99"/>
    </row>
    <row r="940" spans="3:6" x14ac:dyDescent="0.3">
      <c r="C940" s="99"/>
      <c r="D940" s="99"/>
      <c r="E940" s="99"/>
      <c r="F940" s="99"/>
    </row>
  </sheetData>
  <sheetProtection algorithmName="SHA-512" hashValue="eLZcD+pbyiicpuZYZxZuSkQWpfG3rCeFlJ/3DBQeSPaVtuJRYapw8ST0SYiJt+Hl/biJCzPeGrTE3C7cBxwUgA==" saltValue="Taf9gAgWaxQu4jkAroiswg==" spinCount="100000" sheet="1" objects="1" scenarios="1" formatCells="0" formatColumns="0" formatRows="0" selectLockedCells="1"/>
  <mergeCells count="6">
    <mergeCell ref="C8:D8"/>
    <mergeCell ref="B1:F1"/>
    <mergeCell ref="B2:F2"/>
    <mergeCell ref="B3:F3"/>
    <mergeCell ref="B4:F4"/>
    <mergeCell ref="B5:F5"/>
  </mergeCells>
  <pageMargins left="0.7" right="0.7" top="0.75" bottom="0.75" header="0.3" footer="0.3"/>
  <pageSetup scale="85" fitToHeight="1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9CBB4-49FD-4059-9F4E-E78DB8D2A875}">
  <sheetPr>
    <pageSetUpPr fitToPage="1"/>
  </sheetPr>
  <dimension ref="A1:I940"/>
  <sheetViews>
    <sheetView workbookViewId="0">
      <pane ySplit="9" topLeftCell="A12" activePane="bottomLeft" state="frozen"/>
      <selection pane="bottomLeft" activeCell="C12" sqref="C12"/>
    </sheetView>
  </sheetViews>
  <sheetFormatPr defaultColWidth="9.109375" defaultRowHeight="14.4" x14ac:dyDescent="0.3"/>
  <cols>
    <col min="1" max="1" width="8.88671875" style="197" bestFit="1" customWidth="1"/>
    <col min="2" max="2" width="48.6640625" style="197" customWidth="1"/>
    <col min="3" max="6" width="21.33203125" style="197" customWidth="1"/>
    <col min="7" max="16384" width="9.109375" style="197"/>
  </cols>
  <sheetData>
    <row r="1" spans="1:6" x14ac:dyDescent="0.3">
      <c r="B1" s="274" t="s">
        <v>591</v>
      </c>
      <c r="C1" s="274"/>
      <c r="D1" s="274"/>
      <c r="E1" s="274"/>
      <c r="F1" s="274"/>
    </row>
    <row r="2" spans="1:6" x14ac:dyDescent="0.3">
      <c r="B2" s="276" t="str">
        <f>('Start Here'!B2)</f>
        <v>AURORA COUNTY</v>
      </c>
      <c r="C2" s="276"/>
      <c r="D2" s="276"/>
      <c r="E2" s="276"/>
      <c r="F2" s="276"/>
    </row>
    <row r="3" spans="1:6" x14ac:dyDescent="0.3">
      <c r="B3" s="274" t="s">
        <v>626</v>
      </c>
      <c r="C3" s="274"/>
      <c r="D3" s="274"/>
      <c r="E3" s="274"/>
      <c r="F3" s="274"/>
    </row>
    <row r="4" spans="1:6" x14ac:dyDescent="0.3">
      <c r="B4" s="274" t="s">
        <v>795</v>
      </c>
      <c r="C4" s="274"/>
      <c r="D4" s="274"/>
      <c r="E4" s="274"/>
      <c r="F4" s="274"/>
    </row>
    <row r="5" spans="1:6" x14ac:dyDescent="0.3">
      <c r="B5" s="278" t="str">
        <f>CONCATENATE("For the Year Ended"," ",TEXT('Start Here'!B5,"mmmm d, yyyy"))</f>
        <v>For the Year Ended December 31, 2025</v>
      </c>
      <c r="C5" s="278"/>
      <c r="D5" s="278"/>
      <c r="E5" s="278"/>
      <c r="F5" s="278"/>
    </row>
    <row r="6" spans="1:6" x14ac:dyDescent="0.3">
      <c r="B6" s="193"/>
      <c r="C6" s="193"/>
      <c r="D6" s="193"/>
      <c r="E6" s="193"/>
      <c r="F6" s="193"/>
    </row>
    <row r="7" spans="1:6" x14ac:dyDescent="0.3">
      <c r="E7" s="193"/>
      <c r="F7" s="193" t="s">
        <v>615</v>
      </c>
    </row>
    <row r="8" spans="1:6" x14ac:dyDescent="0.3">
      <c r="C8" s="275" t="s">
        <v>616</v>
      </c>
      <c r="D8" s="275"/>
      <c r="E8" s="195"/>
      <c r="F8" s="193" t="s">
        <v>617</v>
      </c>
    </row>
    <row r="9" spans="1:6" x14ac:dyDescent="0.3">
      <c r="C9" s="196" t="s">
        <v>618</v>
      </c>
      <c r="D9" s="196" t="s">
        <v>619</v>
      </c>
      <c r="E9" s="194" t="s">
        <v>620</v>
      </c>
      <c r="F9" s="194" t="s">
        <v>621</v>
      </c>
    </row>
    <row r="10" spans="1:6" x14ac:dyDescent="0.3">
      <c r="B10" s="197" t="s">
        <v>124</v>
      </c>
    </row>
    <row r="11" spans="1:6" x14ac:dyDescent="0.3">
      <c r="A11" s="197">
        <v>310</v>
      </c>
      <c r="B11" s="39" t="s">
        <v>145</v>
      </c>
      <c r="C11" s="67"/>
      <c r="D11" s="67"/>
      <c r="E11" s="67"/>
      <c r="F11" s="67"/>
    </row>
    <row r="12" spans="1:6" x14ac:dyDescent="0.3">
      <c r="A12" s="197">
        <v>311</v>
      </c>
      <c r="B12" s="47" t="s">
        <v>146</v>
      </c>
      <c r="C12" s="112"/>
      <c r="D12" s="112"/>
      <c r="E12" s="100">
        <f>'Exhibit 4'!D11</f>
        <v>0</v>
      </c>
      <c r="F12" s="100">
        <f t="shared" ref="F12:F19" si="0">+E12-D12</f>
        <v>0</v>
      </c>
    </row>
    <row r="13" spans="1:6" x14ac:dyDescent="0.3">
      <c r="A13" s="197">
        <v>312</v>
      </c>
      <c r="B13" s="47" t="s">
        <v>147</v>
      </c>
      <c r="C13" s="112"/>
      <c r="D13" s="112"/>
      <c r="E13" s="100">
        <f>'Exhibit 4'!D12</f>
        <v>0</v>
      </c>
      <c r="F13" s="100">
        <f t="shared" si="0"/>
        <v>0</v>
      </c>
    </row>
    <row r="14" spans="1:6" x14ac:dyDescent="0.3">
      <c r="A14" s="197">
        <v>313</v>
      </c>
      <c r="B14" s="47" t="s">
        <v>148</v>
      </c>
      <c r="C14" s="112"/>
      <c r="D14" s="112"/>
      <c r="E14" s="100">
        <f>'Exhibit 4'!D13</f>
        <v>0</v>
      </c>
      <c r="F14" s="100">
        <f t="shared" si="0"/>
        <v>0</v>
      </c>
    </row>
    <row r="15" spans="1:6" x14ac:dyDescent="0.3">
      <c r="A15" s="197">
        <v>314</v>
      </c>
      <c r="B15" s="47" t="s">
        <v>149</v>
      </c>
      <c r="C15" s="112"/>
      <c r="D15" s="112"/>
      <c r="E15" s="100">
        <f>'Exhibit 4'!D14</f>
        <v>0</v>
      </c>
      <c r="F15" s="100">
        <f t="shared" si="0"/>
        <v>0</v>
      </c>
    </row>
    <row r="16" spans="1:6" x14ac:dyDescent="0.3">
      <c r="A16" s="197">
        <v>315</v>
      </c>
      <c r="B16" s="47" t="s">
        <v>150</v>
      </c>
      <c r="C16" s="112"/>
      <c r="D16" s="112"/>
      <c r="E16" s="100">
        <f>'Exhibit 4'!D15</f>
        <v>0</v>
      </c>
      <c r="F16" s="100">
        <f t="shared" si="0"/>
        <v>0</v>
      </c>
    </row>
    <row r="17" spans="1:8" x14ac:dyDescent="0.3">
      <c r="A17" s="197">
        <v>316</v>
      </c>
      <c r="B17" s="47" t="s">
        <v>151</v>
      </c>
      <c r="C17" s="112"/>
      <c r="D17" s="112"/>
      <c r="E17" s="100">
        <f>'Exhibit 4'!D16</f>
        <v>0</v>
      </c>
      <c r="F17" s="100">
        <f t="shared" si="0"/>
        <v>0</v>
      </c>
    </row>
    <row r="18" spans="1:8" x14ac:dyDescent="0.3">
      <c r="A18" s="197">
        <v>318</v>
      </c>
      <c r="B18" s="47" t="s">
        <v>152</v>
      </c>
      <c r="C18" s="112"/>
      <c r="D18" s="112"/>
      <c r="E18" s="100">
        <f>'Exhibit 4'!D17</f>
        <v>0</v>
      </c>
      <c r="F18" s="100">
        <f t="shared" si="0"/>
        <v>0</v>
      </c>
    </row>
    <row r="19" spans="1:8" x14ac:dyDescent="0.3">
      <c r="A19" s="197">
        <v>319</v>
      </c>
      <c r="B19" s="47" t="s">
        <v>153</v>
      </c>
      <c r="C19" s="114"/>
      <c r="D19" s="114"/>
      <c r="E19" s="100">
        <f>'Exhibit 4'!D18</f>
        <v>0</v>
      </c>
      <c r="F19" s="101">
        <f t="shared" si="0"/>
        <v>0</v>
      </c>
    </row>
    <row r="20" spans="1:8" x14ac:dyDescent="0.3">
      <c r="B20" s="39" t="s">
        <v>154</v>
      </c>
      <c r="C20" s="101">
        <f>SUM(C12:C19)</f>
        <v>0</v>
      </c>
      <c r="D20" s="101">
        <f>SUM(D12:D19)</f>
        <v>0</v>
      </c>
      <c r="E20" s="124">
        <f>SUM(E12:E19)</f>
        <v>0</v>
      </c>
      <c r="F20" s="124">
        <f>SUM(F12:F19)</f>
        <v>0</v>
      </c>
    </row>
    <row r="21" spans="1:8" x14ac:dyDescent="0.3">
      <c r="C21" s="100"/>
      <c r="D21" s="100"/>
      <c r="E21" s="100"/>
      <c r="F21" s="100"/>
    </row>
    <row r="22" spans="1:8" x14ac:dyDescent="0.3">
      <c r="A22" s="197">
        <v>320</v>
      </c>
      <c r="B22" s="39" t="s">
        <v>155</v>
      </c>
      <c r="C22" s="112"/>
      <c r="D22" s="112"/>
      <c r="E22" s="100">
        <f>'Exhibit 4'!D21</f>
        <v>0</v>
      </c>
      <c r="F22" s="100">
        <f>+E22-D22</f>
        <v>0</v>
      </c>
    </row>
    <row r="23" spans="1:8" x14ac:dyDescent="0.3">
      <c r="C23" s="100"/>
      <c r="D23" s="100"/>
      <c r="E23" s="100"/>
      <c r="F23" s="100"/>
    </row>
    <row r="24" spans="1:8" x14ac:dyDescent="0.3">
      <c r="A24" s="197">
        <v>330</v>
      </c>
      <c r="B24" s="40" t="s">
        <v>156</v>
      </c>
      <c r="C24" s="100"/>
      <c r="D24" s="100"/>
      <c r="E24" s="100"/>
      <c r="F24" s="100"/>
    </row>
    <row r="25" spans="1:8" x14ac:dyDescent="0.3">
      <c r="A25" s="197">
        <v>331</v>
      </c>
      <c r="B25" s="47" t="s">
        <v>157</v>
      </c>
      <c r="C25" s="112"/>
      <c r="D25" s="112"/>
      <c r="E25" s="100">
        <f>'Exhibit 4'!D24</f>
        <v>0</v>
      </c>
      <c r="F25" s="100">
        <f>+E25-D25</f>
        <v>0</v>
      </c>
    </row>
    <row r="26" spans="1:8" x14ac:dyDescent="0.3">
      <c r="A26" s="197">
        <v>332</v>
      </c>
      <c r="B26" s="48" t="s">
        <v>158</v>
      </c>
      <c r="C26" s="112"/>
      <c r="D26" s="112"/>
      <c r="E26" s="100">
        <f>'Exhibit 4'!D25</f>
        <v>0</v>
      </c>
      <c r="F26" s="100">
        <f>+E26-D26</f>
        <v>0</v>
      </c>
    </row>
    <row r="27" spans="1:8" x14ac:dyDescent="0.3">
      <c r="A27" s="197">
        <v>333</v>
      </c>
      <c r="B27" s="48" t="s">
        <v>159</v>
      </c>
      <c r="C27" s="112"/>
      <c r="D27" s="112"/>
      <c r="E27" s="100">
        <f>'Exhibit 4'!D26</f>
        <v>0</v>
      </c>
      <c r="F27" s="100">
        <f>+E27-D27</f>
        <v>0</v>
      </c>
    </row>
    <row r="28" spans="1:8" x14ac:dyDescent="0.3">
      <c r="A28" s="197">
        <v>334</v>
      </c>
      <c r="B28" s="48" t="s">
        <v>160</v>
      </c>
      <c r="C28" s="112"/>
      <c r="D28" s="112"/>
      <c r="E28" s="100">
        <f>'Exhibit 4'!D27</f>
        <v>0</v>
      </c>
      <c r="F28" s="100">
        <f>+E28-D28</f>
        <v>0</v>
      </c>
    </row>
    <row r="29" spans="1:8" x14ac:dyDescent="0.3">
      <c r="A29" s="197">
        <v>335</v>
      </c>
      <c r="B29" s="48" t="s">
        <v>161</v>
      </c>
      <c r="C29" s="100"/>
      <c r="D29" s="100"/>
      <c r="E29" s="100"/>
      <c r="F29" s="100"/>
    </row>
    <row r="30" spans="1:8" x14ac:dyDescent="0.3">
      <c r="A30" s="197">
        <v>335.01</v>
      </c>
      <c r="B30" s="50" t="s">
        <v>162</v>
      </c>
      <c r="C30" s="112"/>
      <c r="D30" s="112"/>
      <c r="E30" s="100">
        <f>'Exhibit 4'!D29</f>
        <v>0</v>
      </c>
      <c r="F30" s="100">
        <f t="shared" ref="F30:F50" si="1">+E30-D30</f>
        <v>0</v>
      </c>
      <c r="H30" s="50"/>
    </row>
    <row r="31" spans="1:8" x14ac:dyDescent="0.3">
      <c r="A31" s="197">
        <v>335.02</v>
      </c>
      <c r="B31" s="51" t="s">
        <v>163</v>
      </c>
      <c r="C31" s="112"/>
      <c r="D31" s="112"/>
      <c r="E31" s="100">
        <f>'Exhibit 4'!D30</f>
        <v>0</v>
      </c>
      <c r="F31" s="100">
        <f t="shared" si="1"/>
        <v>0</v>
      </c>
      <c r="H31" s="51"/>
    </row>
    <row r="32" spans="1:8" x14ac:dyDescent="0.3">
      <c r="A32" s="197">
        <v>335.04</v>
      </c>
      <c r="B32" s="50" t="s">
        <v>164</v>
      </c>
      <c r="C32" s="112"/>
      <c r="D32" s="112"/>
      <c r="E32" s="100">
        <f>'Exhibit 4'!D31</f>
        <v>0</v>
      </c>
      <c r="F32" s="100">
        <f t="shared" si="1"/>
        <v>0</v>
      </c>
      <c r="H32" s="50"/>
    </row>
    <row r="33" spans="1:8" x14ac:dyDescent="0.3">
      <c r="A33" s="197">
        <v>335.05</v>
      </c>
      <c r="B33" s="50" t="s">
        <v>165</v>
      </c>
      <c r="C33" s="112"/>
      <c r="D33" s="112"/>
      <c r="E33" s="100">
        <f>'Exhibit 4'!D32</f>
        <v>0</v>
      </c>
      <c r="F33" s="100">
        <f t="shared" si="1"/>
        <v>0</v>
      </c>
      <c r="H33" s="50"/>
    </row>
    <row r="34" spans="1:8" x14ac:dyDescent="0.3">
      <c r="A34" s="197">
        <v>335.06</v>
      </c>
      <c r="B34" s="50" t="s">
        <v>166</v>
      </c>
      <c r="C34" s="112"/>
      <c r="D34" s="112"/>
      <c r="E34" s="100">
        <f>'Exhibit 4'!D33</f>
        <v>0</v>
      </c>
      <c r="F34" s="100">
        <f t="shared" si="1"/>
        <v>0</v>
      </c>
      <c r="H34" s="50"/>
    </row>
    <row r="35" spans="1:8" x14ac:dyDescent="0.3">
      <c r="A35" s="197">
        <v>335.07</v>
      </c>
      <c r="B35" s="50" t="s">
        <v>167</v>
      </c>
      <c r="C35" s="112"/>
      <c r="D35" s="112"/>
      <c r="E35" s="100">
        <f>'Exhibit 4'!D34</f>
        <v>0</v>
      </c>
      <c r="F35" s="100">
        <f t="shared" si="1"/>
        <v>0</v>
      </c>
      <c r="H35" s="50"/>
    </row>
    <row r="36" spans="1:8" x14ac:dyDescent="0.3">
      <c r="A36" s="197">
        <v>335.08</v>
      </c>
      <c r="B36" s="50" t="s">
        <v>168</v>
      </c>
      <c r="C36" s="112"/>
      <c r="D36" s="112"/>
      <c r="E36" s="100">
        <f>'Exhibit 4'!D35</f>
        <v>0</v>
      </c>
      <c r="F36" s="100">
        <f t="shared" si="1"/>
        <v>0</v>
      </c>
      <c r="H36" s="50"/>
    </row>
    <row r="37" spans="1:8" x14ac:dyDescent="0.3">
      <c r="A37" s="197">
        <v>335.09</v>
      </c>
      <c r="B37" s="50" t="s">
        <v>169</v>
      </c>
      <c r="C37" s="112"/>
      <c r="D37" s="112"/>
      <c r="E37" s="100">
        <f>'Exhibit 4'!D36</f>
        <v>0</v>
      </c>
      <c r="F37" s="100">
        <f t="shared" si="1"/>
        <v>0</v>
      </c>
      <c r="H37" s="50"/>
    </row>
    <row r="38" spans="1:8" x14ac:dyDescent="0.3">
      <c r="A38" s="197">
        <v>335.1</v>
      </c>
      <c r="B38" s="50" t="s">
        <v>170</v>
      </c>
      <c r="C38" s="112"/>
      <c r="D38" s="112"/>
      <c r="E38" s="100">
        <f>'Exhibit 4'!D37</f>
        <v>0</v>
      </c>
      <c r="F38" s="100">
        <f t="shared" si="1"/>
        <v>0</v>
      </c>
      <c r="H38" s="50"/>
    </row>
    <row r="39" spans="1:8" x14ac:dyDescent="0.3">
      <c r="A39" s="197">
        <v>335.11</v>
      </c>
      <c r="B39" s="50" t="s">
        <v>171</v>
      </c>
      <c r="C39" s="112"/>
      <c r="D39" s="112"/>
      <c r="E39" s="100">
        <f>'Exhibit 4'!D38</f>
        <v>0</v>
      </c>
      <c r="F39" s="100">
        <f t="shared" si="1"/>
        <v>0</v>
      </c>
      <c r="H39" s="50"/>
    </row>
    <row r="40" spans="1:8" x14ac:dyDescent="0.3">
      <c r="A40" s="197">
        <v>335.13</v>
      </c>
      <c r="B40" s="50" t="s">
        <v>172</v>
      </c>
      <c r="C40" s="112"/>
      <c r="D40" s="112"/>
      <c r="E40" s="100">
        <f>'Exhibit 4'!D39</f>
        <v>0</v>
      </c>
      <c r="F40" s="100">
        <f t="shared" si="1"/>
        <v>0</v>
      </c>
      <c r="H40" s="50"/>
    </row>
    <row r="41" spans="1:8" x14ac:dyDescent="0.3">
      <c r="A41" s="197">
        <v>335.14</v>
      </c>
      <c r="B41" s="50" t="s">
        <v>173</v>
      </c>
      <c r="C41" s="112"/>
      <c r="D41" s="112"/>
      <c r="E41" s="100">
        <f>'Exhibit 4'!D40</f>
        <v>0</v>
      </c>
      <c r="F41" s="100">
        <f t="shared" si="1"/>
        <v>0</v>
      </c>
      <c r="H41" s="50"/>
    </row>
    <row r="42" spans="1:8" x14ac:dyDescent="0.3">
      <c r="A42" s="197">
        <v>335.15</v>
      </c>
      <c r="B42" s="50" t="s">
        <v>174</v>
      </c>
      <c r="C42" s="112"/>
      <c r="D42" s="112"/>
      <c r="E42" s="100">
        <f>'Exhibit 4'!D41</f>
        <v>0</v>
      </c>
      <c r="F42" s="100">
        <f t="shared" si="1"/>
        <v>0</v>
      </c>
      <c r="H42" s="50"/>
    </row>
    <row r="43" spans="1:8" x14ac:dyDescent="0.3">
      <c r="A43" s="197">
        <v>335.16</v>
      </c>
      <c r="B43" s="52" t="s">
        <v>175</v>
      </c>
      <c r="C43" s="112"/>
      <c r="D43" s="112"/>
      <c r="E43" s="100">
        <f>'Exhibit 4'!D42</f>
        <v>0</v>
      </c>
      <c r="F43" s="100">
        <f t="shared" si="1"/>
        <v>0</v>
      </c>
      <c r="H43" s="52"/>
    </row>
    <row r="44" spans="1:8" x14ac:dyDescent="0.3">
      <c r="A44" s="197">
        <v>335.17</v>
      </c>
      <c r="B44" s="52" t="s">
        <v>176</v>
      </c>
      <c r="C44" s="112"/>
      <c r="D44" s="112"/>
      <c r="E44" s="100">
        <f>'Exhibit 4'!D43</f>
        <v>0</v>
      </c>
      <c r="F44" s="100">
        <f t="shared" si="1"/>
        <v>0</v>
      </c>
      <c r="H44" s="52"/>
    </row>
    <row r="45" spans="1:8" x14ac:dyDescent="0.3">
      <c r="A45" s="197">
        <v>335.18</v>
      </c>
      <c r="B45" s="52" t="s">
        <v>177</v>
      </c>
      <c r="C45" s="112"/>
      <c r="D45" s="112"/>
      <c r="E45" s="100">
        <f>'Exhibit 4'!D44</f>
        <v>0</v>
      </c>
      <c r="F45" s="100">
        <f t="shared" si="1"/>
        <v>0</v>
      </c>
      <c r="H45" s="52"/>
    </row>
    <row r="46" spans="1:8" x14ac:dyDescent="0.3">
      <c r="A46" s="197">
        <v>335.19</v>
      </c>
      <c r="B46" s="52" t="s">
        <v>178</v>
      </c>
      <c r="C46" s="112"/>
      <c r="D46" s="112"/>
      <c r="E46" s="100">
        <f>'Exhibit 4'!D45</f>
        <v>0</v>
      </c>
      <c r="F46" s="100">
        <f t="shared" si="1"/>
        <v>0</v>
      </c>
      <c r="H46" s="52"/>
    </row>
    <row r="47" spans="1:8" x14ac:dyDescent="0.3">
      <c r="A47" s="197">
        <v>335.99</v>
      </c>
      <c r="B47" s="50" t="s">
        <v>179</v>
      </c>
      <c r="C47" s="112"/>
      <c r="D47" s="112"/>
      <c r="E47" s="100">
        <f>'Exhibit 4'!D46</f>
        <v>0</v>
      </c>
      <c r="F47" s="100">
        <f t="shared" si="1"/>
        <v>0</v>
      </c>
      <c r="H47" s="50"/>
    </row>
    <row r="48" spans="1:8" x14ac:dyDescent="0.3">
      <c r="A48" s="197">
        <v>336</v>
      </c>
      <c r="B48" s="48" t="s">
        <v>180</v>
      </c>
      <c r="C48" s="112"/>
      <c r="D48" s="112"/>
      <c r="E48" s="100">
        <f>'Exhibit 4'!D47</f>
        <v>0</v>
      </c>
      <c r="F48" s="100">
        <f t="shared" si="1"/>
        <v>0</v>
      </c>
      <c r="H48" s="48"/>
    </row>
    <row r="49" spans="1:9" x14ac:dyDescent="0.3">
      <c r="A49" s="197">
        <v>338</v>
      </c>
      <c r="B49" s="48" t="s">
        <v>181</v>
      </c>
      <c r="C49" s="112"/>
      <c r="D49" s="112"/>
      <c r="E49" s="100">
        <f>'Exhibit 4'!D48</f>
        <v>0</v>
      </c>
      <c r="F49" s="100">
        <f t="shared" si="1"/>
        <v>0</v>
      </c>
      <c r="H49" s="48"/>
    </row>
    <row r="50" spans="1:9" x14ac:dyDescent="0.3">
      <c r="A50" s="197">
        <v>339</v>
      </c>
      <c r="B50" s="48" t="s">
        <v>182</v>
      </c>
      <c r="C50" s="114"/>
      <c r="D50" s="114"/>
      <c r="E50" s="100">
        <f>'Exhibit 4'!D49</f>
        <v>0</v>
      </c>
      <c r="F50" s="101">
        <f t="shared" si="1"/>
        <v>0</v>
      </c>
      <c r="H50" s="48"/>
    </row>
    <row r="51" spans="1:9" x14ac:dyDescent="0.3">
      <c r="B51" s="197" t="s">
        <v>622</v>
      </c>
      <c r="C51" s="101">
        <f>SUM(C25:C50)</f>
        <v>0</v>
      </c>
      <c r="D51" s="101">
        <f>SUM(D25:D50)</f>
        <v>0</v>
      </c>
      <c r="E51" s="124">
        <f>SUM(E25:E50)</f>
        <v>0</v>
      </c>
      <c r="F51" s="124">
        <f>SUM(F25:F50)</f>
        <v>0</v>
      </c>
    </row>
    <row r="52" spans="1:9" x14ac:dyDescent="0.3">
      <c r="C52" s="100"/>
      <c r="D52" s="100"/>
      <c r="E52" s="100"/>
      <c r="F52" s="100"/>
    </row>
    <row r="53" spans="1:9" x14ac:dyDescent="0.3">
      <c r="A53" s="7">
        <v>340</v>
      </c>
      <c r="B53" s="39" t="s">
        <v>183</v>
      </c>
      <c r="C53" s="100"/>
      <c r="D53" s="100"/>
      <c r="E53" s="100"/>
      <c r="F53" s="100"/>
      <c r="H53" s="7"/>
      <c r="I53" s="39"/>
    </row>
    <row r="54" spans="1:9" x14ac:dyDescent="0.3">
      <c r="A54" s="7">
        <v>341</v>
      </c>
      <c r="B54" s="47" t="s">
        <v>185</v>
      </c>
      <c r="C54" s="100"/>
      <c r="D54" s="100"/>
      <c r="E54" s="100"/>
      <c r="F54" s="100"/>
      <c r="H54" s="7"/>
      <c r="I54" s="47"/>
    </row>
    <row r="55" spans="1:9" x14ac:dyDescent="0.3">
      <c r="A55" s="44">
        <v>341.1</v>
      </c>
      <c r="B55" s="51" t="s">
        <v>186</v>
      </c>
      <c r="C55" s="112"/>
      <c r="D55" s="112"/>
      <c r="E55" s="100">
        <f>'Exhibit 4'!D54</f>
        <v>0</v>
      </c>
      <c r="F55" s="100">
        <f t="shared" ref="F55:F60" si="2">+E55-D55</f>
        <v>0</v>
      </c>
      <c r="H55" s="44"/>
      <c r="I55" s="51"/>
    </row>
    <row r="56" spans="1:9" x14ac:dyDescent="0.3">
      <c r="A56" s="44">
        <v>341.2</v>
      </c>
      <c r="B56" s="50" t="s">
        <v>187</v>
      </c>
      <c r="C56" s="112"/>
      <c r="D56" s="112"/>
      <c r="E56" s="100">
        <f>'Exhibit 4'!D55</f>
        <v>0</v>
      </c>
      <c r="F56" s="100">
        <f t="shared" si="2"/>
        <v>0</v>
      </c>
      <c r="H56" s="44"/>
      <c r="I56" s="50"/>
    </row>
    <row r="57" spans="1:9" x14ac:dyDescent="0.3">
      <c r="A57" s="44">
        <v>341.3</v>
      </c>
      <c r="B57" s="50" t="s">
        <v>188</v>
      </c>
      <c r="C57" s="112"/>
      <c r="D57" s="112"/>
      <c r="E57" s="100">
        <f>'Exhibit 4'!D56</f>
        <v>0</v>
      </c>
      <c r="F57" s="100">
        <f t="shared" si="2"/>
        <v>0</v>
      </c>
      <c r="H57" s="44"/>
      <c r="I57" s="50"/>
    </row>
    <row r="58" spans="1:9" x14ac:dyDescent="0.3">
      <c r="A58" s="44">
        <v>341.4</v>
      </c>
      <c r="B58" s="50" t="s">
        <v>189</v>
      </c>
      <c r="C58" s="112"/>
      <c r="D58" s="112"/>
      <c r="E58" s="100">
        <f>'Exhibit 4'!D57</f>
        <v>0</v>
      </c>
      <c r="F58" s="100">
        <f t="shared" si="2"/>
        <v>0</v>
      </c>
      <c r="H58" s="44"/>
      <c r="I58" s="50"/>
    </row>
    <row r="59" spans="1:9" x14ac:dyDescent="0.3">
      <c r="A59" s="44">
        <v>341.5</v>
      </c>
      <c r="B59" s="50" t="s">
        <v>190</v>
      </c>
      <c r="C59" s="112"/>
      <c r="D59" s="112"/>
      <c r="E59" s="100">
        <f>'Exhibit 4'!D58</f>
        <v>0</v>
      </c>
      <c r="F59" s="100">
        <f t="shared" si="2"/>
        <v>0</v>
      </c>
      <c r="H59" s="44"/>
      <c r="I59" s="50"/>
    </row>
    <row r="60" spans="1:9" x14ac:dyDescent="0.3">
      <c r="A60" s="44">
        <v>341.9</v>
      </c>
      <c r="B60" s="50" t="s">
        <v>191</v>
      </c>
      <c r="C60" s="112"/>
      <c r="D60" s="112"/>
      <c r="E60" s="100">
        <f>'Exhibit 4'!D59</f>
        <v>0</v>
      </c>
      <c r="F60" s="100">
        <f t="shared" si="2"/>
        <v>0</v>
      </c>
      <c r="H60" s="44"/>
      <c r="I60" s="50"/>
    </row>
    <row r="61" spans="1:9" x14ac:dyDescent="0.3">
      <c r="A61" s="45">
        <v>342</v>
      </c>
      <c r="B61" s="47" t="s">
        <v>192</v>
      </c>
      <c r="C61" s="100"/>
      <c r="D61" s="100"/>
      <c r="E61" s="100"/>
      <c r="F61" s="100"/>
      <c r="H61" s="45"/>
      <c r="I61" s="47"/>
    </row>
    <row r="62" spans="1:9" x14ac:dyDescent="0.3">
      <c r="A62" s="44">
        <v>342.1</v>
      </c>
      <c r="B62" s="51" t="s">
        <v>193</v>
      </c>
      <c r="C62" s="112"/>
      <c r="D62" s="112"/>
      <c r="E62" s="100">
        <f>'Exhibit 4'!D61</f>
        <v>0</v>
      </c>
      <c r="F62" s="100">
        <f>+E62-D62</f>
        <v>0</v>
      </c>
      <c r="H62" s="44"/>
      <c r="I62" s="51"/>
    </row>
    <row r="63" spans="1:9" x14ac:dyDescent="0.3">
      <c r="A63" s="44">
        <v>342.2</v>
      </c>
      <c r="B63" s="51" t="s">
        <v>194</v>
      </c>
      <c r="C63" s="112"/>
      <c r="D63" s="112"/>
      <c r="E63" s="100">
        <f>'Exhibit 4'!D62</f>
        <v>0</v>
      </c>
      <c r="F63" s="100">
        <f>+E63-D63</f>
        <v>0</v>
      </c>
      <c r="H63" s="44"/>
      <c r="I63" s="51"/>
    </row>
    <row r="64" spans="1:9" x14ac:dyDescent="0.3">
      <c r="A64" s="44">
        <v>342.3</v>
      </c>
      <c r="B64" s="50" t="s">
        <v>195</v>
      </c>
      <c r="C64" s="112"/>
      <c r="D64" s="112"/>
      <c r="E64" s="100">
        <f>'Exhibit 4'!D63</f>
        <v>0</v>
      </c>
      <c r="F64" s="100">
        <f>+E64-D64</f>
        <v>0</v>
      </c>
      <c r="H64" s="44"/>
      <c r="I64" s="50"/>
    </row>
    <row r="65" spans="1:9" x14ac:dyDescent="0.3">
      <c r="A65" s="44">
        <v>342.9</v>
      </c>
      <c r="B65" s="50" t="s">
        <v>103</v>
      </c>
      <c r="C65" s="112"/>
      <c r="D65" s="112"/>
      <c r="E65" s="100">
        <f>'Exhibit 4'!D64</f>
        <v>0</v>
      </c>
      <c r="F65" s="100">
        <f>+E65-D65</f>
        <v>0</v>
      </c>
      <c r="H65" s="44"/>
      <c r="I65" s="50"/>
    </row>
    <row r="66" spans="1:9" x14ac:dyDescent="0.3">
      <c r="A66" s="45">
        <v>343</v>
      </c>
      <c r="B66" s="47" t="s">
        <v>197</v>
      </c>
      <c r="C66" s="100"/>
      <c r="D66" s="100"/>
      <c r="E66" s="100"/>
      <c r="F66" s="100"/>
      <c r="H66" s="45"/>
      <c r="I66" s="47"/>
    </row>
    <row r="67" spans="1:9" x14ac:dyDescent="0.3">
      <c r="A67" s="44">
        <v>343.1</v>
      </c>
      <c r="B67" s="51" t="s">
        <v>196</v>
      </c>
      <c r="C67" s="112"/>
      <c r="D67" s="112"/>
      <c r="E67" s="100">
        <f>'Exhibit 4'!D66</f>
        <v>0</v>
      </c>
      <c r="F67" s="100">
        <f>+E67-D67</f>
        <v>0</v>
      </c>
      <c r="H67" s="44"/>
      <c r="I67" s="51"/>
    </row>
    <row r="68" spans="1:9" s="217" customFormat="1" x14ac:dyDescent="0.3">
      <c r="A68" s="44">
        <v>343.2</v>
      </c>
      <c r="B68" s="50" t="s">
        <v>658</v>
      </c>
      <c r="C68" s="112"/>
      <c r="D68" s="112"/>
      <c r="E68" s="100">
        <f>'Exhibit 4'!D67</f>
        <v>0</v>
      </c>
      <c r="F68" s="100">
        <f>+E68-D68</f>
        <v>0</v>
      </c>
      <c r="H68" s="44"/>
      <c r="I68" s="51"/>
    </row>
    <row r="69" spans="1:9" x14ac:dyDescent="0.3">
      <c r="A69" s="44">
        <v>343.3</v>
      </c>
      <c r="B69" s="50" t="s">
        <v>198</v>
      </c>
      <c r="C69" s="112"/>
      <c r="D69" s="112"/>
      <c r="E69" s="100">
        <f>'Exhibit 4'!D68</f>
        <v>0</v>
      </c>
      <c r="F69" s="100">
        <f>+E69-D69</f>
        <v>0</v>
      </c>
      <c r="H69" s="44"/>
      <c r="I69" s="50"/>
    </row>
    <row r="70" spans="1:9" x14ac:dyDescent="0.3">
      <c r="A70" s="44">
        <v>343.9</v>
      </c>
      <c r="B70" s="50" t="s">
        <v>103</v>
      </c>
      <c r="C70" s="112"/>
      <c r="D70" s="112"/>
      <c r="E70" s="100">
        <f>'Exhibit 4'!D69</f>
        <v>0</v>
      </c>
      <c r="F70" s="100">
        <f>+E70-D70</f>
        <v>0</v>
      </c>
      <c r="H70" s="44"/>
      <c r="I70" s="50"/>
    </row>
    <row r="71" spans="1:9" x14ac:dyDescent="0.3">
      <c r="A71" s="45">
        <v>344</v>
      </c>
      <c r="B71" s="47" t="s">
        <v>199</v>
      </c>
      <c r="C71" s="100"/>
      <c r="D71" s="100"/>
      <c r="E71" s="100"/>
      <c r="F71" s="100"/>
      <c r="H71" s="45"/>
      <c r="I71" s="47"/>
    </row>
    <row r="72" spans="1:9" x14ac:dyDescent="0.3">
      <c r="A72" s="44">
        <v>344.1</v>
      </c>
      <c r="B72" s="51" t="s">
        <v>200</v>
      </c>
      <c r="C72" s="100"/>
      <c r="D72" s="100"/>
      <c r="E72" s="100"/>
      <c r="F72" s="100"/>
      <c r="H72" s="44"/>
      <c r="I72" s="51"/>
    </row>
    <row r="73" spans="1:9" x14ac:dyDescent="0.3">
      <c r="A73" s="44">
        <v>344.11</v>
      </c>
      <c r="B73" s="54" t="s">
        <v>201</v>
      </c>
      <c r="C73" s="112"/>
      <c r="D73" s="112"/>
      <c r="E73" s="100">
        <f>'Exhibit 4'!D72</f>
        <v>0</v>
      </c>
      <c r="F73" s="100">
        <f>+E73-D73</f>
        <v>0</v>
      </c>
      <c r="H73" s="44"/>
      <c r="I73" s="54"/>
    </row>
    <row r="74" spans="1:9" x14ac:dyDescent="0.3">
      <c r="A74" s="44">
        <v>344.12</v>
      </c>
      <c r="B74" s="53" t="s">
        <v>202</v>
      </c>
      <c r="C74" s="112"/>
      <c r="D74" s="112"/>
      <c r="E74" s="100">
        <f>'Exhibit 4'!D73</f>
        <v>0</v>
      </c>
      <c r="F74" s="100">
        <f>+E74-D74</f>
        <v>0</v>
      </c>
      <c r="H74" s="44"/>
      <c r="I74" s="53"/>
    </row>
    <row r="75" spans="1:9" x14ac:dyDescent="0.3">
      <c r="A75" s="7">
        <v>344.13</v>
      </c>
      <c r="B75" s="53" t="s">
        <v>203</v>
      </c>
      <c r="C75" s="112"/>
      <c r="D75" s="112"/>
      <c r="E75" s="100">
        <f>'Exhibit 4'!D74</f>
        <v>0</v>
      </c>
      <c r="F75" s="100">
        <f>+E75-D75</f>
        <v>0</v>
      </c>
      <c r="H75" s="7"/>
      <c r="I75" s="53"/>
    </row>
    <row r="76" spans="1:9" x14ac:dyDescent="0.3">
      <c r="A76" s="44">
        <v>344.14</v>
      </c>
      <c r="B76" s="53" t="s">
        <v>204</v>
      </c>
      <c r="C76" s="112"/>
      <c r="D76" s="112"/>
      <c r="E76" s="100">
        <f>'Exhibit 4'!D75</f>
        <v>0</v>
      </c>
      <c r="F76" s="100">
        <f>+E76-D76</f>
        <v>0</v>
      </c>
      <c r="H76" s="44"/>
      <c r="I76" s="53"/>
    </row>
    <row r="77" spans="1:9" x14ac:dyDescent="0.3">
      <c r="A77" s="44">
        <v>344.19</v>
      </c>
      <c r="B77" s="53" t="s">
        <v>103</v>
      </c>
      <c r="C77" s="112"/>
      <c r="D77" s="112"/>
      <c r="E77" s="100">
        <f>'Exhibit 4'!D76</f>
        <v>0</v>
      </c>
      <c r="F77" s="100">
        <f>+E77-D77</f>
        <v>0</v>
      </c>
      <c r="H77" s="44"/>
      <c r="I77" s="53"/>
    </row>
    <row r="78" spans="1:9" x14ac:dyDescent="0.3">
      <c r="A78" s="44">
        <v>344.2</v>
      </c>
      <c r="B78" s="50" t="s">
        <v>205</v>
      </c>
      <c r="C78" s="100"/>
      <c r="D78" s="100"/>
      <c r="E78" s="100"/>
      <c r="F78" s="100"/>
      <c r="H78" s="44"/>
      <c r="I78" s="50"/>
    </row>
    <row r="79" spans="1:9" x14ac:dyDescent="0.3">
      <c r="A79" s="44">
        <v>344.21</v>
      </c>
      <c r="B79" s="54" t="s">
        <v>206</v>
      </c>
      <c r="C79" s="112"/>
      <c r="D79" s="112"/>
      <c r="E79" s="100">
        <f>'Exhibit 4'!D78</f>
        <v>0</v>
      </c>
      <c r="F79" s="100">
        <f t="shared" ref="F79:F89" si="3">+E79-D79</f>
        <v>0</v>
      </c>
      <c r="H79" s="44"/>
      <c r="I79" s="54"/>
    </row>
    <row r="80" spans="1:9" x14ac:dyDescent="0.3">
      <c r="A80" s="44">
        <v>344.22</v>
      </c>
      <c r="B80" s="53" t="s">
        <v>207</v>
      </c>
      <c r="C80" s="112"/>
      <c r="D80" s="112"/>
      <c r="E80" s="100">
        <f>'Exhibit 4'!D79</f>
        <v>0</v>
      </c>
      <c r="F80" s="100">
        <f t="shared" si="3"/>
        <v>0</v>
      </c>
      <c r="H80" s="44"/>
      <c r="I80" s="53"/>
    </row>
    <row r="81" spans="1:9" x14ac:dyDescent="0.3">
      <c r="A81" s="44">
        <v>344.23</v>
      </c>
      <c r="B81" s="53" t="s">
        <v>208</v>
      </c>
      <c r="C81" s="112"/>
      <c r="D81" s="112"/>
      <c r="E81" s="100">
        <f>'Exhibit 4'!D80</f>
        <v>0</v>
      </c>
      <c r="F81" s="100">
        <f t="shared" si="3"/>
        <v>0</v>
      </c>
      <c r="H81" s="44"/>
      <c r="I81" s="53"/>
    </row>
    <row r="82" spans="1:9" x14ac:dyDescent="0.3">
      <c r="A82" s="44">
        <v>344.24</v>
      </c>
      <c r="B82" s="54" t="s">
        <v>209</v>
      </c>
      <c r="C82" s="112"/>
      <c r="D82" s="112"/>
      <c r="E82" s="100">
        <f>'Exhibit 4'!D81</f>
        <v>0</v>
      </c>
      <c r="F82" s="100">
        <f t="shared" si="3"/>
        <v>0</v>
      </c>
      <c r="H82" s="44"/>
      <c r="I82" s="54"/>
    </row>
    <row r="83" spans="1:9" x14ac:dyDescent="0.3">
      <c r="A83" s="44">
        <v>344.29</v>
      </c>
      <c r="B83" s="53" t="s">
        <v>103</v>
      </c>
      <c r="C83" s="112"/>
      <c r="D83" s="112"/>
      <c r="E83" s="100">
        <f>'Exhibit 4'!D82</f>
        <v>0</v>
      </c>
      <c r="F83" s="100">
        <f t="shared" si="3"/>
        <v>0</v>
      </c>
      <c r="H83" s="44"/>
      <c r="I83" s="53"/>
    </row>
    <row r="84" spans="1:9" x14ac:dyDescent="0.3">
      <c r="A84" s="44">
        <v>344.3</v>
      </c>
      <c r="B84" s="51" t="s">
        <v>210</v>
      </c>
      <c r="C84" s="112"/>
      <c r="D84" s="112"/>
      <c r="E84" s="100">
        <f>'Exhibit 4'!D83</f>
        <v>0</v>
      </c>
      <c r="F84" s="100">
        <f t="shared" si="3"/>
        <v>0</v>
      </c>
      <c r="H84" s="44"/>
      <c r="I84" s="51"/>
    </row>
    <row r="85" spans="1:9" x14ac:dyDescent="0.3">
      <c r="A85" s="44">
        <v>344.4</v>
      </c>
      <c r="B85" s="50" t="s">
        <v>211</v>
      </c>
      <c r="C85" s="112"/>
      <c r="D85" s="112"/>
      <c r="E85" s="100">
        <f>'Exhibit 4'!D84</f>
        <v>0</v>
      </c>
      <c r="F85" s="100">
        <f t="shared" si="3"/>
        <v>0</v>
      </c>
      <c r="H85" s="44"/>
      <c r="I85" s="50"/>
    </row>
    <row r="86" spans="1:9" x14ac:dyDescent="0.3">
      <c r="A86" s="45">
        <v>345</v>
      </c>
      <c r="B86" s="47" t="s">
        <v>212</v>
      </c>
      <c r="C86" s="112"/>
      <c r="D86" s="112"/>
      <c r="E86" s="100">
        <f>'Exhibit 4'!D85</f>
        <v>0</v>
      </c>
      <c r="F86" s="100">
        <f t="shared" si="3"/>
        <v>0</v>
      </c>
      <c r="H86" s="45"/>
      <c r="I86" s="47"/>
    </row>
    <row r="87" spans="1:9" x14ac:dyDescent="0.3">
      <c r="A87" s="45">
        <v>346</v>
      </c>
      <c r="B87" s="48" t="s">
        <v>213</v>
      </c>
      <c r="C87" s="112"/>
      <c r="D87" s="112"/>
      <c r="E87" s="100">
        <f>'Exhibit 4'!D86</f>
        <v>0</v>
      </c>
      <c r="F87" s="100">
        <f t="shared" si="3"/>
        <v>0</v>
      </c>
      <c r="H87" s="45"/>
      <c r="I87" s="48"/>
    </row>
    <row r="88" spans="1:9" x14ac:dyDescent="0.3">
      <c r="A88" s="45">
        <v>348</v>
      </c>
      <c r="B88" s="48" t="s">
        <v>214</v>
      </c>
      <c r="C88" s="112"/>
      <c r="D88" s="112"/>
      <c r="E88" s="100">
        <f>'Exhibit 4'!D87</f>
        <v>0</v>
      </c>
      <c r="F88" s="100">
        <f t="shared" si="3"/>
        <v>0</v>
      </c>
      <c r="H88" s="45"/>
      <c r="I88" s="48"/>
    </row>
    <row r="89" spans="1:9" x14ac:dyDescent="0.3">
      <c r="A89" s="45">
        <v>349</v>
      </c>
      <c r="B89" s="48" t="s">
        <v>215</v>
      </c>
      <c r="C89" s="114"/>
      <c r="D89" s="114"/>
      <c r="E89" s="100">
        <f>'Exhibit 4'!D88</f>
        <v>0</v>
      </c>
      <c r="F89" s="101">
        <f t="shared" si="3"/>
        <v>0</v>
      </c>
      <c r="H89" s="45"/>
      <c r="I89" s="48"/>
    </row>
    <row r="90" spans="1:9" x14ac:dyDescent="0.3">
      <c r="B90" s="197" t="s">
        <v>623</v>
      </c>
      <c r="C90" s="101">
        <f>SUM(C55:C89)</f>
        <v>0</v>
      </c>
      <c r="D90" s="101">
        <f>SUM(D55:D89)</f>
        <v>0</v>
      </c>
      <c r="E90" s="124">
        <f>SUM(E55:E89)</f>
        <v>0</v>
      </c>
      <c r="F90" s="124">
        <f>SUM(F55:F89)</f>
        <v>0</v>
      </c>
    </row>
    <row r="91" spans="1:9" x14ac:dyDescent="0.3">
      <c r="C91" s="99"/>
      <c r="D91" s="99"/>
      <c r="E91" s="99"/>
      <c r="F91" s="99"/>
    </row>
    <row r="92" spans="1:9" x14ac:dyDescent="0.3">
      <c r="A92" s="7">
        <v>350</v>
      </c>
      <c r="B92" s="40" t="s">
        <v>216</v>
      </c>
      <c r="C92" s="99"/>
      <c r="D92" s="99"/>
      <c r="E92" s="99"/>
      <c r="F92" s="99"/>
    </row>
    <row r="93" spans="1:9" x14ac:dyDescent="0.3">
      <c r="A93" s="7">
        <v>351</v>
      </c>
      <c r="B93" s="47" t="s">
        <v>217</v>
      </c>
      <c r="C93" s="112"/>
      <c r="D93" s="112"/>
      <c r="E93" s="100">
        <f>'Exhibit 4'!D92</f>
        <v>0</v>
      </c>
      <c r="F93" s="100">
        <f>+E93-D93</f>
        <v>0</v>
      </c>
    </row>
    <row r="94" spans="1:9" x14ac:dyDescent="0.3">
      <c r="A94" s="7">
        <v>352</v>
      </c>
      <c r="B94" s="48" t="s">
        <v>218</v>
      </c>
      <c r="C94" s="112"/>
      <c r="D94" s="112"/>
      <c r="E94" s="100">
        <f>'Exhibit 4'!D93</f>
        <v>0</v>
      </c>
      <c r="F94" s="100">
        <f>+E94-D94</f>
        <v>0</v>
      </c>
    </row>
    <row r="95" spans="1:9" x14ac:dyDescent="0.3">
      <c r="A95" s="7">
        <v>353</v>
      </c>
      <c r="B95" s="48" t="s">
        <v>219</v>
      </c>
      <c r="C95" s="112"/>
      <c r="D95" s="112"/>
      <c r="E95" s="100">
        <f>'Exhibit 4'!D94</f>
        <v>0</v>
      </c>
      <c r="F95" s="100">
        <f>+E95-D95</f>
        <v>0</v>
      </c>
    </row>
    <row r="96" spans="1:9" x14ac:dyDescent="0.3">
      <c r="A96" s="7">
        <v>359</v>
      </c>
      <c r="B96" s="48" t="s">
        <v>103</v>
      </c>
      <c r="C96" s="114"/>
      <c r="D96" s="114"/>
      <c r="E96" s="100">
        <f>'Exhibit 4'!D95</f>
        <v>0</v>
      </c>
      <c r="F96" s="101">
        <f>+E96-D96</f>
        <v>0</v>
      </c>
    </row>
    <row r="97" spans="1:8" x14ac:dyDescent="0.3">
      <c r="A97" s="7"/>
      <c r="B97" s="40" t="s">
        <v>221</v>
      </c>
      <c r="C97" s="101">
        <f>SUM(C93:C96)</f>
        <v>0</v>
      </c>
      <c r="D97" s="101">
        <f>SUM(D93:D96)</f>
        <v>0</v>
      </c>
      <c r="E97" s="124">
        <f>SUM(E93:E96)</f>
        <v>0</v>
      </c>
      <c r="F97" s="124">
        <f>SUM(F93:F96)</f>
        <v>0</v>
      </c>
    </row>
    <row r="98" spans="1:8" x14ac:dyDescent="0.3">
      <c r="C98" s="99"/>
      <c r="D98" s="99"/>
      <c r="E98" s="99"/>
      <c r="F98" s="99"/>
    </row>
    <row r="99" spans="1:8" x14ac:dyDescent="0.3">
      <c r="A99" s="7">
        <v>360</v>
      </c>
      <c r="B99" s="40" t="s">
        <v>222</v>
      </c>
      <c r="C99" s="99"/>
      <c r="D99" s="99"/>
      <c r="E99" s="99"/>
      <c r="F99" s="99"/>
      <c r="G99" s="7"/>
      <c r="H99" s="40"/>
    </row>
    <row r="100" spans="1:8" x14ac:dyDescent="0.3">
      <c r="A100" s="7">
        <v>361</v>
      </c>
      <c r="B100" s="48" t="s">
        <v>223</v>
      </c>
      <c r="C100" s="112"/>
      <c r="D100" s="112"/>
      <c r="E100" s="100">
        <f>'Exhibit 4'!D99</f>
        <v>0</v>
      </c>
      <c r="F100" s="100">
        <f t="shared" ref="F100:F105" si="4">+E100-D100</f>
        <v>0</v>
      </c>
      <c r="G100" s="7"/>
      <c r="H100" s="48"/>
    </row>
    <row r="101" spans="1:8" x14ac:dyDescent="0.3">
      <c r="A101" s="7">
        <v>362</v>
      </c>
      <c r="B101" s="47" t="s">
        <v>224</v>
      </c>
      <c r="C101" s="112"/>
      <c r="D101" s="112"/>
      <c r="E101" s="100">
        <f>'Exhibit 4'!D100</f>
        <v>0</v>
      </c>
      <c r="F101" s="100">
        <f t="shared" si="4"/>
        <v>0</v>
      </c>
      <c r="G101" s="7"/>
      <c r="H101" s="47"/>
    </row>
    <row r="102" spans="1:8" x14ac:dyDescent="0.3">
      <c r="A102" s="7">
        <v>363</v>
      </c>
      <c r="B102" s="48" t="s">
        <v>225</v>
      </c>
      <c r="C102" s="112"/>
      <c r="D102" s="112"/>
      <c r="E102" s="100">
        <f>'Exhibit 4'!D101</f>
        <v>0</v>
      </c>
      <c r="F102" s="100">
        <f t="shared" si="4"/>
        <v>0</v>
      </c>
      <c r="G102" s="7"/>
      <c r="H102" s="48"/>
    </row>
    <row r="103" spans="1:8" x14ac:dyDescent="0.3">
      <c r="A103" s="7">
        <v>365</v>
      </c>
      <c r="B103" s="48" t="s">
        <v>226</v>
      </c>
      <c r="C103" s="112"/>
      <c r="D103" s="112"/>
      <c r="E103" s="100">
        <f>'Exhibit 4'!D102</f>
        <v>0</v>
      </c>
      <c r="F103" s="100">
        <f t="shared" si="4"/>
        <v>0</v>
      </c>
      <c r="G103" s="7"/>
      <c r="H103" s="48"/>
    </row>
    <row r="104" spans="1:8" x14ac:dyDescent="0.3">
      <c r="A104" s="7">
        <v>366</v>
      </c>
      <c r="B104" s="48" t="s">
        <v>227</v>
      </c>
      <c r="C104" s="112"/>
      <c r="D104" s="112"/>
      <c r="E104" s="100">
        <f>'Exhibit 4'!D103</f>
        <v>0</v>
      </c>
      <c r="F104" s="100">
        <f t="shared" si="4"/>
        <v>0</v>
      </c>
      <c r="G104" s="7"/>
      <c r="H104" s="48"/>
    </row>
    <row r="105" spans="1:8" x14ac:dyDescent="0.3">
      <c r="A105" s="7">
        <v>369</v>
      </c>
      <c r="B105" s="48" t="s">
        <v>103</v>
      </c>
      <c r="C105" s="114"/>
      <c r="D105" s="114"/>
      <c r="E105" s="100">
        <f>'Exhibit 4'!D104</f>
        <v>0</v>
      </c>
      <c r="F105" s="101">
        <f t="shared" si="4"/>
        <v>0</v>
      </c>
      <c r="G105" s="7"/>
      <c r="H105" s="48"/>
    </row>
    <row r="106" spans="1:8" x14ac:dyDescent="0.3">
      <c r="A106" s="7"/>
      <c r="B106" s="40" t="s">
        <v>228</v>
      </c>
      <c r="C106" s="101">
        <f>SUM(C100:C105)</f>
        <v>0</v>
      </c>
      <c r="D106" s="101">
        <f>SUM(D100:D105)</f>
        <v>0</v>
      </c>
      <c r="E106" s="124">
        <f>SUM(E100:E105)</f>
        <v>0</v>
      </c>
      <c r="F106" s="124">
        <f>SUM(F100:F105)</f>
        <v>0</v>
      </c>
      <c r="G106" s="7"/>
      <c r="H106" s="40"/>
    </row>
    <row r="107" spans="1:8" x14ac:dyDescent="0.3">
      <c r="A107" s="7"/>
      <c r="B107" s="197" t="s">
        <v>125</v>
      </c>
      <c r="C107" s="124">
        <f>+C106+C97+C90+C51+C22+C20</f>
        <v>0</v>
      </c>
      <c r="D107" s="124">
        <f>+D106+D97+D90+D51+D22+D20</f>
        <v>0</v>
      </c>
      <c r="E107" s="124">
        <f>+E106+E97+E90+E51+E22+E20</f>
        <v>0</v>
      </c>
      <c r="F107" s="124">
        <f>+F106+F97+F90+F51+F22+F20</f>
        <v>0</v>
      </c>
      <c r="G107" s="7"/>
    </row>
    <row r="108" spans="1:8" x14ac:dyDescent="0.3">
      <c r="C108" s="100"/>
      <c r="D108" s="100"/>
      <c r="E108" s="100"/>
      <c r="F108" s="100"/>
    </row>
    <row r="109" spans="1:8" x14ac:dyDescent="0.3">
      <c r="A109" s="7"/>
      <c r="B109" s="197" t="s">
        <v>126</v>
      </c>
      <c r="C109" s="99"/>
      <c r="D109" s="99"/>
      <c r="E109" s="99"/>
      <c r="F109" s="99"/>
    </row>
    <row r="110" spans="1:8" x14ac:dyDescent="0.3">
      <c r="A110" s="7">
        <v>100</v>
      </c>
      <c r="B110" s="39" t="s">
        <v>185</v>
      </c>
      <c r="C110" s="99"/>
      <c r="D110" s="99"/>
      <c r="E110" s="99"/>
      <c r="F110" s="99"/>
    </row>
    <row r="111" spans="1:8" x14ac:dyDescent="0.3">
      <c r="A111" s="7">
        <v>110</v>
      </c>
      <c r="B111" s="47" t="s">
        <v>229</v>
      </c>
      <c r="C111" s="99"/>
      <c r="D111" s="99"/>
      <c r="E111" s="99"/>
      <c r="F111" s="99"/>
    </row>
    <row r="112" spans="1:8" x14ac:dyDescent="0.3">
      <c r="A112" s="7">
        <v>111</v>
      </c>
      <c r="B112" s="51" t="s">
        <v>230</v>
      </c>
      <c r="C112" s="112"/>
      <c r="D112" s="112"/>
      <c r="E112" s="100">
        <f>'Exhibit 4'!D111</f>
        <v>0</v>
      </c>
      <c r="F112" s="100">
        <f>+D112-E112</f>
        <v>0</v>
      </c>
    </row>
    <row r="113" spans="1:9" x14ac:dyDescent="0.3">
      <c r="A113" s="197">
        <v>112</v>
      </c>
      <c r="B113" s="197" t="s">
        <v>624</v>
      </c>
      <c r="C113" s="220"/>
      <c r="D113" s="220"/>
      <c r="E113" s="100"/>
      <c r="F113" s="100"/>
    </row>
    <row r="114" spans="1:9" x14ac:dyDescent="0.3">
      <c r="B114" s="197" t="s">
        <v>627</v>
      </c>
      <c r="C114" s="220"/>
      <c r="D114" s="220"/>
      <c r="E114" s="100"/>
      <c r="F114" s="100"/>
    </row>
    <row r="115" spans="1:9" x14ac:dyDescent="0.3">
      <c r="A115" s="7">
        <v>120</v>
      </c>
      <c r="B115" s="47" t="s">
        <v>231</v>
      </c>
      <c r="C115" s="112"/>
      <c r="D115" s="112"/>
      <c r="E115" s="100">
        <f>'Exhibit 4'!D112</f>
        <v>0</v>
      </c>
      <c r="F115" s="100">
        <f>+D115-E115</f>
        <v>0</v>
      </c>
      <c r="H115" s="7"/>
      <c r="I115" s="47"/>
    </row>
    <row r="116" spans="1:9" x14ac:dyDescent="0.3">
      <c r="A116" s="7">
        <v>130</v>
      </c>
      <c r="B116" s="48" t="s">
        <v>232</v>
      </c>
      <c r="C116" s="112"/>
      <c r="D116" s="112"/>
      <c r="E116" s="100">
        <f>'Exhibit 4'!D113</f>
        <v>0</v>
      </c>
      <c r="F116" s="100">
        <f>+D116-E116</f>
        <v>0</v>
      </c>
      <c r="H116" s="7"/>
      <c r="I116" s="48"/>
    </row>
    <row r="117" spans="1:9" x14ac:dyDescent="0.3">
      <c r="A117" s="7">
        <v>140</v>
      </c>
      <c r="B117" s="48" t="s">
        <v>233</v>
      </c>
      <c r="C117" s="100"/>
      <c r="D117" s="100"/>
      <c r="E117" s="100"/>
      <c r="F117" s="100"/>
      <c r="H117" s="7"/>
      <c r="I117" s="48"/>
    </row>
    <row r="118" spans="1:9" x14ac:dyDescent="0.3">
      <c r="A118" s="7">
        <v>141</v>
      </c>
      <c r="B118" s="51" t="s">
        <v>234</v>
      </c>
      <c r="C118" s="112"/>
      <c r="D118" s="112"/>
      <c r="E118" s="100">
        <f>'Exhibit 4'!D115</f>
        <v>0</v>
      </c>
      <c r="F118" s="100">
        <f>+D118-E118</f>
        <v>0</v>
      </c>
      <c r="H118" s="7"/>
      <c r="I118" s="51"/>
    </row>
    <row r="119" spans="1:9" x14ac:dyDescent="0.3">
      <c r="A119" s="7">
        <v>142</v>
      </c>
      <c r="B119" s="50" t="s">
        <v>235</v>
      </c>
      <c r="C119" s="112"/>
      <c r="D119" s="112"/>
      <c r="E119" s="100">
        <f>'Exhibit 4'!D116</f>
        <v>0</v>
      </c>
      <c r="F119" s="100">
        <f>+D119-E119</f>
        <v>0</v>
      </c>
      <c r="H119" s="7"/>
      <c r="I119" s="50"/>
    </row>
    <row r="120" spans="1:9" x14ac:dyDescent="0.3">
      <c r="A120" s="7">
        <v>143</v>
      </c>
      <c r="B120" s="50" t="s">
        <v>236</v>
      </c>
      <c r="C120" s="112"/>
      <c r="D120" s="112"/>
      <c r="E120" s="100">
        <f>'Exhibit 4'!D117</f>
        <v>0</v>
      </c>
      <c r="F120" s="100">
        <f>+D120-E120</f>
        <v>0</v>
      </c>
      <c r="H120" s="7"/>
      <c r="I120" s="50"/>
    </row>
    <row r="121" spans="1:9" x14ac:dyDescent="0.3">
      <c r="A121" s="7">
        <v>149</v>
      </c>
      <c r="B121" s="50" t="s">
        <v>103</v>
      </c>
      <c r="C121" s="112"/>
      <c r="D121" s="112"/>
      <c r="E121" s="100">
        <f>'Exhibit 4'!D118</f>
        <v>0</v>
      </c>
      <c r="F121" s="100">
        <f>+D121-E121</f>
        <v>0</v>
      </c>
      <c r="H121" s="7"/>
      <c r="I121" s="50"/>
    </row>
    <row r="122" spans="1:9" x14ac:dyDescent="0.3">
      <c r="A122" s="7">
        <v>150</v>
      </c>
      <c r="B122" s="48" t="s">
        <v>237</v>
      </c>
      <c r="C122" s="100"/>
      <c r="D122" s="100"/>
      <c r="E122" s="100"/>
      <c r="F122" s="100"/>
      <c r="H122" s="7"/>
      <c r="I122" s="48"/>
    </row>
    <row r="123" spans="1:9" x14ac:dyDescent="0.3">
      <c r="A123" s="7">
        <v>151</v>
      </c>
      <c r="B123" s="51" t="s">
        <v>238</v>
      </c>
      <c r="C123" s="112"/>
      <c r="D123" s="112"/>
      <c r="E123" s="100">
        <f>'Exhibit 4'!D120</f>
        <v>0</v>
      </c>
      <c r="F123" s="100">
        <f>+D123-E123</f>
        <v>0</v>
      </c>
      <c r="H123" s="7"/>
      <c r="I123" s="51"/>
    </row>
    <row r="124" spans="1:9" x14ac:dyDescent="0.3">
      <c r="A124" s="7">
        <v>152</v>
      </c>
      <c r="B124" s="50" t="s">
        <v>239</v>
      </c>
      <c r="C124" s="112"/>
      <c r="D124" s="112"/>
      <c r="E124" s="100">
        <f>'Exhibit 4'!D121</f>
        <v>0</v>
      </c>
      <c r="F124" s="100">
        <f>+D124-E124</f>
        <v>0</v>
      </c>
      <c r="H124" s="7"/>
      <c r="I124" s="50"/>
    </row>
    <row r="125" spans="1:9" x14ac:dyDescent="0.3">
      <c r="A125" s="7">
        <v>153</v>
      </c>
      <c r="B125" s="50" t="s">
        <v>240</v>
      </c>
      <c r="C125" s="112"/>
      <c r="D125" s="112"/>
      <c r="E125" s="100">
        <f>'Exhibit 4'!D122</f>
        <v>0</v>
      </c>
      <c r="F125" s="100">
        <f>+D125-E125</f>
        <v>0</v>
      </c>
      <c r="H125" s="7"/>
      <c r="I125" s="50"/>
    </row>
    <row r="126" spans="1:9" x14ac:dyDescent="0.3">
      <c r="A126" s="7">
        <v>154</v>
      </c>
      <c r="B126" s="50" t="s">
        <v>170</v>
      </c>
      <c r="C126" s="219"/>
      <c r="D126" s="219"/>
      <c r="E126" s="100">
        <f>'Exhibit 4'!D123</f>
        <v>0</v>
      </c>
      <c r="F126" s="100">
        <f>+D126-E126</f>
        <v>0</v>
      </c>
      <c r="H126" s="7"/>
      <c r="I126" s="50"/>
    </row>
    <row r="127" spans="1:9" s="217" customFormat="1" x14ac:dyDescent="0.3">
      <c r="A127" s="7">
        <v>159</v>
      </c>
      <c r="B127" s="50" t="s">
        <v>818</v>
      </c>
      <c r="C127" s="128"/>
      <c r="D127" s="128"/>
      <c r="E127" s="100">
        <f>'Exhibit 4'!D124</f>
        <v>0</v>
      </c>
      <c r="F127" s="100">
        <f>+D127-E127</f>
        <v>0</v>
      </c>
      <c r="H127" s="7"/>
      <c r="I127" s="50"/>
    </row>
    <row r="128" spans="1:9" x14ac:dyDescent="0.3">
      <c r="A128" s="119" t="s">
        <v>836</v>
      </c>
      <c r="B128" s="47" t="s">
        <v>837</v>
      </c>
      <c r="C128" s="100"/>
      <c r="D128" s="100"/>
      <c r="E128" s="100"/>
      <c r="F128" s="100"/>
      <c r="H128" s="7"/>
      <c r="I128" s="47"/>
    </row>
    <row r="129" spans="1:9" x14ac:dyDescent="0.3">
      <c r="A129" s="7">
        <v>161</v>
      </c>
      <c r="B129" s="51" t="s">
        <v>241</v>
      </c>
      <c r="C129" s="112"/>
      <c r="D129" s="112"/>
      <c r="E129" s="100">
        <f>'Exhibit 4'!D126</f>
        <v>0</v>
      </c>
      <c r="F129" s="100">
        <f t="shared" ref="F129:F140" si="5">+D129-E129</f>
        <v>0</v>
      </c>
      <c r="H129" s="7"/>
      <c r="I129" s="51"/>
    </row>
    <row r="130" spans="1:9" x14ac:dyDescent="0.3">
      <c r="A130" s="7">
        <v>162</v>
      </c>
      <c r="B130" s="50" t="s">
        <v>242</v>
      </c>
      <c r="C130" s="112"/>
      <c r="D130" s="112"/>
      <c r="E130" s="100">
        <f>'Exhibit 4'!D127</f>
        <v>0</v>
      </c>
      <c r="F130" s="100">
        <f t="shared" si="5"/>
        <v>0</v>
      </c>
      <c r="H130" s="7"/>
      <c r="I130" s="50"/>
    </row>
    <row r="131" spans="1:9" x14ac:dyDescent="0.3">
      <c r="A131" s="7">
        <v>163</v>
      </c>
      <c r="B131" s="50" t="s">
        <v>243</v>
      </c>
      <c r="C131" s="112"/>
      <c r="D131" s="112"/>
      <c r="E131" s="100">
        <f>'Exhibit 4'!D128</f>
        <v>0</v>
      </c>
      <c r="F131" s="100">
        <f t="shared" si="5"/>
        <v>0</v>
      </c>
      <c r="H131" s="7"/>
      <c r="I131" s="50"/>
    </row>
    <row r="132" spans="1:9" x14ac:dyDescent="0.3">
      <c r="A132" s="7">
        <v>164</v>
      </c>
      <c r="B132" s="50" t="s">
        <v>244</v>
      </c>
      <c r="C132" s="112"/>
      <c r="D132" s="112"/>
      <c r="E132" s="100">
        <f>'Exhibit 4'!D129</f>
        <v>0</v>
      </c>
      <c r="F132" s="100">
        <f t="shared" si="5"/>
        <v>0</v>
      </c>
      <c r="H132" s="7"/>
      <c r="I132" s="50"/>
    </row>
    <row r="133" spans="1:9" x14ac:dyDescent="0.3">
      <c r="A133" s="7">
        <v>165</v>
      </c>
      <c r="B133" s="51" t="s">
        <v>202</v>
      </c>
      <c r="C133" s="112"/>
      <c r="D133" s="112"/>
      <c r="E133" s="100">
        <f>'Exhibit 4'!D130</f>
        <v>0</v>
      </c>
      <c r="F133" s="100">
        <f t="shared" si="5"/>
        <v>0</v>
      </c>
      <c r="H133" s="7"/>
      <c r="I133" s="51"/>
    </row>
    <row r="134" spans="1:9" x14ac:dyDescent="0.3">
      <c r="A134" s="7">
        <v>166</v>
      </c>
      <c r="B134" s="50" t="s">
        <v>245</v>
      </c>
      <c r="C134" s="112"/>
      <c r="D134" s="112"/>
      <c r="E134" s="100">
        <f>'Exhibit 4'!D131</f>
        <v>0</v>
      </c>
      <c r="F134" s="100">
        <f t="shared" si="5"/>
        <v>0</v>
      </c>
      <c r="H134" s="7"/>
      <c r="I134" s="50"/>
    </row>
    <row r="135" spans="1:9" x14ac:dyDescent="0.3">
      <c r="A135" s="7">
        <v>167</v>
      </c>
      <c r="B135" s="50" t="s">
        <v>246</v>
      </c>
      <c r="C135" s="112"/>
      <c r="D135" s="112"/>
      <c r="E135" s="100">
        <f>'Exhibit 4'!D132</f>
        <v>0</v>
      </c>
      <c r="F135" s="100">
        <f t="shared" si="5"/>
        <v>0</v>
      </c>
      <c r="H135" s="7"/>
      <c r="I135" s="50"/>
    </row>
    <row r="136" spans="1:9" x14ac:dyDescent="0.3">
      <c r="A136" s="7">
        <v>168</v>
      </c>
      <c r="B136" s="50" t="s">
        <v>247</v>
      </c>
      <c r="C136" s="112"/>
      <c r="D136" s="112"/>
      <c r="E136" s="100">
        <f>'Exhibit 4'!D133</f>
        <v>0</v>
      </c>
      <c r="F136" s="100">
        <f t="shared" si="5"/>
        <v>0</v>
      </c>
      <c r="H136" s="7"/>
      <c r="I136" s="50"/>
    </row>
    <row r="137" spans="1:9" x14ac:dyDescent="0.3">
      <c r="A137" s="7">
        <v>169</v>
      </c>
      <c r="B137" s="50" t="s">
        <v>103</v>
      </c>
      <c r="C137" s="112"/>
      <c r="D137" s="112"/>
      <c r="E137" s="100">
        <f>'Exhibit 4'!D134</f>
        <v>0</v>
      </c>
      <c r="F137" s="100">
        <f t="shared" si="5"/>
        <v>0</v>
      </c>
      <c r="H137" s="7"/>
      <c r="I137" s="50"/>
    </row>
    <row r="138" spans="1:9" x14ac:dyDescent="0.3">
      <c r="A138" s="7">
        <v>170</v>
      </c>
      <c r="B138" s="50" t="s">
        <v>248</v>
      </c>
      <c r="C138" s="112"/>
      <c r="D138" s="112"/>
      <c r="E138" s="100">
        <f>'Exhibit 4'!D135</f>
        <v>0</v>
      </c>
      <c r="F138" s="100">
        <f t="shared" si="5"/>
        <v>0</v>
      </c>
      <c r="H138" s="7"/>
      <c r="I138" s="50"/>
    </row>
    <row r="139" spans="1:9" x14ac:dyDescent="0.3">
      <c r="A139" s="7">
        <v>171</v>
      </c>
      <c r="B139" s="50" t="s">
        <v>249</v>
      </c>
      <c r="C139" s="112"/>
      <c r="D139" s="112"/>
      <c r="E139" s="100">
        <f>'Exhibit 4'!D136</f>
        <v>0</v>
      </c>
      <c r="F139" s="100">
        <f t="shared" si="5"/>
        <v>0</v>
      </c>
      <c r="H139" s="7"/>
      <c r="I139" s="50"/>
    </row>
    <row r="140" spans="1:9" x14ac:dyDescent="0.3">
      <c r="A140" s="7">
        <v>172</v>
      </c>
      <c r="B140" s="50" t="s">
        <v>250</v>
      </c>
      <c r="C140" s="114"/>
      <c r="D140" s="114"/>
      <c r="E140" s="100">
        <f>'Exhibit 4'!D137</f>
        <v>0</v>
      </c>
      <c r="F140" s="101">
        <f t="shared" si="5"/>
        <v>0</v>
      </c>
      <c r="H140" s="7"/>
      <c r="I140" s="50"/>
    </row>
    <row r="141" spans="1:9" x14ac:dyDescent="0.3">
      <c r="B141" s="39" t="s">
        <v>406</v>
      </c>
      <c r="C141" s="101">
        <f>+SUM(C112:C140)</f>
        <v>0</v>
      </c>
      <c r="D141" s="101">
        <f>+SUM(D112:D140)</f>
        <v>0</v>
      </c>
      <c r="E141" s="124">
        <f>+SUM(E112:E140)</f>
        <v>0</v>
      </c>
      <c r="F141" s="124">
        <f>+SUM(F112:F140)</f>
        <v>0</v>
      </c>
    </row>
    <row r="142" spans="1:9" x14ac:dyDescent="0.3">
      <c r="C142" s="99"/>
      <c r="D142" s="99"/>
      <c r="E142" s="99"/>
      <c r="F142" s="99"/>
    </row>
    <row r="143" spans="1:9" x14ac:dyDescent="0.3">
      <c r="A143" s="7">
        <v>200</v>
      </c>
      <c r="B143" s="39" t="s">
        <v>192</v>
      </c>
      <c r="C143" s="99"/>
      <c r="D143" s="99"/>
      <c r="E143" s="99"/>
      <c r="F143" s="99"/>
      <c r="H143" s="7"/>
      <c r="I143" s="39"/>
    </row>
    <row r="144" spans="1:9" x14ac:dyDescent="0.3">
      <c r="A144" s="7">
        <v>210</v>
      </c>
      <c r="B144" s="47" t="s">
        <v>251</v>
      </c>
      <c r="C144" s="100"/>
      <c r="D144" s="100"/>
      <c r="E144" s="100"/>
      <c r="F144" s="100"/>
      <c r="H144" s="7"/>
      <c r="I144" s="47"/>
    </row>
    <row r="145" spans="1:9" x14ac:dyDescent="0.3">
      <c r="A145" s="7">
        <v>211</v>
      </c>
      <c r="B145" s="50" t="s">
        <v>252</v>
      </c>
      <c r="C145" s="112"/>
      <c r="D145" s="112"/>
      <c r="E145" s="100">
        <f>'Exhibit 4'!D142</f>
        <v>0</v>
      </c>
      <c r="F145" s="100">
        <f t="shared" ref="F145:F150" si="6">+D145-E145</f>
        <v>0</v>
      </c>
      <c r="H145" s="7"/>
      <c r="I145" s="50"/>
    </row>
    <row r="146" spans="1:9" x14ac:dyDescent="0.3">
      <c r="A146" s="7">
        <v>212</v>
      </c>
      <c r="B146" s="51" t="s">
        <v>253</v>
      </c>
      <c r="C146" s="112"/>
      <c r="D146" s="112"/>
      <c r="E146" s="100">
        <f>'Exhibit 4'!D143</f>
        <v>0</v>
      </c>
      <c r="F146" s="100">
        <f t="shared" si="6"/>
        <v>0</v>
      </c>
      <c r="H146" s="7"/>
      <c r="I146" s="51"/>
    </row>
    <row r="147" spans="1:9" x14ac:dyDescent="0.3">
      <c r="A147" s="7">
        <v>213</v>
      </c>
      <c r="B147" s="50" t="s">
        <v>254</v>
      </c>
      <c r="C147" s="112"/>
      <c r="D147" s="112"/>
      <c r="E147" s="100">
        <f>'Exhibit 4'!D144</f>
        <v>0</v>
      </c>
      <c r="F147" s="100">
        <f t="shared" si="6"/>
        <v>0</v>
      </c>
      <c r="H147" s="7"/>
      <c r="I147" s="50"/>
    </row>
    <row r="148" spans="1:9" x14ac:dyDescent="0.3">
      <c r="A148" s="7">
        <v>214</v>
      </c>
      <c r="B148" s="50" t="s">
        <v>255</v>
      </c>
      <c r="C148" s="112"/>
      <c r="D148" s="112"/>
      <c r="E148" s="100">
        <f>'Exhibit 4'!D145</f>
        <v>0</v>
      </c>
      <c r="F148" s="100">
        <f t="shared" si="6"/>
        <v>0</v>
      </c>
      <c r="H148" s="7"/>
      <c r="I148" s="50"/>
    </row>
    <row r="149" spans="1:9" x14ac:dyDescent="0.3">
      <c r="A149" s="7">
        <v>215</v>
      </c>
      <c r="B149" s="50" t="s">
        <v>256</v>
      </c>
      <c r="C149" s="112"/>
      <c r="D149" s="112"/>
      <c r="E149" s="100">
        <f>'Exhibit 4'!D146</f>
        <v>0</v>
      </c>
      <c r="F149" s="100">
        <f t="shared" si="6"/>
        <v>0</v>
      </c>
      <c r="H149" s="7"/>
      <c r="I149" s="50"/>
    </row>
    <row r="150" spans="1:9" x14ac:dyDescent="0.3">
      <c r="A150" s="7">
        <v>219</v>
      </c>
      <c r="B150" s="50" t="s">
        <v>257</v>
      </c>
      <c r="C150" s="112"/>
      <c r="D150" s="112"/>
      <c r="E150" s="100">
        <f>'Exhibit 4'!D147</f>
        <v>0</v>
      </c>
      <c r="F150" s="100">
        <f t="shared" si="6"/>
        <v>0</v>
      </c>
      <c r="H150" s="7"/>
      <c r="I150" s="50"/>
    </row>
    <row r="151" spans="1:9" x14ac:dyDescent="0.3">
      <c r="A151" s="7">
        <v>220</v>
      </c>
      <c r="B151" s="47" t="s">
        <v>258</v>
      </c>
      <c r="C151" s="100"/>
      <c r="D151" s="100"/>
      <c r="E151" s="100"/>
      <c r="F151" s="100"/>
      <c r="H151" s="7"/>
      <c r="I151" s="47"/>
    </row>
    <row r="152" spans="1:9" x14ac:dyDescent="0.3">
      <c r="A152" s="7">
        <v>221</v>
      </c>
      <c r="B152" s="50" t="s">
        <v>259</v>
      </c>
      <c r="C152" s="112"/>
      <c r="D152" s="112"/>
      <c r="E152" s="100">
        <f>'Exhibit 4'!D149</f>
        <v>0</v>
      </c>
      <c r="F152" s="100">
        <f>+D152-E152</f>
        <v>0</v>
      </c>
      <c r="H152" s="7"/>
      <c r="I152" s="50"/>
    </row>
    <row r="153" spans="1:9" x14ac:dyDescent="0.3">
      <c r="A153" s="7">
        <v>222</v>
      </c>
      <c r="B153" s="50" t="s">
        <v>260</v>
      </c>
      <c r="C153" s="112"/>
      <c r="D153" s="112"/>
      <c r="E153" s="100">
        <f>'Exhibit 4'!D150</f>
        <v>0</v>
      </c>
      <c r="F153" s="100">
        <f>+D153-E153</f>
        <v>0</v>
      </c>
      <c r="H153" s="7"/>
      <c r="I153" s="50"/>
    </row>
    <row r="154" spans="1:9" x14ac:dyDescent="0.3">
      <c r="A154" s="7">
        <v>223</v>
      </c>
      <c r="B154" s="50" t="s">
        <v>261</v>
      </c>
      <c r="C154" s="112"/>
      <c r="D154" s="112"/>
      <c r="E154" s="100">
        <f>'Exhibit 4'!D151</f>
        <v>0</v>
      </c>
      <c r="F154" s="100">
        <f>+D154-E154</f>
        <v>0</v>
      </c>
      <c r="H154" s="7"/>
      <c r="I154" s="50"/>
    </row>
    <row r="155" spans="1:9" x14ac:dyDescent="0.3">
      <c r="A155" s="7">
        <v>225</v>
      </c>
      <c r="B155" s="50" t="s">
        <v>262</v>
      </c>
      <c r="C155" s="112"/>
      <c r="D155" s="112"/>
      <c r="E155" s="100">
        <f>'Exhibit 4'!D152</f>
        <v>0</v>
      </c>
      <c r="F155" s="100">
        <f>+D155-E155</f>
        <v>0</v>
      </c>
      <c r="H155" s="7"/>
      <c r="I155" s="50"/>
    </row>
    <row r="156" spans="1:9" x14ac:dyDescent="0.3">
      <c r="A156" s="7">
        <v>229</v>
      </c>
      <c r="B156" s="50" t="s">
        <v>263</v>
      </c>
      <c r="C156" s="114"/>
      <c r="D156" s="114"/>
      <c r="E156" s="100">
        <f>'Exhibit 4'!D153</f>
        <v>0</v>
      </c>
      <c r="F156" s="101">
        <f>+D156-E156</f>
        <v>0</v>
      </c>
      <c r="H156" s="7"/>
      <c r="I156" s="50"/>
    </row>
    <row r="157" spans="1:9" x14ac:dyDescent="0.3">
      <c r="A157" s="7"/>
      <c r="B157" s="39" t="s">
        <v>407</v>
      </c>
      <c r="C157" s="101">
        <f>SUM(C145:C156)</f>
        <v>0</v>
      </c>
      <c r="D157" s="101">
        <f>SUM(D145:D156)</f>
        <v>0</v>
      </c>
      <c r="E157" s="124">
        <f>SUM(E145:E156)</f>
        <v>0</v>
      </c>
      <c r="F157" s="124">
        <f>SUM(F145:F156)</f>
        <v>0</v>
      </c>
      <c r="H157" s="7"/>
    </row>
    <row r="158" spans="1:9" x14ac:dyDescent="0.3">
      <c r="C158" s="99"/>
      <c r="D158" s="99"/>
      <c r="E158" s="99"/>
      <c r="F158" s="99"/>
    </row>
    <row r="159" spans="1:9" x14ac:dyDescent="0.3">
      <c r="A159" s="7">
        <v>300</v>
      </c>
      <c r="B159" s="39" t="s">
        <v>197</v>
      </c>
      <c r="C159" s="99"/>
      <c r="D159" s="99"/>
      <c r="E159" s="99"/>
      <c r="F159" s="99"/>
    </row>
    <row r="160" spans="1:9" x14ac:dyDescent="0.3">
      <c r="A160" s="7">
        <v>310</v>
      </c>
      <c r="B160" s="47" t="s">
        <v>264</v>
      </c>
      <c r="C160" s="100"/>
      <c r="D160" s="100"/>
      <c r="E160" s="100"/>
      <c r="F160" s="100"/>
    </row>
    <row r="161" spans="1:6" x14ac:dyDescent="0.3">
      <c r="A161" s="7">
        <v>311</v>
      </c>
      <c r="B161" s="51" t="s">
        <v>265</v>
      </c>
      <c r="C161" s="112"/>
      <c r="D161" s="112"/>
      <c r="E161" s="100">
        <f>'Exhibit 4'!D158</f>
        <v>0</v>
      </c>
      <c r="F161" s="100">
        <f>+D161-E161</f>
        <v>0</v>
      </c>
    </row>
    <row r="162" spans="1:6" x14ac:dyDescent="0.3">
      <c r="A162" s="7">
        <v>320</v>
      </c>
      <c r="B162" s="47" t="s">
        <v>266</v>
      </c>
      <c r="C162" s="100"/>
      <c r="D162" s="100"/>
      <c r="E162" s="100"/>
      <c r="F162" s="100"/>
    </row>
    <row r="163" spans="1:6" x14ac:dyDescent="0.3">
      <c r="A163" s="7">
        <v>321</v>
      </c>
      <c r="B163" s="51" t="s">
        <v>267</v>
      </c>
      <c r="C163" s="112"/>
      <c r="D163" s="112"/>
      <c r="E163" s="100">
        <f>'Exhibit 4'!D160</f>
        <v>0</v>
      </c>
      <c r="F163" s="100">
        <f>+D163-E163</f>
        <v>0</v>
      </c>
    </row>
    <row r="164" spans="1:6" x14ac:dyDescent="0.3">
      <c r="A164" s="7">
        <v>322</v>
      </c>
      <c r="B164" s="50" t="s">
        <v>268</v>
      </c>
      <c r="C164" s="112"/>
      <c r="D164" s="112"/>
      <c r="E164" s="100">
        <f>'Exhibit 4'!D161</f>
        <v>0</v>
      </c>
      <c r="F164" s="100">
        <f>+D164-E164</f>
        <v>0</v>
      </c>
    </row>
    <row r="165" spans="1:6" x14ac:dyDescent="0.3">
      <c r="A165" s="7">
        <v>330</v>
      </c>
      <c r="B165" s="48" t="s">
        <v>269</v>
      </c>
      <c r="C165" s="100"/>
      <c r="D165" s="100"/>
      <c r="E165" s="100"/>
      <c r="F165" s="100"/>
    </row>
    <row r="166" spans="1:6" x14ac:dyDescent="0.3">
      <c r="A166" s="7">
        <v>331</v>
      </c>
      <c r="B166" s="50" t="s">
        <v>270</v>
      </c>
      <c r="C166" s="112"/>
      <c r="D166" s="112"/>
      <c r="E166" s="100">
        <f>'Exhibit 4'!D163</f>
        <v>0</v>
      </c>
      <c r="F166" s="100">
        <f>+D166-E166</f>
        <v>0</v>
      </c>
    </row>
    <row r="167" spans="1:6" x14ac:dyDescent="0.3">
      <c r="A167" s="7">
        <v>332</v>
      </c>
      <c r="B167" s="50" t="s">
        <v>271</v>
      </c>
      <c r="C167" s="112"/>
      <c r="D167" s="112"/>
      <c r="E167" s="100">
        <f>'Exhibit 4'!D164</f>
        <v>0</v>
      </c>
      <c r="F167" s="100">
        <f>+D167-E167</f>
        <v>0</v>
      </c>
    </row>
    <row r="168" spans="1:6" s="232" customFormat="1" x14ac:dyDescent="0.3">
      <c r="A168" s="7">
        <v>333</v>
      </c>
      <c r="B168" s="50" t="s">
        <v>839</v>
      </c>
      <c r="C168" s="112"/>
      <c r="D168" s="112"/>
      <c r="E168" s="100">
        <f>'Exhibit 4'!D165</f>
        <v>0</v>
      </c>
      <c r="F168" s="100">
        <f>+D168-E168</f>
        <v>0</v>
      </c>
    </row>
    <row r="169" spans="1:6" x14ac:dyDescent="0.3">
      <c r="A169" s="7">
        <v>340</v>
      </c>
      <c r="B169" s="48" t="s">
        <v>272</v>
      </c>
      <c r="C169" s="112"/>
      <c r="D169" s="112"/>
      <c r="E169" s="100">
        <f>'Exhibit 4'!D166</f>
        <v>0</v>
      </c>
      <c r="F169" s="100">
        <f>+D169-E169</f>
        <v>0</v>
      </c>
    </row>
    <row r="170" spans="1:6" x14ac:dyDescent="0.3">
      <c r="A170" s="7">
        <v>390</v>
      </c>
      <c r="B170" s="48" t="s">
        <v>273</v>
      </c>
      <c r="C170" s="114"/>
      <c r="D170" s="114"/>
      <c r="E170" s="100">
        <f>'Exhibit 4'!D167</f>
        <v>0</v>
      </c>
      <c r="F170" s="101">
        <f>+D170-E170</f>
        <v>0</v>
      </c>
    </row>
    <row r="171" spans="1:6" x14ac:dyDescent="0.3">
      <c r="B171" s="39" t="s">
        <v>408</v>
      </c>
      <c r="C171" s="101">
        <f>+SUM(C161:C170)</f>
        <v>0</v>
      </c>
      <c r="D171" s="101">
        <f>+SUM(D161:D170)</f>
        <v>0</v>
      </c>
      <c r="E171" s="124">
        <f>+SUM(E161:E170)</f>
        <v>0</v>
      </c>
      <c r="F171" s="124">
        <f>+SUM(F161:F170)</f>
        <v>0</v>
      </c>
    </row>
    <row r="172" spans="1:6" x14ac:dyDescent="0.3">
      <c r="C172" s="99"/>
      <c r="D172" s="99"/>
      <c r="E172" s="99"/>
      <c r="F172" s="99"/>
    </row>
    <row r="173" spans="1:6" x14ac:dyDescent="0.3">
      <c r="A173" s="7">
        <v>400</v>
      </c>
      <c r="B173" s="39" t="s">
        <v>199</v>
      </c>
      <c r="C173" s="99"/>
      <c r="D173" s="99"/>
      <c r="E173" s="99"/>
      <c r="F173" s="99"/>
    </row>
    <row r="174" spans="1:6" x14ac:dyDescent="0.3">
      <c r="A174" s="7">
        <v>410</v>
      </c>
      <c r="B174" s="47" t="s">
        <v>200</v>
      </c>
      <c r="C174" s="99"/>
      <c r="D174" s="99"/>
      <c r="E174" s="99"/>
      <c r="F174" s="99"/>
    </row>
    <row r="175" spans="1:6" x14ac:dyDescent="0.3">
      <c r="A175" s="7">
        <v>411</v>
      </c>
      <c r="B175" s="50" t="s">
        <v>274</v>
      </c>
      <c r="C175" s="112"/>
      <c r="D175" s="112"/>
      <c r="E175" s="100">
        <f>'Exhibit 4'!D172</f>
        <v>0</v>
      </c>
      <c r="F175" s="100">
        <f>+D175-E175</f>
        <v>0</v>
      </c>
    </row>
    <row r="176" spans="1:6" x14ac:dyDescent="0.3">
      <c r="A176" s="7">
        <v>412</v>
      </c>
      <c r="B176" s="51" t="s">
        <v>275</v>
      </c>
      <c r="C176" s="112"/>
      <c r="D176" s="112"/>
      <c r="E176" s="100">
        <f>'Exhibit 4'!D173</f>
        <v>0</v>
      </c>
      <c r="F176" s="100">
        <f>+D176-E176</f>
        <v>0</v>
      </c>
    </row>
    <row r="177" spans="1:6" x14ac:dyDescent="0.3">
      <c r="A177" s="7">
        <v>413</v>
      </c>
      <c r="B177" s="50" t="s">
        <v>203</v>
      </c>
      <c r="C177" s="112"/>
      <c r="D177" s="112"/>
      <c r="E177" s="100">
        <f>'Exhibit 4'!D174</f>
        <v>0</v>
      </c>
      <c r="F177" s="100">
        <f>+D177-E177</f>
        <v>0</v>
      </c>
    </row>
    <row r="178" spans="1:6" x14ac:dyDescent="0.3">
      <c r="A178" s="7">
        <v>415</v>
      </c>
      <c r="B178" s="50" t="s">
        <v>276</v>
      </c>
      <c r="C178" s="112"/>
      <c r="D178" s="112"/>
      <c r="E178" s="100">
        <f>'Exhibit 4'!D175</f>
        <v>0</v>
      </c>
      <c r="F178" s="100">
        <f>+D178-E178</f>
        <v>0</v>
      </c>
    </row>
    <row r="179" spans="1:6" x14ac:dyDescent="0.3">
      <c r="A179" s="7">
        <v>419</v>
      </c>
      <c r="B179" s="50" t="s">
        <v>103</v>
      </c>
      <c r="C179" s="112"/>
      <c r="D179" s="112"/>
      <c r="E179" s="100">
        <f>'Exhibit 4'!D176</f>
        <v>0</v>
      </c>
      <c r="F179" s="100">
        <f>+D179-E179</f>
        <v>0</v>
      </c>
    </row>
    <row r="180" spans="1:6" x14ac:dyDescent="0.3">
      <c r="A180" s="7">
        <v>420</v>
      </c>
      <c r="B180" s="47" t="s">
        <v>205</v>
      </c>
      <c r="C180" s="100"/>
      <c r="D180" s="100"/>
      <c r="E180" s="100"/>
      <c r="F180" s="100"/>
    </row>
    <row r="181" spans="1:6" x14ac:dyDescent="0.3">
      <c r="A181" s="7">
        <v>421</v>
      </c>
      <c r="B181" s="51" t="s">
        <v>206</v>
      </c>
      <c r="C181" s="112"/>
      <c r="D181" s="112"/>
      <c r="E181" s="100">
        <f>'Exhibit 4'!D178</f>
        <v>0</v>
      </c>
      <c r="F181" s="100">
        <f t="shared" ref="F181:F187" si="7">+D181-E181</f>
        <v>0</v>
      </c>
    </row>
    <row r="182" spans="1:6" x14ac:dyDescent="0.3">
      <c r="A182" s="7">
        <v>422</v>
      </c>
      <c r="B182" s="51" t="s">
        <v>277</v>
      </c>
      <c r="C182" s="112"/>
      <c r="D182" s="112"/>
      <c r="E182" s="100">
        <f>'Exhibit 4'!D179</f>
        <v>0</v>
      </c>
      <c r="F182" s="100">
        <f t="shared" si="7"/>
        <v>0</v>
      </c>
    </row>
    <row r="183" spans="1:6" x14ac:dyDescent="0.3">
      <c r="A183" s="7">
        <v>423</v>
      </c>
      <c r="B183" s="51" t="s">
        <v>208</v>
      </c>
      <c r="C183" s="112"/>
      <c r="D183" s="112"/>
      <c r="E183" s="100">
        <f>'Exhibit 4'!D180</f>
        <v>0</v>
      </c>
      <c r="F183" s="100">
        <f t="shared" si="7"/>
        <v>0</v>
      </c>
    </row>
    <row r="184" spans="1:6" x14ac:dyDescent="0.3">
      <c r="A184" s="7">
        <v>424</v>
      </c>
      <c r="B184" s="51" t="s">
        <v>207</v>
      </c>
      <c r="C184" s="112"/>
      <c r="D184" s="112"/>
      <c r="E184" s="100">
        <f>'Exhibit 4'!D181</f>
        <v>0</v>
      </c>
      <c r="F184" s="100">
        <f t="shared" si="7"/>
        <v>0</v>
      </c>
    </row>
    <row r="185" spans="1:6" x14ac:dyDescent="0.3">
      <c r="A185" s="7">
        <v>425</v>
      </c>
      <c r="B185" s="51" t="s">
        <v>278</v>
      </c>
      <c r="C185" s="112"/>
      <c r="D185" s="112"/>
      <c r="E185" s="100">
        <f>'Exhibit 4'!D182</f>
        <v>0</v>
      </c>
      <c r="F185" s="100">
        <f t="shared" si="7"/>
        <v>0</v>
      </c>
    </row>
    <row r="186" spans="1:6" x14ac:dyDescent="0.3">
      <c r="A186" s="7">
        <v>426</v>
      </c>
      <c r="B186" s="51" t="s">
        <v>209</v>
      </c>
      <c r="C186" s="112"/>
      <c r="D186" s="112"/>
      <c r="E186" s="100">
        <f>'Exhibit 4'!D183</f>
        <v>0</v>
      </c>
      <c r="F186" s="100">
        <f t="shared" si="7"/>
        <v>0</v>
      </c>
    </row>
    <row r="187" spans="1:6" x14ac:dyDescent="0.3">
      <c r="A187" s="7">
        <v>429</v>
      </c>
      <c r="B187" s="51" t="s">
        <v>103</v>
      </c>
      <c r="C187" s="112"/>
      <c r="D187" s="112"/>
      <c r="E187" s="100">
        <f>'Exhibit 4'!D184</f>
        <v>0</v>
      </c>
      <c r="F187" s="100">
        <f t="shared" si="7"/>
        <v>0</v>
      </c>
    </row>
    <row r="188" spans="1:6" x14ac:dyDescent="0.3">
      <c r="A188" s="7">
        <v>430</v>
      </c>
      <c r="B188" s="47" t="s">
        <v>279</v>
      </c>
      <c r="C188" s="100"/>
      <c r="D188" s="100"/>
      <c r="E188" s="100"/>
      <c r="F188" s="100"/>
    </row>
    <row r="189" spans="1:6" x14ac:dyDescent="0.3">
      <c r="A189" s="7">
        <v>431</v>
      </c>
      <c r="B189" s="51" t="s">
        <v>280</v>
      </c>
      <c r="C189" s="112"/>
      <c r="D189" s="112"/>
      <c r="E189" s="100">
        <f>'Exhibit 4'!D186</f>
        <v>0</v>
      </c>
      <c r="F189" s="100">
        <f>+D189-E189</f>
        <v>0</v>
      </c>
    </row>
    <row r="190" spans="1:6" x14ac:dyDescent="0.3">
      <c r="A190" s="7">
        <v>432</v>
      </c>
      <c r="B190" s="51" t="s">
        <v>281</v>
      </c>
      <c r="C190" s="112"/>
      <c r="D190" s="112"/>
      <c r="E190" s="100">
        <f>'Exhibit 4'!D187</f>
        <v>0</v>
      </c>
      <c r="F190" s="100">
        <f>+D190-E190</f>
        <v>0</v>
      </c>
    </row>
    <row r="191" spans="1:6" x14ac:dyDescent="0.3">
      <c r="A191" s="7">
        <v>433</v>
      </c>
      <c r="B191" s="51" t="s">
        <v>282</v>
      </c>
      <c r="C191" s="112"/>
      <c r="D191" s="112"/>
      <c r="E191" s="100">
        <f>'Exhibit 4'!D188</f>
        <v>0</v>
      </c>
      <c r="F191" s="100">
        <f>+D191-E191</f>
        <v>0</v>
      </c>
    </row>
    <row r="192" spans="1:6" x14ac:dyDescent="0.3">
      <c r="A192" s="7">
        <v>434</v>
      </c>
      <c r="B192" s="51" t="s">
        <v>283</v>
      </c>
      <c r="C192" s="112"/>
      <c r="D192" s="112"/>
      <c r="E192" s="100">
        <f>'Exhibit 4'!D189</f>
        <v>0</v>
      </c>
      <c r="F192" s="100">
        <f>+D192-E192</f>
        <v>0</v>
      </c>
    </row>
    <row r="193" spans="1:6" x14ac:dyDescent="0.3">
      <c r="A193" s="7">
        <v>439</v>
      </c>
      <c r="B193" s="51" t="s">
        <v>103</v>
      </c>
      <c r="C193" s="112"/>
      <c r="D193" s="112"/>
      <c r="E193" s="100">
        <f>'Exhibit 4'!D190</f>
        <v>0</v>
      </c>
      <c r="F193" s="100">
        <f>+D193-E193</f>
        <v>0</v>
      </c>
    </row>
    <row r="194" spans="1:6" x14ac:dyDescent="0.3">
      <c r="A194" s="7">
        <v>440</v>
      </c>
      <c r="B194" s="47" t="s">
        <v>284</v>
      </c>
      <c r="C194" s="100"/>
      <c r="D194" s="100"/>
      <c r="E194" s="100"/>
      <c r="F194" s="100"/>
    </row>
    <row r="195" spans="1:6" x14ac:dyDescent="0.3">
      <c r="A195" s="7">
        <v>441</v>
      </c>
      <c r="B195" s="51" t="s">
        <v>285</v>
      </c>
      <c r="C195" s="112"/>
      <c r="D195" s="112"/>
      <c r="E195" s="100">
        <f>'Exhibit 4'!D192</f>
        <v>0</v>
      </c>
      <c r="F195" s="100">
        <f t="shared" ref="F195:F200" si="8">+D195-E195</f>
        <v>0</v>
      </c>
    </row>
    <row r="196" spans="1:6" x14ac:dyDescent="0.3">
      <c r="A196" s="7">
        <v>442</v>
      </c>
      <c r="B196" s="51" t="s">
        <v>286</v>
      </c>
      <c r="C196" s="112"/>
      <c r="D196" s="112"/>
      <c r="E196" s="100">
        <f>'Exhibit 4'!D193</f>
        <v>0</v>
      </c>
      <c r="F196" s="100">
        <f t="shared" si="8"/>
        <v>0</v>
      </c>
    </row>
    <row r="197" spans="1:6" x14ac:dyDescent="0.3">
      <c r="A197" s="7">
        <v>443</v>
      </c>
      <c r="B197" s="51" t="s">
        <v>287</v>
      </c>
      <c r="C197" s="112"/>
      <c r="D197" s="112"/>
      <c r="E197" s="100">
        <f>'Exhibit 4'!D194</f>
        <v>0</v>
      </c>
      <c r="F197" s="100">
        <f t="shared" si="8"/>
        <v>0</v>
      </c>
    </row>
    <row r="198" spans="1:6" x14ac:dyDescent="0.3">
      <c r="A198" s="7">
        <v>444</v>
      </c>
      <c r="B198" s="51" t="s">
        <v>288</v>
      </c>
      <c r="C198" s="112"/>
      <c r="D198" s="112"/>
      <c r="E198" s="100">
        <f>'Exhibit 4'!D195</f>
        <v>0</v>
      </c>
      <c r="F198" s="100">
        <f t="shared" si="8"/>
        <v>0</v>
      </c>
    </row>
    <row r="199" spans="1:6" x14ac:dyDescent="0.3">
      <c r="A199" s="7">
        <v>445</v>
      </c>
      <c r="B199" s="51" t="s">
        <v>289</v>
      </c>
      <c r="C199" s="112"/>
      <c r="D199" s="112"/>
      <c r="E199" s="100">
        <f>'Exhibit 4'!D196</f>
        <v>0</v>
      </c>
      <c r="F199" s="100">
        <f t="shared" si="8"/>
        <v>0</v>
      </c>
    </row>
    <row r="200" spans="1:6" x14ac:dyDescent="0.3">
      <c r="A200" s="7">
        <v>449</v>
      </c>
      <c r="B200" s="51" t="s">
        <v>103</v>
      </c>
      <c r="C200" s="114"/>
      <c r="D200" s="114"/>
      <c r="E200" s="100">
        <f>'Exhibit 4'!D197</f>
        <v>0</v>
      </c>
      <c r="F200" s="101">
        <f t="shared" si="8"/>
        <v>0</v>
      </c>
    </row>
    <row r="201" spans="1:6" x14ac:dyDescent="0.3">
      <c r="A201" s="7"/>
      <c r="B201" s="197" t="s">
        <v>130</v>
      </c>
      <c r="C201" s="101">
        <f>SUM(C175:C200)</f>
        <v>0</v>
      </c>
      <c r="D201" s="101">
        <f>SUM(D175:D200)</f>
        <v>0</v>
      </c>
      <c r="E201" s="124">
        <f>SUM(E175:E200)</f>
        <v>0</v>
      </c>
      <c r="F201" s="124">
        <f>SUM(F175:F200)</f>
        <v>0</v>
      </c>
    </row>
    <row r="202" spans="1:6" x14ac:dyDescent="0.3">
      <c r="C202" s="99"/>
      <c r="D202" s="99"/>
      <c r="E202" s="99"/>
      <c r="F202" s="99"/>
    </row>
    <row r="203" spans="1:6" x14ac:dyDescent="0.3">
      <c r="A203" s="7">
        <v>500</v>
      </c>
      <c r="B203" s="47" t="s">
        <v>290</v>
      </c>
      <c r="C203" s="99"/>
      <c r="D203" s="99"/>
      <c r="E203" s="99"/>
      <c r="F203" s="99"/>
    </row>
    <row r="204" spans="1:6" x14ac:dyDescent="0.3">
      <c r="A204" s="7">
        <v>510</v>
      </c>
      <c r="B204" s="47" t="s">
        <v>291</v>
      </c>
      <c r="C204" s="99"/>
      <c r="D204" s="99"/>
      <c r="E204" s="99"/>
      <c r="F204" s="99"/>
    </row>
    <row r="205" spans="1:6" x14ac:dyDescent="0.3">
      <c r="A205" s="7">
        <v>511</v>
      </c>
      <c r="B205" s="51" t="s">
        <v>292</v>
      </c>
      <c r="C205" s="112"/>
      <c r="D205" s="112"/>
      <c r="E205" s="100">
        <f>'Exhibit 4'!D202</f>
        <v>0</v>
      </c>
      <c r="F205" s="100">
        <f t="shared" ref="F205:F211" si="9">+D205-E205</f>
        <v>0</v>
      </c>
    </row>
    <row r="206" spans="1:6" x14ac:dyDescent="0.3">
      <c r="A206" s="7">
        <v>512</v>
      </c>
      <c r="B206" s="50" t="s">
        <v>293</v>
      </c>
      <c r="C206" s="112"/>
      <c r="D206" s="112"/>
      <c r="E206" s="100">
        <f>'Exhibit 4'!D203</f>
        <v>0</v>
      </c>
      <c r="F206" s="100">
        <f t="shared" si="9"/>
        <v>0</v>
      </c>
    </row>
    <row r="207" spans="1:6" x14ac:dyDescent="0.3">
      <c r="A207" s="7">
        <v>513</v>
      </c>
      <c r="B207" s="50" t="s">
        <v>294</v>
      </c>
      <c r="C207" s="112"/>
      <c r="D207" s="112"/>
      <c r="E207" s="100">
        <f>'Exhibit 4'!D204</f>
        <v>0</v>
      </c>
      <c r="F207" s="100">
        <f t="shared" si="9"/>
        <v>0</v>
      </c>
    </row>
    <row r="208" spans="1:6" x14ac:dyDescent="0.3">
      <c r="A208" s="7">
        <v>514</v>
      </c>
      <c r="B208" s="50" t="s">
        <v>295</v>
      </c>
      <c r="C208" s="112"/>
      <c r="D208" s="112"/>
      <c r="E208" s="100">
        <f>'Exhibit 4'!D205</f>
        <v>0</v>
      </c>
      <c r="F208" s="100">
        <f t="shared" si="9"/>
        <v>0</v>
      </c>
    </row>
    <row r="209" spans="1:6" x14ac:dyDescent="0.3">
      <c r="A209" s="7">
        <v>515</v>
      </c>
      <c r="B209" s="50" t="s">
        <v>296</v>
      </c>
      <c r="C209" s="112"/>
      <c r="D209" s="112"/>
      <c r="E209" s="100">
        <f>'Exhibit 4'!D206</f>
        <v>0</v>
      </c>
      <c r="F209" s="100">
        <f t="shared" si="9"/>
        <v>0</v>
      </c>
    </row>
    <row r="210" spans="1:6" s="259" customFormat="1" x14ac:dyDescent="0.3">
      <c r="A210" s="7">
        <v>516</v>
      </c>
      <c r="B210" s="50" t="s">
        <v>914</v>
      </c>
      <c r="C210" s="112"/>
      <c r="D210" s="112"/>
      <c r="E210" s="100">
        <f>'Exhibit 4'!D207</f>
        <v>0</v>
      </c>
      <c r="F210" s="100">
        <f t="shared" si="9"/>
        <v>0</v>
      </c>
    </row>
    <row r="211" spans="1:6" x14ac:dyDescent="0.3">
      <c r="A211" s="7">
        <v>519</v>
      </c>
      <c r="B211" s="50" t="s">
        <v>103</v>
      </c>
      <c r="C211" s="112"/>
      <c r="D211" s="112"/>
      <c r="E211" s="100">
        <f>'Exhibit 4'!D208</f>
        <v>0</v>
      </c>
      <c r="F211" s="100">
        <f t="shared" si="9"/>
        <v>0</v>
      </c>
    </row>
    <row r="212" spans="1:6" x14ac:dyDescent="0.3">
      <c r="A212" s="7">
        <v>520</v>
      </c>
      <c r="B212" s="47" t="s">
        <v>297</v>
      </c>
      <c r="C212" s="100"/>
      <c r="D212" s="100"/>
      <c r="E212" s="100"/>
      <c r="F212" s="100"/>
    </row>
    <row r="213" spans="1:6" x14ac:dyDescent="0.3">
      <c r="A213" s="7">
        <v>521</v>
      </c>
      <c r="B213" s="51" t="s">
        <v>298</v>
      </c>
      <c r="C213" s="112"/>
      <c r="D213" s="112"/>
      <c r="E213" s="100">
        <f>'Exhibit 4'!D210</f>
        <v>0</v>
      </c>
      <c r="F213" s="100">
        <f t="shared" ref="F213:F218" si="10">+D213-E213</f>
        <v>0</v>
      </c>
    </row>
    <row r="214" spans="1:6" x14ac:dyDescent="0.3">
      <c r="A214" s="7">
        <v>522</v>
      </c>
      <c r="B214" s="50" t="s">
        <v>299</v>
      </c>
      <c r="C214" s="112"/>
      <c r="D214" s="112"/>
      <c r="E214" s="100">
        <f>'Exhibit 4'!D211</f>
        <v>0</v>
      </c>
      <c r="F214" s="100">
        <f t="shared" si="10"/>
        <v>0</v>
      </c>
    </row>
    <row r="215" spans="1:6" x14ac:dyDescent="0.3">
      <c r="A215" s="7">
        <v>523</v>
      </c>
      <c r="B215" s="50" t="s">
        <v>300</v>
      </c>
      <c r="C215" s="112"/>
      <c r="D215" s="112"/>
      <c r="E215" s="100">
        <f>'Exhibit 4'!D212</f>
        <v>0</v>
      </c>
      <c r="F215" s="100">
        <f t="shared" si="10"/>
        <v>0</v>
      </c>
    </row>
    <row r="216" spans="1:6" x14ac:dyDescent="0.3">
      <c r="A216" s="7">
        <v>524</v>
      </c>
      <c r="B216" s="50" t="s">
        <v>301</v>
      </c>
      <c r="C216" s="112"/>
      <c r="D216" s="112"/>
      <c r="E216" s="100">
        <f>'Exhibit 4'!D213</f>
        <v>0</v>
      </c>
      <c r="F216" s="100">
        <f t="shared" si="10"/>
        <v>0</v>
      </c>
    </row>
    <row r="217" spans="1:6" x14ac:dyDescent="0.3">
      <c r="A217" s="7">
        <v>525</v>
      </c>
      <c r="B217" s="50" t="s">
        <v>302</v>
      </c>
      <c r="C217" s="112"/>
      <c r="D217" s="112"/>
      <c r="E217" s="100">
        <f>'Exhibit 4'!D214</f>
        <v>0</v>
      </c>
      <c r="F217" s="100">
        <f t="shared" si="10"/>
        <v>0</v>
      </c>
    </row>
    <row r="218" spans="1:6" x14ac:dyDescent="0.3">
      <c r="A218" s="7">
        <v>529</v>
      </c>
      <c r="B218" s="50" t="s">
        <v>103</v>
      </c>
      <c r="C218" s="114"/>
      <c r="D218" s="114"/>
      <c r="E218" s="100">
        <f>'Exhibit 4'!D215</f>
        <v>0</v>
      </c>
      <c r="F218" s="101">
        <f t="shared" si="10"/>
        <v>0</v>
      </c>
    </row>
    <row r="219" spans="1:6" x14ac:dyDescent="0.3">
      <c r="A219" s="7"/>
      <c r="B219" s="7" t="s">
        <v>131</v>
      </c>
      <c r="C219" s="101">
        <f>SUM(C205:C218)</f>
        <v>0</v>
      </c>
      <c r="D219" s="101">
        <f>SUM(D205:D218)</f>
        <v>0</v>
      </c>
      <c r="E219" s="124">
        <f>SUM(E205:E218)</f>
        <v>0</v>
      </c>
      <c r="F219" s="124">
        <f>SUM(F205:F218)</f>
        <v>0</v>
      </c>
    </row>
    <row r="220" spans="1:6" x14ac:dyDescent="0.3">
      <c r="C220" s="99"/>
      <c r="D220" s="99"/>
      <c r="E220" s="99"/>
      <c r="F220" s="99"/>
    </row>
    <row r="221" spans="1:6" x14ac:dyDescent="0.3">
      <c r="A221" s="7">
        <v>600</v>
      </c>
      <c r="B221" s="40" t="s">
        <v>303</v>
      </c>
      <c r="C221" s="99"/>
      <c r="D221" s="99"/>
      <c r="E221" s="99"/>
      <c r="F221" s="99"/>
    </row>
    <row r="222" spans="1:6" x14ac:dyDescent="0.3">
      <c r="A222" s="7">
        <v>610</v>
      </c>
      <c r="B222" s="47" t="s">
        <v>304</v>
      </c>
      <c r="C222" s="99"/>
      <c r="D222" s="99"/>
      <c r="E222" s="99"/>
      <c r="F222" s="99"/>
    </row>
    <row r="223" spans="1:6" x14ac:dyDescent="0.3">
      <c r="A223" s="7">
        <v>611</v>
      </c>
      <c r="B223" s="51" t="s">
        <v>305</v>
      </c>
      <c r="C223" s="112"/>
      <c r="D223" s="112"/>
      <c r="E223" s="100">
        <f>'Exhibit 4'!D220</f>
        <v>0</v>
      </c>
      <c r="F223" s="100">
        <f t="shared" ref="F223:F229" si="11">+D223-E223</f>
        <v>0</v>
      </c>
    </row>
    <row r="224" spans="1:6" x14ac:dyDescent="0.3">
      <c r="A224" s="7">
        <v>612</v>
      </c>
      <c r="B224" s="50" t="s">
        <v>306</v>
      </c>
      <c r="C224" s="112"/>
      <c r="D224" s="112"/>
      <c r="E224" s="100">
        <f>'Exhibit 4'!D221</f>
        <v>0</v>
      </c>
      <c r="F224" s="100">
        <f t="shared" si="11"/>
        <v>0</v>
      </c>
    </row>
    <row r="225" spans="1:6" x14ac:dyDescent="0.3">
      <c r="A225" s="7">
        <v>613</v>
      </c>
      <c r="B225" s="50" t="s">
        <v>307</v>
      </c>
      <c r="C225" s="112"/>
      <c r="D225" s="112"/>
      <c r="E225" s="100">
        <f>'Exhibit 4'!D222</f>
        <v>0</v>
      </c>
      <c r="F225" s="100">
        <f t="shared" si="11"/>
        <v>0</v>
      </c>
    </row>
    <row r="226" spans="1:6" x14ac:dyDescent="0.3">
      <c r="A226" s="7">
        <v>614</v>
      </c>
      <c r="B226" s="50" t="s">
        <v>308</v>
      </c>
      <c r="C226" s="112"/>
      <c r="D226" s="112"/>
      <c r="E226" s="100">
        <f>'Exhibit 4'!D223</f>
        <v>0</v>
      </c>
      <c r="F226" s="100">
        <f t="shared" si="11"/>
        <v>0</v>
      </c>
    </row>
    <row r="227" spans="1:6" x14ac:dyDescent="0.3">
      <c r="A227" s="7">
        <v>615</v>
      </c>
      <c r="B227" s="50" t="s">
        <v>913</v>
      </c>
      <c r="C227" s="112"/>
      <c r="D227" s="112"/>
      <c r="E227" s="100">
        <f>'Exhibit 4'!D224</f>
        <v>0</v>
      </c>
      <c r="F227" s="100">
        <f t="shared" si="11"/>
        <v>0</v>
      </c>
    </row>
    <row r="228" spans="1:6" x14ac:dyDescent="0.3">
      <c r="A228" s="7">
        <v>616</v>
      </c>
      <c r="B228" s="50" t="s">
        <v>310</v>
      </c>
      <c r="C228" s="112"/>
      <c r="D228" s="112"/>
      <c r="E228" s="100">
        <f>'Exhibit 4'!D225</f>
        <v>0</v>
      </c>
      <c r="F228" s="100">
        <f t="shared" si="11"/>
        <v>0</v>
      </c>
    </row>
    <row r="229" spans="1:6" x14ac:dyDescent="0.3">
      <c r="A229" s="7">
        <v>619</v>
      </c>
      <c r="B229" s="50" t="s">
        <v>103</v>
      </c>
      <c r="C229" s="112"/>
      <c r="D229" s="112"/>
      <c r="E229" s="100">
        <f>'Exhibit 4'!D226</f>
        <v>0</v>
      </c>
      <c r="F229" s="100">
        <f t="shared" si="11"/>
        <v>0</v>
      </c>
    </row>
    <row r="230" spans="1:6" x14ac:dyDescent="0.3">
      <c r="A230" s="7">
        <v>620</v>
      </c>
      <c r="B230" s="47" t="s">
        <v>311</v>
      </c>
      <c r="C230" s="100"/>
      <c r="D230" s="100"/>
      <c r="E230" s="100"/>
      <c r="F230" s="100"/>
    </row>
    <row r="231" spans="1:6" x14ac:dyDescent="0.3">
      <c r="A231" s="7">
        <v>621</v>
      </c>
      <c r="B231" s="51" t="s">
        <v>312</v>
      </c>
      <c r="C231" s="112"/>
      <c r="D231" s="112"/>
      <c r="E231" s="100">
        <f>'Exhibit 4'!D228</f>
        <v>0</v>
      </c>
      <c r="F231" s="100">
        <f>+D231-E231</f>
        <v>0</v>
      </c>
    </row>
    <row r="232" spans="1:6" x14ac:dyDescent="0.3">
      <c r="A232" s="7">
        <v>622</v>
      </c>
      <c r="B232" s="50" t="s">
        <v>313</v>
      </c>
      <c r="C232" s="112"/>
      <c r="D232" s="112"/>
      <c r="E232" s="100">
        <f>'Exhibit 4'!D229</f>
        <v>0</v>
      </c>
      <c r="F232" s="100">
        <f>+D232-E232</f>
        <v>0</v>
      </c>
    </row>
    <row r="233" spans="1:6" x14ac:dyDescent="0.3">
      <c r="A233" s="7">
        <v>623</v>
      </c>
      <c r="B233" s="50" t="s">
        <v>314</v>
      </c>
      <c r="C233" s="112"/>
      <c r="D233" s="112"/>
      <c r="E233" s="100">
        <f>'Exhibit 4'!D230</f>
        <v>0</v>
      </c>
      <c r="F233" s="100">
        <f>+D233-E233</f>
        <v>0</v>
      </c>
    </row>
    <row r="234" spans="1:6" x14ac:dyDescent="0.3">
      <c r="A234" s="7">
        <v>624</v>
      </c>
      <c r="B234" s="50" t="s">
        <v>315</v>
      </c>
      <c r="C234" s="112"/>
      <c r="D234" s="112"/>
      <c r="E234" s="100">
        <f>'Exhibit 4'!D231</f>
        <v>0</v>
      </c>
      <c r="F234" s="100">
        <f>+D234-E234</f>
        <v>0</v>
      </c>
    </row>
    <row r="235" spans="1:6" x14ac:dyDescent="0.3">
      <c r="A235" s="7">
        <v>629</v>
      </c>
      <c r="B235" s="50" t="s">
        <v>103</v>
      </c>
      <c r="C235" s="114"/>
      <c r="D235" s="114"/>
      <c r="E235" s="100">
        <f>'Exhibit 4'!D232</f>
        <v>0</v>
      </c>
      <c r="F235" s="101">
        <f>+D235-E235</f>
        <v>0</v>
      </c>
    </row>
    <row r="236" spans="1:6" x14ac:dyDescent="0.3">
      <c r="A236" s="7"/>
      <c r="B236" s="7" t="s">
        <v>132</v>
      </c>
      <c r="C236" s="101">
        <f>SUM(C223:C235)</f>
        <v>0</v>
      </c>
      <c r="D236" s="101">
        <f>SUM(D223:D235)</f>
        <v>0</v>
      </c>
      <c r="E236" s="124">
        <f>SUM(E223:E235)</f>
        <v>0</v>
      </c>
      <c r="F236" s="124">
        <f>SUM(F223:F235)</f>
        <v>0</v>
      </c>
    </row>
    <row r="237" spans="1:6" x14ac:dyDescent="0.3">
      <c r="C237" s="99"/>
      <c r="D237" s="99"/>
      <c r="E237" s="99"/>
      <c r="F237" s="99"/>
    </row>
    <row r="238" spans="1:6" x14ac:dyDescent="0.3">
      <c r="A238" s="7">
        <v>700</v>
      </c>
      <c r="B238" s="39" t="s">
        <v>316</v>
      </c>
      <c r="C238" s="99"/>
      <c r="D238" s="99"/>
      <c r="E238" s="99"/>
      <c r="F238" s="99"/>
    </row>
    <row r="239" spans="1:6" x14ac:dyDescent="0.3">
      <c r="A239" s="7">
        <v>710</v>
      </c>
      <c r="B239" s="47" t="s">
        <v>317</v>
      </c>
      <c r="C239" s="99"/>
      <c r="D239" s="99"/>
      <c r="E239" s="99"/>
      <c r="F239" s="99"/>
    </row>
    <row r="240" spans="1:6" x14ac:dyDescent="0.3">
      <c r="A240" s="7">
        <v>711</v>
      </c>
      <c r="B240" s="51" t="s">
        <v>318</v>
      </c>
      <c r="C240" s="112"/>
      <c r="D240" s="112"/>
      <c r="E240" s="100">
        <f>'Exhibit 4'!D237</f>
        <v>0</v>
      </c>
      <c r="F240" s="100">
        <f>+D240-E240</f>
        <v>0</v>
      </c>
    </row>
    <row r="241" spans="1:6" x14ac:dyDescent="0.3">
      <c r="A241" s="7">
        <v>712</v>
      </c>
      <c r="B241" s="50" t="s">
        <v>319</v>
      </c>
      <c r="C241" s="112"/>
      <c r="D241" s="112"/>
      <c r="E241" s="100">
        <f>'Exhibit 4'!D238</f>
        <v>0</v>
      </c>
      <c r="F241" s="100">
        <f>+D241-E241</f>
        <v>0</v>
      </c>
    </row>
    <row r="242" spans="1:6" x14ac:dyDescent="0.3">
      <c r="A242" s="7">
        <v>719</v>
      </c>
      <c r="B242" s="50" t="s">
        <v>103</v>
      </c>
      <c r="C242" s="112"/>
      <c r="D242" s="112"/>
      <c r="E242" s="100">
        <f>'Exhibit 4'!D239</f>
        <v>0</v>
      </c>
      <c r="F242" s="100">
        <f>+D242-E242</f>
        <v>0</v>
      </c>
    </row>
    <row r="243" spans="1:6" x14ac:dyDescent="0.3">
      <c r="A243" s="7">
        <v>720</v>
      </c>
      <c r="B243" s="47" t="s">
        <v>320</v>
      </c>
      <c r="C243" s="100"/>
      <c r="D243" s="100"/>
      <c r="E243" s="100"/>
      <c r="F243" s="100"/>
    </row>
    <row r="244" spans="1:6" x14ac:dyDescent="0.3">
      <c r="A244" s="7">
        <v>721</v>
      </c>
      <c r="B244" s="51" t="s">
        <v>321</v>
      </c>
      <c r="C244" s="112"/>
      <c r="D244" s="112"/>
      <c r="E244" s="100">
        <f>'Exhibit 4'!D241</f>
        <v>0</v>
      </c>
      <c r="F244" s="100">
        <f>+D244-E244</f>
        <v>0</v>
      </c>
    </row>
    <row r="245" spans="1:6" x14ac:dyDescent="0.3">
      <c r="A245" s="7">
        <v>729</v>
      </c>
      <c r="B245" s="50" t="s">
        <v>103</v>
      </c>
      <c r="C245" s="114"/>
      <c r="D245" s="114"/>
      <c r="E245" s="100">
        <f>'Exhibit 4'!D242</f>
        <v>0</v>
      </c>
      <c r="F245" s="101">
        <f>+D245-E245</f>
        <v>0</v>
      </c>
    </row>
    <row r="246" spans="1:6" x14ac:dyDescent="0.3">
      <c r="A246" s="7"/>
      <c r="B246" s="7" t="s">
        <v>133</v>
      </c>
      <c r="C246" s="101">
        <f>SUM(C240:C245)</f>
        <v>0</v>
      </c>
      <c r="D246" s="101">
        <f>SUM(D240:D245)</f>
        <v>0</v>
      </c>
      <c r="E246" s="124">
        <f>SUM(E240:E245)</f>
        <v>0</v>
      </c>
      <c r="F246" s="124">
        <f>SUM(F240:F245)</f>
        <v>0</v>
      </c>
    </row>
    <row r="247" spans="1:6" x14ac:dyDescent="0.3">
      <c r="C247" s="99"/>
      <c r="D247" s="99"/>
      <c r="E247" s="99"/>
      <c r="F247" s="99"/>
    </row>
    <row r="248" spans="1:6" x14ac:dyDescent="0.3">
      <c r="A248" s="7">
        <v>750</v>
      </c>
      <c r="B248" s="39" t="s">
        <v>322</v>
      </c>
      <c r="C248" s="112"/>
      <c r="D248" s="112"/>
      <c r="E248" s="100">
        <f>'Exhibit 4'!D245</f>
        <v>0</v>
      </c>
      <c r="F248" s="100">
        <f>+D248-E248</f>
        <v>0</v>
      </c>
    </row>
    <row r="249" spans="1:6" x14ac:dyDescent="0.3">
      <c r="A249" s="7">
        <v>800</v>
      </c>
      <c r="B249" s="40" t="s">
        <v>323</v>
      </c>
      <c r="C249" s="112"/>
      <c r="D249" s="112"/>
      <c r="E249" s="100">
        <f>'Exhibit 4'!D246</f>
        <v>0</v>
      </c>
      <c r="F249" s="100">
        <f>+D249-E249</f>
        <v>0</v>
      </c>
    </row>
    <row r="250" spans="1:6" x14ac:dyDescent="0.3">
      <c r="A250" s="7">
        <v>850</v>
      </c>
      <c r="B250" s="40" t="s">
        <v>324</v>
      </c>
      <c r="C250" s="112"/>
      <c r="D250" s="112"/>
      <c r="E250" s="100">
        <f>'Exhibit 4'!D247</f>
        <v>0</v>
      </c>
      <c r="F250" s="100">
        <f>+D250-E250</f>
        <v>0</v>
      </c>
    </row>
    <row r="251" spans="1:6" x14ac:dyDescent="0.3">
      <c r="A251" s="7">
        <v>890</v>
      </c>
      <c r="B251" s="40" t="s">
        <v>325</v>
      </c>
      <c r="C251" s="114"/>
      <c r="D251" s="114"/>
      <c r="E251" s="134">
        <f>'Exhibit 4'!D248</f>
        <v>0</v>
      </c>
      <c r="F251" s="101">
        <f>+D251-E251</f>
        <v>0</v>
      </c>
    </row>
    <row r="252" spans="1:6" x14ac:dyDescent="0.3">
      <c r="A252" s="7"/>
      <c r="B252" s="7" t="s">
        <v>135</v>
      </c>
      <c r="C252" s="101">
        <f>+C251+C250+C249+C248+C246+C236+C219+C201+C171+C157+C141</f>
        <v>0</v>
      </c>
      <c r="D252" s="101">
        <f>+D251+D250+D249+D248+D246+D236+D219+D201+D171+D157+D141</f>
        <v>0</v>
      </c>
      <c r="E252" s="101">
        <f>+E251+E250+E249+E248+E246+E236+E219+E201+E171+E157+E141</f>
        <v>0</v>
      </c>
      <c r="F252" s="101">
        <f>+F251+F250+F249+F248+F246+F236+F219+F201+F171+F157+F141</f>
        <v>0</v>
      </c>
    </row>
    <row r="253" spans="1:6" x14ac:dyDescent="0.3">
      <c r="A253" s="7"/>
      <c r="B253" s="7" t="s">
        <v>136</v>
      </c>
      <c r="C253" s="101">
        <f>+C107-C252</f>
        <v>0</v>
      </c>
      <c r="D253" s="101">
        <f>+D107-D252</f>
        <v>0</v>
      </c>
      <c r="E253" s="101">
        <f>+E107-E252</f>
        <v>0</v>
      </c>
      <c r="F253" s="101">
        <f>+F107+F252</f>
        <v>0</v>
      </c>
    </row>
    <row r="254" spans="1:6" x14ac:dyDescent="0.3">
      <c r="C254" s="99"/>
      <c r="D254" s="99"/>
      <c r="E254" s="99"/>
      <c r="F254" s="99"/>
    </row>
    <row r="255" spans="1:6" x14ac:dyDescent="0.3">
      <c r="A255" s="7"/>
      <c r="B255" s="197" t="s">
        <v>137</v>
      </c>
      <c r="C255" s="99"/>
      <c r="D255" s="99"/>
      <c r="E255" s="99"/>
      <c r="F255" s="99"/>
    </row>
    <row r="256" spans="1:6" x14ac:dyDescent="0.3">
      <c r="A256" s="7">
        <v>371</v>
      </c>
      <c r="B256" s="39" t="s">
        <v>326</v>
      </c>
      <c r="C256" s="112"/>
      <c r="D256" s="112"/>
      <c r="E256" s="100">
        <f>'Exhibit 4'!D253</f>
        <v>0</v>
      </c>
      <c r="F256" s="100">
        <f t="shared" ref="F256:F262" si="12">+E256-D256</f>
        <v>0</v>
      </c>
    </row>
    <row r="257" spans="1:6" x14ac:dyDescent="0.3">
      <c r="A257" s="7">
        <v>911</v>
      </c>
      <c r="B257" s="39" t="s">
        <v>327</v>
      </c>
      <c r="C257" s="112"/>
      <c r="D257" s="112"/>
      <c r="E257" s="100">
        <f>'Exhibit 4'!D254</f>
        <v>0</v>
      </c>
      <c r="F257" s="100">
        <f t="shared" si="12"/>
        <v>0</v>
      </c>
    </row>
    <row r="258" spans="1:6" x14ac:dyDescent="0.3">
      <c r="A258" s="7">
        <v>372</v>
      </c>
      <c r="B258" s="39" t="s">
        <v>328</v>
      </c>
      <c r="C258" s="112"/>
      <c r="D258" s="112"/>
      <c r="E258" s="100">
        <f>'Exhibit 4'!D255</f>
        <v>0</v>
      </c>
      <c r="F258" s="100">
        <f t="shared" si="12"/>
        <v>0</v>
      </c>
    </row>
    <row r="259" spans="1:6" x14ac:dyDescent="0.3">
      <c r="A259" s="7">
        <v>373</v>
      </c>
      <c r="B259" s="39" t="s">
        <v>329</v>
      </c>
      <c r="C259" s="112"/>
      <c r="D259" s="112"/>
      <c r="E259" s="100">
        <f>'Exhibit 4'!D256</f>
        <v>0</v>
      </c>
      <c r="F259" s="100">
        <f t="shared" si="12"/>
        <v>0</v>
      </c>
    </row>
    <row r="260" spans="1:6" x14ac:dyDescent="0.3">
      <c r="A260" s="7">
        <v>374</v>
      </c>
      <c r="B260" s="39" t="s">
        <v>330</v>
      </c>
      <c r="C260" s="112"/>
      <c r="D260" s="112"/>
      <c r="E260" s="100">
        <f>'Exhibit 4'!D257</f>
        <v>0</v>
      </c>
      <c r="F260" s="100">
        <f t="shared" si="12"/>
        <v>0</v>
      </c>
    </row>
    <row r="261" spans="1:6" x14ac:dyDescent="0.3">
      <c r="A261" s="7">
        <v>912</v>
      </c>
      <c r="B261" s="39" t="s">
        <v>331</v>
      </c>
      <c r="C261" s="112"/>
      <c r="D261" s="112"/>
      <c r="E261" s="100">
        <f>'Exhibit 4'!D258</f>
        <v>0</v>
      </c>
      <c r="F261" s="100">
        <f t="shared" si="12"/>
        <v>0</v>
      </c>
    </row>
    <row r="262" spans="1:6" x14ac:dyDescent="0.3">
      <c r="A262" s="7">
        <v>915</v>
      </c>
      <c r="B262" s="39" t="s">
        <v>332</v>
      </c>
      <c r="C262" s="114"/>
      <c r="D262" s="114"/>
      <c r="E262" s="100">
        <f>'Exhibit 4'!D259</f>
        <v>0</v>
      </c>
      <c r="F262" s="100">
        <f t="shared" si="12"/>
        <v>0</v>
      </c>
    </row>
    <row r="263" spans="1:6" x14ac:dyDescent="0.3">
      <c r="B263" s="7" t="s">
        <v>138</v>
      </c>
      <c r="C263" s="101">
        <f>SUM(C256:C262)</f>
        <v>0</v>
      </c>
      <c r="D263" s="101">
        <f>SUM(D256:D262)</f>
        <v>0</v>
      </c>
      <c r="E263" s="124">
        <f>SUM(E256:E262)</f>
        <v>0</v>
      </c>
      <c r="F263" s="124">
        <f>SUM(F256:F262)</f>
        <v>0</v>
      </c>
    </row>
    <row r="264" spans="1:6" x14ac:dyDescent="0.3">
      <c r="C264" s="99"/>
      <c r="D264" s="99"/>
      <c r="E264" s="99"/>
      <c r="F264" s="99"/>
    </row>
    <row r="265" spans="1:6" x14ac:dyDescent="0.3">
      <c r="A265" s="197" t="s">
        <v>139</v>
      </c>
      <c r="B265" s="39" t="s">
        <v>140</v>
      </c>
      <c r="C265" s="112"/>
      <c r="D265" s="112"/>
      <c r="E265" s="100">
        <f>'Exhibit 4'!D262</f>
        <v>0</v>
      </c>
      <c r="F265" s="100">
        <f>+E265-D265</f>
        <v>0</v>
      </c>
    </row>
    <row r="266" spans="1:6" x14ac:dyDescent="0.3">
      <c r="A266" s="197" t="s">
        <v>141</v>
      </c>
      <c r="B266" s="39" t="s">
        <v>142</v>
      </c>
      <c r="C266" s="112"/>
      <c r="D266" s="112"/>
      <c r="E266" s="100">
        <f>'Exhibit 4'!D263</f>
        <v>0</v>
      </c>
      <c r="F266" s="100">
        <f>+E266-D266</f>
        <v>0</v>
      </c>
    </row>
    <row r="267" spans="1:6" x14ac:dyDescent="0.3">
      <c r="B267" s="197" t="s">
        <v>143</v>
      </c>
      <c r="C267" s="124">
        <f>+C253+C263+C265+C266</f>
        <v>0</v>
      </c>
      <c r="D267" s="124">
        <f>+D253+D263+D265+D266</f>
        <v>0</v>
      </c>
      <c r="E267" s="124">
        <f>+E253+E263+E265+E266</f>
        <v>0</v>
      </c>
      <c r="F267" s="124">
        <f>+F253+F263+F265+F266</f>
        <v>0</v>
      </c>
    </row>
    <row r="268" spans="1:6" x14ac:dyDescent="0.3">
      <c r="C268" s="99"/>
      <c r="D268" s="99"/>
      <c r="E268" s="99"/>
      <c r="F268" s="99"/>
    </row>
    <row r="269" spans="1:6" x14ac:dyDescent="0.3">
      <c r="B269" s="197" t="s">
        <v>920</v>
      </c>
      <c r="C269" s="100">
        <f>'Exhibit 4'!D266</f>
        <v>0</v>
      </c>
      <c r="D269" s="100">
        <f>'Exhibit 4'!D266</f>
        <v>0</v>
      </c>
      <c r="E269" s="100">
        <f>'Exhibit 4'!D266</f>
        <v>0</v>
      </c>
      <c r="F269" s="100">
        <f>+E269-D269</f>
        <v>0</v>
      </c>
    </row>
    <row r="270" spans="1:6" x14ac:dyDescent="0.3">
      <c r="B270" s="197" t="s">
        <v>925</v>
      </c>
      <c r="C270" s="99"/>
      <c r="D270" s="99"/>
      <c r="E270" s="99"/>
      <c r="F270" s="99"/>
    </row>
    <row r="271" spans="1:6" x14ac:dyDescent="0.3">
      <c r="B271" s="197" t="str">
        <f>IF(ISBLANK('Exhibit 4'!B268),"",'Exhibit 4'!B268)</f>
        <v/>
      </c>
      <c r="C271" s="100">
        <f>'Exhibit 4'!D268</f>
        <v>0</v>
      </c>
      <c r="D271" s="100">
        <f>'Exhibit 4'!D268</f>
        <v>0</v>
      </c>
      <c r="E271" s="100">
        <f>'Exhibit 4'!D268</f>
        <v>0</v>
      </c>
      <c r="F271" s="100">
        <f>+E271-D271</f>
        <v>0</v>
      </c>
    </row>
    <row r="272" spans="1:6" x14ac:dyDescent="0.3">
      <c r="B272" s="197" t="str">
        <f>IF(ISBLANK('Exhibit 4'!B269),"",'Exhibit 4'!B269)</f>
        <v/>
      </c>
      <c r="C272" s="101">
        <f>'Exhibit 4'!D269</f>
        <v>0</v>
      </c>
      <c r="D272" s="101">
        <f>'Exhibit 4'!D269</f>
        <v>0</v>
      </c>
      <c r="E272" s="101">
        <f>'Exhibit 4'!D269</f>
        <v>0</v>
      </c>
      <c r="F272" s="101">
        <f>+E272-D272</f>
        <v>0</v>
      </c>
    </row>
    <row r="273" spans="2:6" x14ac:dyDescent="0.3">
      <c r="B273" s="197" t="s">
        <v>922</v>
      </c>
      <c r="C273" s="101">
        <f>+C272+C271+C269</f>
        <v>0</v>
      </c>
      <c r="D273" s="101">
        <f>+D272+D271+D269</f>
        <v>0</v>
      </c>
      <c r="E273" s="101">
        <f>+E272+E271+E269</f>
        <v>0</v>
      </c>
      <c r="F273" s="101">
        <f>+F272+F271+F269</f>
        <v>0</v>
      </c>
    </row>
    <row r="274" spans="2:6" ht="15" thickBot="1" x14ac:dyDescent="0.35">
      <c r="B274" s="197" t="s">
        <v>144</v>
      </c>
      <c r="C274" s="109">
        <f>+C273+C267</f>
        <v>0</v>
      </c>
      <c r="D274" s="109">
        <f>+D273+D267</f>
        <v>0</v>
      </c>
      <c r="E274" s="109">
        <f>+E273+E267</f>
        <v>0</v>
      </c>
      <c r="F274" s="109">
        <f>+F273+F267</f>
        <v>0</v>
      </c>
    </row>
    <row r="275" spans="2:6" ht="15" thickTop="1" x14ac:dyDescent="0.3">
      <c r="C275" s="99"/>
      <c r="D275" s="99"/>
      <c r="E275" s="99"/>
      <c r="F275" s="99"/>
    </row>
    <row r="276" spans="2:6" x14ac:dyDescent="0.3">
      <c r="C276" s="99"/>
      <c r="D276" s="99"/>
      <c r="E276" s="99"/>
      <c r="F276" s="99"/>
    </row>
    <row r="277" spans="2:6" x14ac:dyDescent="0.3">
      <c r="C277" s="99"/>
      <c r="D277" s="99"/>
      <c r="E277" s="99"/>
      <c r="F277" s="99"/>
    </row>
    <row r="278" spans="2:6" x14ac:dyDescent="0.3">
      <c r="C278" s="99"/>
      <c r="D278" s="99"/>
      <c r="E278" s="99"/>
      <c r="F278" s="99"/>
    </row>
    <row r="279" spans="2:6" x14ac:dyDescent="0.3">
      <c r="C279" s="99"/>
      <c r="D279" s="99"/>
      <c r="E279" s="99"/>
      <c r="F279" s="99"/>
    </row>
    <row r="280" spans="2:6" x14ac:dyDescent="0.3">
      <c r="C280" s="99"/>
      <c r="D280" s="99"/>
      <c r="E280" s="99"/>
      <c r="F280" s="99"/>
    </row>
    <row r="281" spans="2:6" x14ac:dyDescent="0.3">
      <c r="C281" s="99"/>
      <c r="D281" s="99"/>
      <c r="E281" s="99"/>
      <c r="F281" s="99"/>
    </row>
    <row r="282" spans="2:6" x14ac:dyDescent="0.3">
      <c r="C282" s="99"/>
      <c r="D282" s="99"/>
      <c r="E282" s="99"/>
      <c r="F282" s="99"/>
    </row>
    <row r="283" spans="2:6" x14ac:dyDescent="0.3">
      <c r="C283" s="99"/>
      <c r="D283" s="99"/>
      <c r="E283" s="99"/>
      <c r="F283" s="99"/>
    </row>
    <row r="284" spans="2:6" x14ac:dyDescent="0.3">
      <c r="C284" s="99"/>
      <c r="D284" s="99"/>
      <c r="E284" s="99"/>
      <c r="F284" s="99"/>
    </row>
    <row r="285" spans="2:6" x14ac:dyDescent="0.3">
      <c r="C285" s="99"/>
      <c r="D285" s="99"/>
      <c r="E285" s="99"/>
      <c r="F285" s="99"/>
    </row>
    <row r="286" spans="2:6" x14ac:dyDescent="0.3">
      <c r="C286" s="99"/>
      <c r="D286" s="99"/>
      <c r="E286" s="99"/>
      <c r="F286" s="99"/>
    </row>
    <row r="287" spans="2:6" x14ac:dyDescent="0.3">
      <c r="C287" s="99"/>
      <c r="D287" s="99"/>
      <c r="E287" s="99"/>
      <c r="F287" s="99"/>
    </row>
    <row r="288" spans="2:6" x14ac:dyDescent="0.3">
      <c r="C288" s="99"/>
      <c r="D288" s="99"/>
      <c r="E288" s="99"/>
      <c r="F288" s="99"/>
    </row>
    <row r="289" spans="3:6" x14ac:dyDescent="0.3">
      <c r="C289" s="99"/>
      <c r="D289" s="99"/>
      <c r="E289" s="99"/>
      <c r="F289" s="99"/>
    </row>
    <row r="290" spans="3:6" x14ac:dyDescent="0.3">
      <c r="C290" s="99"/>
      <c r="D290" s="99"/>
      <c r="E290" s="99"/>
      <c r="F290" s="99"/>
    </row>
    <row r="291" spans="3:6" x14ac:dyDescent="0.3">
      <c r="C291" s="99"/>
      <c r="D291" s="99"/>
      <c r="E291" s="99"/>
      <c r="F291" s="99"/>
    </row>
    <row r="292" spans="3:6" x14ac:dyDescent="0.3">
      <c r="C292" s="99"/>
      <c r="D292" s="99"/>
      <c r="E292" s="99"/>
      <c r="F292" s="99"/>
    </row>
    <row r="293" spans="3:6" x14ac:dyDescent="0.3">
      <c r="C293" s="99"/>
      <c r="D293" s="99"/>
      <c r="E293" s="99"/>
      <c r="F293" s="99"/>
    </row>
    <row r="294" spans="3:6" x14ac:dyDescent="0.3">
      <c r="C294" s="99"/>
      <c r="D294" s="99"/>
      <c r="E294" s="99"/>
      <c r="F294" s="99"/>
    </row>
    <row r="295" spans="3:6" x14ac:dyDescent="0.3">
      <c r="C295" s="99"/>
      <c r="D295" s="99"/>
      <c r="E295" s="99"/>
      <c r="F295" s="99"/>
    </row>
    <row r="296" spans="3:6" x14ac:dyDescent="0.3">
      <c r="C296" s="99"/>
      <c r="D296" s="99"/>
      <c r="E296" s="99"/>
      <c r="F296" s="99"/>
    </row>
    <row r="297" spans="3:6" x14ac:dyDescent="0.3">
      <c r="C297" s="99"/>
      <c r="D297" s="99"/>
      <c r="E297" s="99"/>
      <c r="F297" s="99"/>
    </row>
    <row r="298" spans="3:6" x14ac:dyDescent="0.3">
      <c r="C298" s="99"/>
      <c r="D298" s="99"/>
      <c r="E298" s="99"/>
      <c r="F298" s="99"/>
    </row>
    <row r="299" spans="3:6" x14ac:dyDescent="0.3">
      <c r="C299" s="99"/>
      <c r="D299" s="99"/>
      <c r="E299" s="99"/>
      <c r="F299" s="99"/>
    </row>
    <row r="300" spans="3:6" x14ac:dyDescent="0.3">
      <c r="C300" s="99"/>
      <c r="D300" s="99"/>
      <c r="E300" s="99"/>
      <c r="F300" s="99"/>
    </row>
    <row r="301" spans="3:6" x14ac:dyDescent="0.3">
      <c r="C301" s="99"/>
      <c r="D301" s="99"/>
      <c r="E301" s="99"/>
      <c r="F301" s="99"/>
    </row>
    <row r="302" spans="3:6" x14ac:dyDescent="0.3">
      <c r="C302" s="99"/>
      <c r="D302" s="99"/>
      <c r="E302" s="99"/>
      <c r="F302" s="99"/>
    </row>
    <row r="303" spans="3:6" x14ac:dyDescent="0.3">
      <c r="C303" s="99"/>
      <c r="D303" s="99"/>
      <c r="E303" s="99"/>
      <c r="F303" s="99"/>
    </row>
    <row r="304" spans="3:6" x14ac:dyDescent="0.3">
      <c r="C304" s="99"/>
      <c r="D304" s="99"/>
      <c r="E304" s="99"/>
      <c r="F304" s="99"/>
    </row>
    <row r="305" spans="3:6" x14ac:dyDescent="0.3">
      <c r="C305" s="99"/>
      <c r="D305" s="99"/>
      <c r="E305" s="99"/>
      <c r="F305" s="99"/>
    </row>
    <row r="306" spans="3:6" x14ac:dyDescent="0.3">
      <c r="C306" s="99"/>
      <c r="D306" s="99"/>
      <c r="E306" s="99"/>
      <c r="F306" s="99"/>
    </row>
    <row r="307" spans="3:6" x14ac:dyDescent="0.3">
      <c r="C307" s="99"/>
      <c r="D307" s="99"/>
      <c r="E307" s="99"/>
      <c r="F307" s="99"/>
    </row>
    <row r="308" spans="3:6" x14ac:dyDescent="0.3">
      <c r="C308" s="99"/>
      <c r="D308" s="99"/>
      <c r="E308" s="99"/>
      <c r="F308" s="99"/>
    </row>
    <row r="309" spans="3:6" x14ac:dyDescent="0.3">
      <c r="C309" s="99"/>
      <c r="D309" s="99"/>
      <c r="E309" s="99"/>
      <c r="F309" s="99"/>
    </row>
    <row r="310" spans="3:6" x14ac:dyDescent="0.3">
      <c r="C310" s="99"/>
      <c r="D310" s="99"/>
      <c r="E310" s="99"/>
      <c r="F310" s="99"/>
    </row>
    <row r="311" spans="3:6" x14ac:dyDescent="0.3">
      <c r="C311" s="99"/>
      <c r="D311" s="99"/>
      <c r="E311" s="99"/>
      <c r="F311" s="99"/>
    </row>
    <row r="312" spans="3:6" x14ac:dyDescent="0.3">
      <c r="C312" s="99"/>
      <c r="D312" s="99"/>
      <c r="E312" s="99"/>
      <c r="F312" s="99"/>
    </row>
    <row r="313" spans="3:6" x14ac:dyDescent="0.3">
      <c r="C313" s="99"/>
      <c r="D313" s="99"/>
      <c r="E313" s="99"/>
      <c r="F313" s="99"/>
    </row>
    <row r="314" spans="3:6" x14ac:dyDescent="0.3">
      <c r="C314" s="99"/>
      <c r="D314" s="99"/>
      <c r="E314" s="99"/>
      <c r="F314" s="99"/>
    </row>
    <row r="315" spans="3:6" x14ac:dyDescent="0.3">
      <c r="C315" s="99"/>
      <c r="D315" s="99"/>
      <c r="E315" s="99"/>
      <c r="F315" s="99"/>
    </row>
    <row r="316" spans="3:6" x14ac:dyDescent="0.3">
      <c r="C316" s="99"/>
      <c r="D316" s="99"/>
      <c r="E316" s="99"/>
      <c r="F316" s="99"/>
    </row>
    <row r="317" spans="3:6" x14ac:dyDescent="0.3">
      <c r="C317" s="99"/>
      <c r="D317" s="99"/>
      <c r="E317" s="99"/>
      <c r="F317" s="99"/>
    </row>
    <row r="318" spans="3:6" x14ac:dyDescent="0.3">
      <c r="C318" s="99"/>
      <c r="D318" s="99"/>
      <c r="E318" s="99"/>
      <c r="F318" s="99"/>
    </row>
    <row r="319" spans="3:6" x14ac:dyDescent="0.3">
      <c r="C319" s="99"/>
      <c r="D319" s="99"/>
      <c r="E319" s="99"/>
      <c r="F319" s="99"/>
    </row>
    <row r="320" spans="3:6" x14ac:dyDescent="0.3">
      <c r="C320" s="99"/>
      <c r="D320" s="99"/>
      <c r="E320" s="99"/>
      <c r="F320" s="99"/>
    </row>
    <row r="321" spans="3:6" x14ac:dyDescent="0.3">
      <c r="C321" s="99"/>
      <c r="D321" s="99"/>
      <c r="E321" s="99"/>
      <c r="F321" s="99"/>
    </row>
    <row r="322" spans="3:6" x14ac:dyDescent="0.3">
      <c r="C322" s="99"/>
      <c r="D322" s="99"/>
      <c r="E322" s="99"/>
      <c r="F322" s="99"/>
    </row>
    <row r="323" spans="3:6" x14ac:dyDescent="0.3">
      <c r="C323" s="99"/>
      <c r="D323" s="99"/>
      <c r="E323" s="99"/>
      <c r="F323" s="99"/>
    </row>
    <row r="324" spans="3:6" x14ac:dyDescent="0.3">
      <c r="C324" s="99"/>
      <c r="D324" s="99"/>
      <c r="E324" s="99"/>
      <c r="F324" s="99"/>
    </row>
    <row r="325" spans="3:6" x14ac:dyDescent="0.3">
      <c r="C325" s="99"/>
      <c r="D325" s="99"/>
      <c r="E325" s="99"/>
      <c r="F325" s="99"/>
    </row>
    <row r="326" spans="3:6" x14ac:dyDescent="0.3">
      <c r="C326" s="99"/>
      <c r="D326" s="99"/>
      <c r="E326" s="99"/>
      <c r="F326" s="99"/>
    </row>
    <row r="327" spans="3:6" x14ac:dyDescent="0.3">
      <c r="C327" s="99"/>
      <c r="D327" s="99"/>
      <c r="E327" s="99"/>
      <c r="F327" s="99"/>
    </row>
    <row r="328" spans="3:6" x14ac:dyDescent="0.3">
      <c r="C328" s="99"/>
      <c r="D328" s="99"/>
      <c r="E328" s="99"/>
      <c r="F328" s="99"/>
    </row>
    <row r="329" spans="3:6" x14ac:dyDescent="0.3">
      <c r="C329" s="99"/>
      <c r="D329" s="99"/>
      <c r="E329" s="99"/>
      <c r="F329" s="99"/>
    </row>
    <row r="330" spans="3:6" x14ac:dyDescent="0.3">
      <c r="C330" s="99"/>
      <c r="D330" s="99"/>
      <c r="E330" s="99"/>
      <c r="F330" s="99"/>
    </row>
    <row r="331" spans="3:6" x14ac:dyDescent="0.3">
      <c r="C331" s="99"/>
      <c r="D331" s="99"/>
      <c r="E331" s="99"/>
      <c r="F331" s="99"/>
    </row>
    <row r="332" spans="3:6" x14ac:dyDescent="0.3">
      <c r="C332" s="99"/>
      <c r="D332" s="99"/>
      <c r="E332" s="99"/>
      <c r="F332" s="99"/>
    </row>
    <row r="333" spans="3:6" x14ac:dyDescent="0.3">
      <c r="C333" s="99"/>
      <c r="D333" s="99"/>
      <c r="E333" s="99"/>
      <c r="F333" s="99"/>
    </row>
    <row r="334" spans="3:6" x14ac:dyDescent="0.3">
      <c r="C334" s="99"/>
      <c r="D334" s="99"/>
      <c r="E334" s="99"/>
      <c r="F334" s="99"/>
    </row>
    <row r="335" spans="3:6" x14ac:dyDescent="0.3">
      <c r="C335" s="99"/>
      <c r="D335" s="99"/>
      <c r="E335" s="99"/>
      <c r="F335" s="99"/>
    </row>
    <row r="336" spans="3:6" x14ac:dyDescent="0.3">
      <c r="C336" s="99"/>
      <c r="D336" s="99"/>
      <c r="E336" s="99"/>
      <c r="F336" s="99"/>
    </row>
    <row r="337" spans="3:6" x14ac:dyDescent="0.3">
      <c r="C337" s="99"/>
      <c r="D337" s="99"/>
      <c r="E337" s="99"/>
      <c r="F337" s="99"/>
    </row>
    <row r="338" spans="3:6" x14ac:dyDescent="0.3">
      <c r="C338" s="99"/>
      <c r="D338" s="99"/>
      <c r="E338" s="99"/>
      <c r="F338" s="99"/>
    </row>
    <row r="339" spans="3:6" x14ac:dyDescent="0.3">
      <c r="C339" s="99"/>
      <c r="D339" s="99"/>
      <c r="E339" s="99"/>
      <c r="F339" s="99"/>
    </row>
    <row r="340" spans="3:6" x14ac:dyDescent="0.3">
      <c r="C340" s="99"/>
      <c r="D340" s="99"/>
      <c r="E340" s="99"/>
      <c r="F340" s="99"/>
    </row>
    <row r="341" spans="3:6" x14ac:dyDescent="0.3">
      <c r="C341" s="99"/>
      <c r="D341" s="99"/>
      <c r="E341" s="99"/>
      <c r="F341" s="99"/>
    </row>
    <row r="342" spans="3:6" x14ac:dyDescent="0.3">
      <c r="C342" s="99"/>
      <c r="D342" s="99"/>
      <c r="E342" s="99"/>
      <c r="F342" s="99"/>
    </row>
    <row r="343" spans="3:6" x14ac:dyDescent="0.3">
      <c r="C343" s="99"/>
      <c r="D343" s="99"/>
      <c r="E343" s="99"/>
      <c r="F343" s="99"/>
    </row>
    <row r="344" spans="3:6" x14ac:dyDescent="0.3">
      <c r="C344" s="99"/>
      <c r="D344" s="99"/>
      <c r="E344" s="99"/>
      <c r="F344" s="99"/>
    </row>
    <row r="345" spans="3:6" x14ac:dyDescent="0.3">
      <c r="C345" s="99"/>
      <c r="D345" s="99"/>
      <c r="E345" s="99"/>
      <c r="F345" s="99"/>
    </row>
    <row r="346" spans="3:6" x14ac:dyDescent="0.3">
      <c r="C346" s="99"/>
      <c r="D346" s="99"/>
      <c r="E346" s="99"/>
      <c r="F346" s="99"/>
    </row>
    <row r="347" spans="3:6" x14ac:dyDescent="0.3">
      <c r="C347" s="99"/>
      <c r="D347" s="99"/>
      <c r="E347" s="99"/>
      <c r="F347" s="99"/>
    </row>
    <row r="348" spans="3:6" x14ac:dyDescent="0.3">
      <c r="C348" s="99"/>
      <c r="D348" s="99"/>
      <c r="E348" s="99"/>
      <c r="F348" s="99"/>
    </row>
    <row r="349" spans="3:6" x14ac:dyDescent="0.3">
      <c r="C349" s="99"/>
      <c r="D349" s="99"/>
      <c r="E349" s="99"/>
      <c r="F349" s="99"/>
    </row>
    <row r="350" spans="3:6" x14ac:dyDescent="0.3">
      <c r="C350" s="99"/>
      <c r="D350" s="99"/>
      <c r="E350" s="99"/>
      <c r="F350" s="99"/>
    </row>
    <row r="351" spans="3:6" x14ac:dyDescent="0.3">
      <c r="C351" s="99"/>
      <c r="D351" s="99"/>
      <c r="E351" s="99"/>
      <c r="F351" s="99"/>
    </row>
    <row r="352" spans="3:6" x14ac:dyDescent="0.3">
      <c r="C352" s="99"/>
      <c r="D352" s="99"/>
      <c r="E352" s="99"/>
      <c r="F352" s="99"/>
    </row>
    <row r="353" spans="3:6" x14ac:dyDescent="0.3">
      <c r="C353" s="99"/>
      <c r="D353" s="99"/>
      <c r="E353" s="99"/>
      <c r="F353" s="99"/>
    </row>
    <row r="354" spans="3:6" x14ac:dyDescent="0.3">
      <c r="C354" s="99"/>
      <c r="D354" s="99"/>
      <c r="E354" s="99"/>
      <c r="F354" s="99"/>
    </row>
    <row r="355" spans="3:6" x14ac:dyDescent="0.3">
      <c r="C355" s="99"/>
      <c r="D355" s="99"/>
      <c r="E355" s="99"/>
      <c r="F355" s="99"/>
    </row>
    <row r="356" spans="3:6" x14ac:dyDescent="0.3">
      <c r="C356" s="99"/>
      <c r="D356" s="99"/>
      <c r="E356" s="99"/>
      <c r="F356" s="99"/>
    </row>
    <row r="357" spans="3:6" x14ac:dyDescent="0.3">
      <c r="C357" s="99"/>
      <c r="D357" s="99"/>
      <c r="E357" s="99"/>
      <c r="F357" s="99"/>
    </row>
    <row r="358" spans="3:6" x14ac:dyDescent="0.3">
      <c r="C358" s="99"/>
      <c r="D358" s="99"/>
      <c r="E358" s="99"/>
      <c r="F358" s="99"/>
    </row>
    <row r="359" spans="3:6" x14ac:dyDescent="0.3">
      <c r="C359" s="99"/>
      <c r="D359" s="99"/>
      <c r="E359" s="99"/>
      <c r="F359" s="99"/>
    </row>
    <row r="360" spans="3:6" x14ac:dyDescent="0.3">
      <c r="C360" s="99"/>
      <c r="D360" s="99"/>
      <c r="E360" s="99"/>
      <c r="F360" s="99"/>
    </row>
    <row r="361" spans="3:6" x14ac:dyDescent="0.3">
      <c r="C361" s="99"/>
      <c r="D361" s="99"/>
      <c r="E361" s="99"/>
      <c r="F361" s="99"/>
    </row>
    <row r="362" spans="3:6" x14ac:dyDescent="0.3">
      <c r="C362" s="99"/>
      <c r="D362" s="99"/>
      <c r="E362" s="99"/>
      <c r="F362" s="99"/>
    </row>
    <row r="363" spans="3:6" x14ac:dyDescent="0.3">
      <c r="C363" s="99"/>
      <c r="D363" s="99"/>
      <c r="E363" s="99"/>
      <c r="F363" s="99"/>
    </row>
    <row r="364" spans="3:6" x14ac:dyDescent="0.3">
      <c r="C364" s="99"/>
      <c r="D364" s="99"/>
      <c r="E364" s="99"/>
      <c r="F364" s="99"/>
    </row>
    <row r="365" spans="3:6" x14ac:dyDescent="0.3">
      <c r="C365" s="99"/>
      <c r="D365" s="99"/>
      <c r="E365" s="99"/>
      <c r="F365" s="99"/>
    </row>
    <row r="366" spans="3:6" x14ac:dyDescent="0.3">
      <c r="C366" s="99"/>
      <c r="D366" s="99"/>
      <c r="E366" s="99"/>
      <c r="F366" s="99"/>
    </row>
    <row r="367" spans="3:6" x14ac:dyDescent="0.3">
      <c r="C367" s="99"/>
      <c r="D367" s="99"/>
      <c r="E367" s="99"/>
      <c r="F367" s="99"/>
    </row>
    <row r="368" spans="3:6" x14ac:dyDescent="0.3">
      <c r="C368" s="99"/>
      <c r="D368" s="99"/>
      <c r="E368" s="99"/>
      <c r="F368" s="99"/>
    </row>
    <row r="369" spans="3:6" x14ac:dyDescent="0.3">
      <c r="C369" s="99"/>
      <c r="D369" s="99"/>
      <c r="E369" s="99"/>
      <c r="F369" s="99"/>
    </row>
    <row r="370" spans="3:6" x14ac:dyDescent="0.3">
      <c r="C370" s="99"/>
      <c r="D370" s="99"/>
      <c r="E370" s="99"/>
      <c r="F370" s="99"/>
    </row>
    <row r="371" spans="3:6" x14ac:dyDescent="0.3">
      <c r="C371" s="99"/>
      <c r="D371" s="99"/>
      <c r="E371" s="99"/>
      <c r="F371" s="99"/>
    </row>
    <row r="372" spans="3:6" x14ac:dyDescent="0.3">
      <c r="C372" s="99"/>
      <c r="D372" s="99"/>
      <c r="E372" s="99"/>
      <c r="F372" s="99"/>
    </row>
    <row r="373" spans="3:6" x14ac:dyDescent="0.3">
      <c r="C373" s="99"/>
      <c r="D373" s="99"/>
      <c r="E373" s="99"/>
      <c r="F373" s="99"/>
    </row>
    <row r="374" spans="3:6" x14ac:dyDescent="0.3">
      <c r="C374" s="99"/>
      <c r="D374" s="99"/>
      <c r="E374" s="99"/>
      <c r="F374" s="99"/>
    </row>
    <row r="375" spans="3:6" x14ac:dyDescent="0.3">
      <c r="C375" s="99"/>
      <c r="D375" s="99"/>
      <c r="E375" s="99"/>
      <c r="F375" s="99"/>
    </row>
    <row r="376" spans="3:6" x14ac:dyDescent="0.3">
      <c r="C376" s="99"/>
      <c r="D376" s="99"/>
      <c r="E376" s="99"/>
      <c r="F376" s="99"/>
    </row>
    <row r="377" spans="3:6" x14ac:dyDescent="0.3">
      <c r="C377" s="99"/>
      <c r="D377" s="99"/>
      <c r="E377" s="99"/>
      <c r="F377" s="99"/>
    </row>
    <row r="378" spans="3:6" x14ac:dyDescent="0.3">
      <c r="C378" s="99"/>
      <c r="D378" s="99"/>
      <c r="E378" s="99"/>
      <c r="F378" s="99"/>
    </row>
    <row r="379" spans="3:6" x14ac:dyDescent="0.3">
      <c r="C379" s="99"/>
      <c r="D379" s="99"/>
      <c r="E379" s="99"/>
      <c r="F379" s="99"/>
    </row>
    <row r="380" spans="3:6" x14ac:dyDescent="0.3">
      <c r="C380" s="99"/>
      <c r="D380" s="99"/>
      <c r="E380" s="99"/>
      <c r="F380" s="99"/>
    </row>
    <row r="381" spans="3:6" x14ac:dyDescent="0.3">
      <c r="C381" s="99"/>
      <c r="D381" s="99"/>
      <c r="E381" s="99"/>
      <c r="F381" s="99"/>
    </row>
    <row r="382" spans="3:6" x14ac:dyDescent="0.3">
      <c r="C382" s="99"/>
      <c r="D382" s="99"/>
      <c r="E382" s="99"/>
      <c r="F382" s="99"/>
    </row>
    <row r="383" spans="3:6" x14ac:dyDescent="0.3">
      <c r="C383" s="99"/>
      <c r="D383" s="99"/>
      <c r="E383" s="99"/>
      <c r="F383" s="99"/>
    </row>
    <row r="384" spans="3:6" x14ac:dyDescent="0.3">
      <c r="C384" s="99"/>
      <c r="D384" s="99"/>
      <c r="E384" s="99"/>
      <c r="F384" s="99"/>
    </row>
    <row r="385" spans="3:6" x14ac:dyDescent="0.3">
      <c r="C385" s="99"/>
      <c r="D385" s="99"/>
      <c r="E385" s="99"/>
      <c r="F385" s="99"/>
    </row>
    <row r="386" spans="3:6" x14ac:dyDescent="0.3">
      <c r="C386" s="99"/>
      <c r="D386" s="99"/>
      <c r="E386" s="99"/>
      <c r="F386" s="99"/>
    </row>
    <row r="387" spans="3:6" x14ac:dyDescent="0.3">
      <c r="C387" s="99"/>
      <c r="D387" s="99"/>
      <c r="E387" s="99"/>
      <c r="F387" s="99"/>
    </row>
    <row r="388" spans="3:6" x14ac:dyDescent="0.3">
      <c r="C388" s="99"/>
      <c r="D388" s="99"/>
      <c r="E388" s="99"/>
      <c r="F388" s="99"/>
    </row>
    <row r="389" spans="3:6" x14ac:dyDescent="0.3">
      <c r="C389" s="99"/>
      <c r="D389" s="99"/>
      <c r="E389" s="99"/>
      <c r="F389" s="99"/>
    </row>
    <row r="390" spans="3:6" x14ac:dyDescent="0.3">
      <c r="C390" s="99"/>
      <c r="D390" s="99"/>
      <c r="E390" s="99"/>
      <c r="F390" s="99"/>
    </row>
    <row r="391" spans="3:6" x14ac:dyDescent="0.3">
      <c r="C391" s="99"/>
      <c r="D391" s="99"/>
      <c r="E391" s="99"/>
      <c r="F391" s="99"/>
    </row>
    <row r="392" spans="3:6" x14ac:dyDescent="0.3">
      <c r="C392" s="99"/>
      <c r="D392" s="99"/>
      <c r="E392" s="99"/>
      <c r="F392" s="99"/>
    </row>
    <row r="393" spans="3:6" x14ac:dyDescent="0.3">
      <c r="C393" s="99"/>
      <c r="D393" s="99"/>
      <c r="E393" s="99"/>
      <c r="F393" s="99"/>
    </row>
    <row r="394" spans="3:6" x14ac:dyDescent="0.3">
      <c r="C394" s="99"/>
      <c r="D394" s="99"/>
      <c r="E394" s="99"/>
      <c r="F394" s="99"/>
    </row>
    <row r="395" spans="3:6" x14ac:dyDescent="0.3">
      <c r="C395" s="99"/>
      <c r="D395" s="99"/>
      <c r="E395" s="99"/>
      <c r="F395" s="99"/>
    </row>
    <row r="396" spans="3:6" x14ac:dyDescent="0.3">
      <c r="C396" s="99"/>
      <c r="D396" s="99"/>
      <c r="E396" s="99"/>
      <c r="F396" s="99"/>
    </row>
    <row r="397" spans="3:6" x14ac:dyDescent="0.3">
      <c r="C397" s="99"/>
      <c r="D397" s="99"/>
      <c r="E397" s="99"/>
      <c r="F397" s="99"/>
    </row>
    <row r="398" spans="3:6" x14ac:dyDescent="0.3">
      <c r="C398" s="99"/>
      <c r="D398" s="99"/>
      <c r="E398" s="99"/>
      <c r="F398" s="99"/>
    </row>
    <row r="399" spans="3:6" x14ac:dyDescent="0.3">
      <c r="C399" s="99"/>
      <c r="D399" s="99"/>
      <c r="E399" s="99"/>
      <c r="F399" s="99"/>
    </row>
    <row r="400" spans="3:6" x14ac:dyDescent="0.3">
      <c r="C400" s="99"/>
      <c r="D400" s="99"/>
      <c r="E400" s="99"/>
      <c r="F400" s="99"/>
    </row>
    <row r="401" spans="3:6" x14ac:dyDescent="0.3">
      <c r="C401" s="99"/>
      <c r="D401" s="99"/>
      <c r="E401" s="99"/>
      <c r="F401" s="99"/>
    </row>
    <row r="402" spans="3:6" x14ac:dyDescent="0.3">
      <c r="C402" s="99"/>
      <c r="D402" s="99"/>
      <c r="E402" s="99"/>
      <c r="F402" s="99"/>
    </row>
    <row r="403" spans="3:6" x14ac:dyDescent="0.3">
      <c r="C403" s="99"/>
      <c r="D403" s="99"/>
      <c r="E403" s="99"/>
      <c r="F403" s="99"/>
    </row>
    <row r="404" spans="3:6" x14ac:dyDescent="0.3">
      <c r="C404" s="99"/>
      <c r="D404" s="99"/>
      <c r="E404" s="99"/>
      <c r="F404" s="99"/>
    </row>
    <row r="405" spans="3:6" x14ac:dyDescent="0.3">
      <c r="C405" s="99"/>
      <c r="D405" s="99"/>
      <c r="E405" s="99"/>
      <c r="F405" s="99"/>
    </row>
    <row r="406" spans="3:6" x14ac:dyDescent="0.3">
      <c r="C406" s="99"/>
      <c r="D406" s="99"/>
      <c r="E406" s="99"/>
      <c r="F406" s="99"/>
    </row>
    <row r="407" spans="3:6" x14ac:dyDescent="0.3">
      <c r="C407" s="99"/>
      <c r="D407" s="99"/>
      <c r="E407" s="99"/>
      <c r="F407" s="99"/>
    </row>
    <row r="408" spans="3:6" x14ac:dyDescent="0.3">
      <c r="C408" s="99"/>
      <c r="D408" s="99"/>
      <c r="E408" s="99"/>
      <c r="F408" s="99"/>
    </row>
    <row r="409" spans="3:6" x14ac:dyDescent="0.3">
      <c r="C409" s="99"/>
      <c r="D409" s="99"/>
      <c r="E409" s="99"/>
      <c r="F409" s="99"/>
    </row>
    <row r="410" spans="3:6" x14ac:dyDescent="0.3">
      <c r="C410" s="99"/>
      <c r="D410" s="99"/>
      <c r="E410" s="99"/>
      <c r="F410" s="99"/>
    </row>
    <row r="411" spans="3:6" x14ac:dyDescent="0.3">
      <c r="C411" s="99"/>
      <c r="D411" s="99"/>
      <c r="E411" s="99"/>
      <c r="F411" s="99"/>
    </row>
    <row r="412" spans="3:6" x14ac:dyDescent="0.3">
      <c r="C412" s="99"/>
      <c r="D412" s="99"/>
      <c r="E412" s="99"/>
      <c r="F412" s="99"/>
    </row>
    <row r="413" spans="3:6" x14ac:dyDescent="0.3">
      <c r="C413" s="99"/>
      <c r="D413" s="99"/>
      <c r="E413" s="99"/>
      <c r="F413" s="99"/>
    </row>
    <row r="414" spans="3:6" x14ac:dyDescent="0.3">
      <c r="C414" s="99"/>
      <c r="D414" s="99"/>
      <c r="E414" s="99"/>
      <c r="F414" s="99"/>
    </row>
    <row r="415" spans="3:6" x14ac:dyDescent="0.3">
      <c r="C415" s="99"/>
      <c r="D415" s="99"/>
      <c r="E415" s="99"/>
      <c r="F415" s="99"/>
    </row>
    <row r="416" spans="3:6" x14ac:dyDescent="0.3">
      <c r="C416" s="99"/>
      <c r="D416" s="99"/>
      <c r="E416" s="99"/>
      <c r="F416" s="99"/>
    </row>
    <row r="417" spans="3:6" x14ac:dyDescent="0.3">
      <c r="C417" s="99"/>
      <c r="D417" s="99"/>
      <c r="E417" s="99"/>
      <c r="F417" s="99"/>
    </row>
    <row r="418" spans="3:6" x14ac:dyDescent="0.3">
      <c r="C418" s="99"/>
      <c r="D418" s="99"/>
      <c r="E418" s="99"/>
      <c r="F418" s="99"/>
    </row>
    <row r="419" spans="3:6" x14ac:dyDescent="0.3">
      <c r="C419" s="99"/>
      <c r="D419" s="99"/>
      <c r="E419" s="99"/>
      <c r="F419" s="99"/>
    </row>
    <row r="420" spans="3:6" x14ac:dyDescent="0.3">
      <c r="C420" s="99"/>
      <c r="D420" s="99"/>
      <c r="E420" s="99"/>
      <c r="F420" s="99"/>
    </row>
    <row r="421" spans="3:6" x14ac:dyDescent="0.3">
      <c r="C421" s="99"/>
      <c r="D421" s="99"/>
      <c r="E421" s="99"/>
      <c r="F421" s="99"/>
    </row>
    <row r="422" spans="3:6" x14ac:dyDescent="0.3">
      <c r="C422" s="99"/>
      <c r="D422" s="99"/>
      <c r="E422" s="99"/>
      <c r="F422" s="99"/>
    </row>
    <row r="423" spans="3:6" x14ac:dyDescent="0.3">
      <c r="C423" s="99"/>
      <c r="D423" s="99"/>
      <c r="E423" s="99"/>
      <c r="F423" s="99"/>
    </row>
    <row r="424" spans="3:6" x14ac:dyDescent="0.3">
      <c r="C424" s="99"/>
      <c r="D424" s="99"/>
      <c r="E424" s="99"/>
      <c r="F424" s="99"/>
    </row>
    <row r="425" spans="3:6" x14ac:dyDescent="0.3">
      <c r="C425" s="99"/>
      <c r="D425" s="99"/>
      <c r="E425" s="99"/>
      <c r="F425" s="99"/>
    </row>
    <row r="426" spans="3:6" x14ac:dyDescent="0.3">
      <c r="C426" s="99"/>
      <c r="D426" s="99"/>
      <c r="E426" s="99"/>
      <c r="F426" s="99"/>
    </row>
    <row r="427" spans="3:6" x14ac:dyDescent="0.3">
      <c r="C427" s="99"/>
      <c r="D427" s="99"/>
      <c r="E427" s="99"/>
      <c r="F427" s="99"/>
    </row>
    <row r="428" spans="3:6" x14ac:dyDescent="0.3">
      <c r="C428" s="99"/>
      <c r="D428" s="99"/>
      <c r="E428" s="99"/>
      <c r="F428" s="99"/>
    </row>
    <row r="429" spans="3:6" x14ac:dyDescent="0.3">
      <c r="C429" s="99"/>
      <c r="D429" s="99"/>
      <c r="E429" s="99"/>
      <c r="F429" s="99"/>
    </row>
    <row r="430" spans="3:6" x14ac:dyDescent="0.3">
      <c r="C430" s="99"/>
      <c r="D430" s="99"/>
      <c r="E430" s="99"/>
      <c r="F430" s="99"/>
    </row>
    <row r="431" spans="3:6" x14ac:dyDescent="0.3">
      <c r="C431" s="99"/>
      <c r="D431" s="99"/>
      <c r="E431" s="99"/>
      <c r="F431" s="99"/>
    </row>
    <row r="432" spans="3:6" x14ac:dyDescent="0.3">
      <c r="C432" s="99"/>
      <c r="D432" s="99"/>
      <c r="E432" s="99"/>
      <c r="F432" s="99"/>
    </row>
    <row r="433" spans="3:6" x14ac:dyDescent="0.3">
      <c r="C433" s="99"/>
      <c r="D433" s="99"/>
      <c r="E433" s="99"/>
      <c r="F433" s="99"/>
    </row>
    <row r="434" spans="3:6" x14ac:dyDescent="0.3">
      <c r="C434" s="99"/>
      <c r="D434" s="99"/>
      <c r="E434" s="99"/>
      <c r="F434" s="99"/>
    </row>
    <row r="435" spans="3:6" x14ac:dyDescent="0.3">
      <c r="C435" s="99"/>
      <c r="D435" s="99"/>
      <c r="E435" s="99"/>
      <c r="F435" s="99"/>
    </row>
    <row r="436" spans="3:6" x14ac:dyDescent="0.3">
      <c r="C436" s="99"/>
      <c r="D436" s="99"/>
      <c r="E436" s="99"/>
      <c r="F436" s="99"/>
    </row>
    <row r="437" spans="3:6" x14ac:dyDescent="0.3">
      <c r="C437" s="99"/>
      <c r="D437" s="99"/>
      <c r="E437" s="99"/>
      <c r="F437" s="99"/>
    </row>
    <row r="438" spans="3:6" x14ac:dyDescent="0.3">
      <c r="C438" s="99"/>
      <c r="D438" s="99"/>
      <c r="E438" s="99"/>
      <c r="F438" s="99"/>
    </row>
    <row r="439" spans="3:6" x14ac:dyDescent="0.3">
      <c r="C439" s="99"/>
      <c r="D439" s="99"/>
      <c r="E439" s="99"/>
      <c r="F439" s="99"/>
    </row>
    <row r="440" spans="3:6" x14ac:dyDescent="0.3">
      <c r="C440" s="99"/>
      <c r="D440" s="99"/>
      <c r="E440" s="99"/>
      <c r="F440" s="99"/>
    </row>
    <row r="441" spans="3:6" x14ac:dyDescent="0.3">
      <c r="C441" s="99"/>
      <c r="D441" s="99"/>
      <c r="E441" s="99"/>
      <c r="F441" s="99"/>
    </row>
    <row r="442" spans="3:6" x14ac:dyDescent="0.3">
      <c r="C442" s="99"/>
      <c r="D442" s="99"/>
      <c r="E442" s="99"/>
      <c r="F442" s="99"/>
    </row>
    <row r="443" spans="3:6" x14ac:dyDescent="0.3">
      <c r="C443" s="99"/>
      <c r="D443" s="99"/>
      <c r="E443" s="99"/>
      <c r="F443" s="99"/>
    </row>
    <row r="444" spans="3:6" x14ac:dyDescent="0.3">
      <c r="C444" s="99"/>
      <c r="D444" s="99"/>
      <c r="E444" s="99"/>
      <c r="F444" s="99"/>
    </row>
    <row r="445" spans="3:6" x14ac:dyDescent="0.3">
      <c r="C445" s="99"/>
      <c r="D445" s="99"/>
      <c r="E445" s="99"/>
      <c r="F445" s="99"/>
    </row>
    <row r="446" spans="3:6" x14ac:dyDescent="0.3">
      <c r="C446" s="99"/>
      <c r="D446" s="99"/>
      <c r="E446" s="99"/>
      <c r="F446" s="99"/>
    </row>
    <row r="447" spans="3:6" x14ac:dyDescent="0.3">
      <c r="C447" s="99"/>
      <c r="D447" s="99"/>
      <c r="E447" s="99"/>
      <c r="F447" s="99"/>
    </row>
    <row r="448" spans="3:6" x14ac:dyDescent="0.3">
      <c r="C448" s="99"/>
      <c r="D448" s="99"/>
      <c r="E448" s="99"/>
      <c r="F448" s="99"/>
    </row>
    <row r="449" spans="3:6" x14ac:dyDescent="0.3">
      <c r="C449" s="99"/>
      <c r="D449" s="99"/>
      <c r="E449" s="99"/>
      <c r="F449" s="99"/>
    </row>
    <row r="450" spans="3:6" x14ac:dyDescent="0.3">
      <c r="C450" s="99"/>
      <c r="D450" s="99"/>
      <c r="E450" s="99"/>
      <c r="F450" s="99"/>
    </row>
    <row r="451" spans="3:6" x14ac:dyDescent="0.3">
      <c r="C451" s="99"/>
      <c r="D451" s="99"/>
      <c r="E451" s="99"/>
      <c r="F451" s="99"/>
    </row>
    <row r="452" spans="3:6" x14ac:dyDescent="0.3">
      <c r="C452" s="99"/>
      <c r="D452" s="99"/>
      <c r="E452" s="99"/>
      <c r="F452" s="99"/>
    </row>
    <row r="453" spans="3:6" x14ac:dyDescent="0.3">
      <c r="C453" s="99"/>
      <c r="D453" s="99"/>
      <c r="E453" s="99"/>
      <c r="F453" s="99"/>
    </row>
    <row r="454" spans="3:6" x14ac:dyDescent="0.3">
      <c r="C454" s="99"/>
      <c r="D454" s="99"/>
      <c r="E454" s="99"/>
      <c r="F454" s="99"/>
    </row>
    <row r="455" spans="3:6" x14ac:dyDescent="0.3">
      <c r="C455" s="99"/>
      <c r="D455" s="99"/>
      <c r="E455" s="99"/>
      <c r="F455" s="99"/>
    </row>
    <row r="456" spans="3:6" x14ac:dyDescent="0.3">
      <c r="C456" s="99"/>
      <c r="D456" s="99"/>
      <c r="E456" s="99"/>
      <c r="F456" s="99"/>
    </row>
    <row r="457" spans="3:6" x14ac:dyDescent="0.3">
      <c r="C457" s="99"/>
      <c r="D457" s="99"/>
      <c r="E457" s="99"/>
      <c r="F457" s="99"/>
    </row>
    <row r="458" spans="3:6" x14ac:dyDescent="0.3">
      <c r="C458" s="99"/>
      <c r="D458" s="99"/>
      <c r="E458" s="99"/>
      <c r="F458" s="99"/>
    </row>
    <row r="459" spans="3:6" x14ac:dyDescent="0.3">
      <c r="C459" s="99"/>
      <c r="D459" s="99"/>
      <c r="E459" s="99"/>
      <c r="F459" s="99"/>
    </row>
    <row r="460" spans="3:6" x14ac:dyDescent="0.3">
      <c r="C460" s="99"/>
      <c r="D460" s="99"/>
      <c r="E460" s="99"/>
      <c r="F460" s="99"/>
    </row>
    <row r="461" spans="3:6" x14ac:dyDescent="0.3">
      <c r="C461" s="99"/>
      <c r="D461" s="99"/>
      <c r="E461" s="99"/>
      <c r="F461" s="99"/>
    </row>
    <row r="462" spans="3:6" x14ac:dyDescent="0.3">
      <c r="C462" s="99"/>
      <c r="D462" s="99"/>
      <c r="E462" s="99"/>
      <c r="F462" s="99"/>
    </row>
    <row r="463" spans="3:6" x14ac:dyDescent="0.3">
      <c r="C463" s="99"/>
      <c r="D463" s="99"/>
      <c r="E463" s="99"/>
      <c r="F463" s="99"/>
    </row>
    <row r="464" spans="3:6" x14ac:dyDescent="0.3">
      <c r="C464" s="99"/>
      <c r="D464" s="99"/>
      <c r="E464" s="99"/>
      <c r="F464" s="99"/>
    </row>
    <row r="465" spans="3:6" x14ac:dyDescent="0.3">
      <c r="C465" s="99"/>
      <c r="D465" s="99"/>
      <c r="E465" s="99"/>
      <c r="F465" s="99"/>
    </row>
    <row r="466" spans="3:6" x14ac:dyDescent="0.3">
      <c r="C466" s="99"/>
      <c r="D466" s="99"/>
      <c r="E466" s="99"/>
      <c r="F466" s="99"/>
    </row>
    <row r="467" spans="3:6" x14ac:dyDescent="0.3">
      <c r="C467" s="99"/>
      <c r="D467" s="99"/>
      <c r="E467" s="99"/>
      <c r="F467" s="99"/>
    </row>
    <row r="468" spans="3:6" x14ac:dyDescent="0.3">
      <c r="C468" s="99"/>
      <c r="D468" s="99"/>
      <c r="E468" s="99"/>
      <c r="F468" s="99"/>
    </row>
    <row r="469" spans="3:6" x14ac:dyDescent="0.3">
      <c r="C469" s="99"/>
      <c r="D469" s="99"/>
      <c r="E469" s="99"/>
      <c r="F469" s="99"/>
    </row>
    <row r="470" spans="3:6" x14ac:dyDescent="0.3">
      <c r="C470" s="99"/>
      <c r="D470" s="99"/>
      <c r="E470" s="99"/>
      <c r="F470" s="99"/>
    </row>
    <row r="471" spans="3:6" x14ac:dyDescent="0.3">
      <c r="C471" s="99"/>
      <c r="D471" s="99"/>
      <c r="E471" s="99"/>
      <c r="F471" s="99"/>
    </row>
    <row r="472" spans="3:6" x14ac:dyDescent="0.3">
      <c r="C472" s="99"/>
      <c r="D472" s="99"/>
      <c r="E472" s="99"/>
      <c r="F472" s="99"/>
    </row>
    <row r="473" spans="3:6" x14ac:dyDescent="0.3">
      <c r="C473" s="99"/>
      <c r="D473" s="99"/>
      <c r="E473" s="99"/>
      <c r="F473" s="99"/>
    </row>
    <row r="474" spans="3:6" x14ac:dyDescent="0.3">
      <c r="C474" s="99"/>
      <c r="D474" s="99"/>
      <c r="E474" s="99"/>
      <c r="F474" s="99"/>
    </row>
    <row r="475" spans="3:6" x14ac:dyDescent="0.3">
      <c r="C475" s="99"/>
      <c r="D475" s="99"/>
      <c r="E475" s="99"/>
      <c r="F475" s="99"/>
    </row>
    <row r="476" spans="3:6" x14ac:dyDescent="0.3">
      <c r="C476" s="99"/>
      <c r="D476" s="99"/>
      <c r="E476" s="99"/>
      <c r="F476" s="99"/>
    </row>
    <row r="477" spans="3:6" x14ac:dyDescent="0.3">
      <c r="C477" s="99"/>
      <c r="D477" s="99"/>
      <c r="E477" s="99"/>
      <c r="F477" s="99"/>
    </row>
    <row r="478" spans="3:6" x14ac:dyDescent="0.3">
      <c r="C478" s="99"/>
      <c r="D478" s="99"/>
      <c r="E478" s="99"/>
      <c r="F478" s="99"/>
    </row>
    <row r="479" spans="3:6" x14ac:dyDescent="0.3">
      <c r="C479" s="99"/>
      <c r="D479" s="99"/>
      <c r="E479" s="99"/>
      <c r="F479" s="99"/>
    </row>
    <row r="480" spans="3:6" x14ac:dyDescent="0.3">
      <c r="C480" s="99"/>
      <c r="D480" s="99"/>
      <c r="E480" s="99"/>
      <c r="F480" s="99"/>
    </row>
    <row r="481" spans="3:6" x14ac:dyDescent="0.3">
      <c r="C481" s="99"/>
      <c r="D481" s="99"/>
      <c r="E481" s="99"/>
      <c r="F481" s="99"/>
    </row>
    <row r="482" spans="3:6" x14ac:dyDescent="0.3">
      <c r="C482" s="99"/>
      <c r="D482" s="99"/>
      <c r="E482" s="99"/>
      <c r="F482" s="99"/>
    </row>
    <row r="483" spans="3:6" x14ac:dyDescent="0.3">
      <c r="C483" s="99"/>
      <c r="D483" s="99"/>
      <c r="E483" s="99"/>
      <c r="F483" s="99"/>
    </row>
    <row r="484" spans="3:6" x14ac:dyDescent="0.3">
      <c r="C484" s="99"/>
      <c r="D484" s="99"/>
      <c r="E484" s="99"/>
      <c r="F484" s="99"/>
    </row>
    <row r="485" spans="3:6" x14ac:dyDescent="0.3">
      <c r="C485" s="99"/>
      <c r="D485" s="99"/>
      <c r="E485" s="99"/>
      <c r="F485" s="99"/>
    </row>
    <row r="486" spans="3:6" x14ac:dyDescent="0.3">
      <c r="C486" s="99"/>
      <c r="D486" s="99"/>
      <c r="E486" s="99"/>
      <c r="F486" s="99"/>
    </row>
    <row r="487" spans="3:6" x14ac:dyDescent="0.3">
      <c r="C487" s="99"/>
      <c r="D487" s="99"/>
      <c r="E487" s="99"/>
      <c r="F487" s="99"/>
    </row>
    <row r="488" spans="3:6" x14ac:dyDescent="0.3">
      <c r="C488" s="99"/>
      <c r="D488" s="99"/>
      <c r="E488" s="99"/>
      <c r="F488" s="99"/>
    </row>
    <row r="489" spans="3:6" x14ac:dyDescent="0.3">
      <c r="C489" s="99"/>
      <c r="D489" s="99"/>
      <c r="E489" s="99"/>
      <c r="F489" s="99"/>
    </row>
    <row r="490" spans="3:6" x14ac:dyDescent="0.3">
      <c r="C490" s="99"/>
      <c r="D490" s="99"/>
      <c r="E490" s="99"/>
      <c r="F490" s="99"/>
    </row>
    <row r="491" spans="3:6" x14ac:dyDescent="0.3">
      <c r="C491" s="99"/>
      <c r="D491" s="99"/>
      <c r="E491" s="99"/>
      <c r="F491" s="99"/>
    </row>
    <row r="492" spans="3:6" x14ac:dyDescent="0.3">
      <c r="C492" s="99"/>
      <c r="D492" s="99"/>
      <c r="E492" s="99"/>
      <c r="F492" s="99"/>
    </row>
    <row r="493" spans="3:6" x14ac:dyDescent="0.3">
      <c r="C493" s="99"/>
      <c r="D493" s="99"/>
      <c r="E493" s="99"/>
      <c r="F493" s="99"/>
    </row>
    <row r="494" spans="3:6" x14ac:dyDescent="0.3">
      <c r="C494" s="99"/>
      <c r="D494" s="99"/>
      <c r="E494" s="99"/>
      <c r="F494" s="99"/>
    </row>
    <row r="495" spans="3:6" x14ac:dyDescent="0.3">
      <c r="C495" s="99"/>
      <c r="D495" s="99"/>
      <c r="E495" s="99"/>
      <c r="F495" s="99"/>
    </row>
    <row r="496" spans="3:6" x14ac:dyDescent="0.3">
      <c r="C496" s="99"/>
      <c r="D496" s="99"/>
      <c r="E496" s="99"/>
      <c r="F496" s="99"/>
    </row>
    <row r="497" spans="3:6" x14ac:dyDescent="0.3">
      <c r="C497" s="99"/>
      <c r="D497" s="99"/>
      <c r="E497" s="99"/>
      <c r="F497" s="99"/>
    </row>
    <row r="498" spans="3:6" x14ac:dyDescent="0.3">
      <c r="C498" s="99"/>
      <c r="D498" s="99"/>
      <c r="E498" s="99"/>
      <c r="F498" s="99"/>
    </row>
    <row r="499" spans="3:6" x14ac:dyDescent="0.3">
      <c r="C499" s="99"/>
      <c r="D499" s="99"/>
      <c r="E499" s="99"/>
      <c r="F499" s="99"/>
    </row>
    <row r="500" spans="3:6" x14ac:dyDescent="0.3">
      <c r="C500" s="99"/>
      <c r="D500" s="99"/>
      <c r="E500" s="99"/>
      <c r="F500" s="99"/>
    </row>
    <row r="501" spans="3:6" x14ac:dyDescent="0.3">
      <c r="C501" s="99"/>
      <c r="D501" s="99"/>
      <c r="E501" s="99"/>
      <c r="F501" s="99"/>
    </row>
    <row r="502" spans="3:6" x14ac:dyDescent="0.3">
      <c r="C502" s="99"/>
      <c r="D502" s="99"/>
      <c r="E502" s="99"/>
      <c r="F502" s="99"/>
    </row>
    <row r="503" spans="3:6" x14ac:dyDescent="0.3">
      <c r="C503" s="99"/>
      <c r="D503" s="99"/>
      <c r="E503" s="99"/>
      <c r="F503" s="99"/>
    </row>
    <row r="504" spans="3:6" x14ac:dyDescent="0.3">
      <c r="C504" s="99"/>
      <c r="D504" s="99"/>
      <c r="E504" s="99"/>
      <c r="F504" s="99"/>
    </row>
    <row r="505" spans="3:6" x14ac:dyDescent="0.3">
      <c r="C505" s="99"/>
      <c r="D505" s="99"/>
      <c r="E505" s="99"/>
      <c r="F505" s="99"/>
    </row>
    <row r="506" spans="3:6" x14ac:dyDescent="0.3">
      <c r="C506" s="99"/>
      <c r="D506" s="99"/>
      <c r="E506" s="99"/>
      <c r="F506" s="99"/>
    </row>
    <row r="507" spans="3:6" x14ac:dyDescent="0.3">
      <c r="C507" s="99"/>
      <c r="D507" s="99"/>
      <c r="E507" s="99"/>
      <c r="F507" s="99"/>
    </row>
    <row r="508" spans="3:6" x14ac:dyDescent="0.3">
      <c r="C508" s="99"/>
      <c r="D508" s="99"/>
      <c r="E508" s="99"/>
      <c r="F508" s="99"/>
    </row>
    <row r="509" spans="3:6" x14ac:dyDescent="0.3">
      <c r="C509" s="99"/>
      <c r="D509" s="99"/>
      <c r="E509" s="99"/>
      <c r="F509" s="99"/>
    </row>
    <row r="510" spans="3:6" x14ac:dyDescent="0.3">
      <c r="C510" s="99"/>
      <c r="D510" s="99"/>
      <c r="E510" s="99"/>
      <c r="F510" s="99"/>
    </row>
    <row r="511" spans="3:6" x14ac:dyDescent="0.3">
      <c r="C511" s="99"/>
      <c r="D511" s="99"/>
      <c r="E511" s="99"/>
      <c r="F511" s="99"/>
    </row>
    <row r="512" spans="3:6" x14ac:dyDescent="0.3">
      <c r="C512" s="99"/>
      <c r="D512" s="99"/>
      <c r="E512" s="99"/>
      <c r="F512" s="99"/>
    </row>
    <row r="513" spans="3:6" x14ac:dyDescent="0.3">
      <c r="C513" s="99"/>
      <c r="D513" s="99"/>
      <c r="E513" s="99"/>
      <c r="F513" s="99"/>
    </row>
    <row r="514" spans="3:6" x14ac:dyDescent="0.3">
      <c r="C514" s="99"/>
      <c r="D514" s="99"/>
      <c r="E514" s="99"/>
      <c r="F514" s="99"/>
    </row>
    <row r="515" spans="3:6" x14ac:dyDescent="0.3">
      <c r="C515" s="99"/>
      <c r="D515" s="99"/>
      <c r="E515" s="99"/>
      <c r="F515" s="99"/>
    </row>
    <row r="516" spans="3:6" x14ac:dyDescent="0.3">
      <c r="C516" s="99"/>
      <c r="D516" s="99"/>
      <c r="E516" s="99"/>
      <c r="F516" s="99"/>
    </row>
    <row r="517" spans="3:6" x14ac:dyDescent="0.3">
      <c r="C517" s="99"/>
      <c r="D517" s="99"/>
      <c r="E517" s="99"/>
      <c r="F517" s="99"/>
    </row>
    <row r="518" spans="3:6" x14ac:dyDescent="0.3">
      <c r="C518" s="99"/>
      <c r="D518" s="99"/>
      <c r="E518" s="99"/>
      <c r="F518" s="99"/>
    </row>
    <row r="519" spans="3:6" x14ac:dyDescent="0.3">
      <c r="C519" s="99"/>
      <c r="D519" s="99"/>
      <c r="E519" s="99"/>
      <c r="F519" s="99"/>
    </row>
    <row r="520" spans="3:6" x14ac:dyDescent="0.3">
      <c r="C520" s="99"/>
      <c r="D520" s="99"/>
      <c r="E520" s="99"/>
      <c r="F520" s="99"/>
    </row>
    <row r="521" spans="3:6" x14ac:dyDescent="0.3">
      <c r="C521" s="99"/>
      <c r="D521" s="99"/>
      <c r="E521" s="99"/>
      <c r="F521" s="99"/>
    </row>
    <row r="522" spans="3:6" x14ac:dyDescent="0.3">
      <c r="C522" s="99"/>
      <c r="D522" s="99"/>
      <c r="E522" s="99"/>
      <c r="F522" s="99"/>
    </row>
    <row r="523" spans="3:6" x14ac:dyDescent="0.3">
      <c r="C523" s="99"/>
      <c r="D523" s="99"/>
      <c r="E523" s="99"/>
      <c r="F523" s="99"/>
    </row>
    <row r="524" spans="3:6" x14ac:dyDescent="0.3">
      <c r="C524" s="99"/>
      <c r="D524" s="99"/>
      <c r="E524" s="99"/>
      <c r="F524" s="99"/>
    </row>
    <row r="525" spans="3:6" x14ac:dyDescent="0.3">
      <c r="C525" s="99"/>
      <c r="D525" s="99"/>
      <c r="E525" s="99"/>
      <c r="F525" s="99"/>
    </row>
    <row r="526" spans="3:6" x14ac:dyDescent="0.3">
      <c r="C526" s="99"/>
      <c r="D526" s="99"/>
      <c r="E526" s="99"/>
      <c r="F526" s="99"/>
    </row>
    <row r="527" spans="3:6" x14ac:dyDescent="0.3">
      <c r="C527" s="99"/>
      <c r="D527" s="99"/>
      <c r="E527" s="99"/>
      <c r="F527" s="99"/>
    </row>
    <row r="528" spans="3:6" x14ac:dyDescent="0.3">
      <c r="C528" s="99"/>
      <c r="D528" s="99"/>
      <c r="E528" s="99"/>
      <c r="F528" s="99"/>
    </row>
    <row r="529" spans="3:6" x14ac:dyDescent="0.3">
      <c r="C529" s="99"/>
      <c r="D529" s="99"/>
      <c r="E529" s="99"/>
      <c r="F529" s="99"/>
    </row>
    <row r="530" spans="3:6" x14ac:dyDescent="0.3">
      <c r="C530" s="99"/>
      <c r="D530" s="99"/>
      <c r="E530" s="99"/>
      <c r="F530" s="99"/>
    </row>
    <row r="531" spans="3:6" x14ac:dyDescent="0.3">
      <c r="C531" s="99"/>
      <c r="D531" s="99"/>
      <c r="E531" s="99"/>
      <c r="F531" s="99"/>
    </row>
    <row r="532" spans="3:6" x14ac:dyDescent="0.3">
      <c r="C532" s="99"/>
      <c r="D532" s="99"/>
      <c r="E532" s="99"/>
      <c r="F532" s="99"/>
    </row>
    <row r="533" spans="3:6" x14ac:dyDescent="0.3">
      <c r="C533" s="99"/>
      <c r="D533" s="99"/>
      <c r="E533" s="99"/>
      <c r="F533" s="99"/>
    </row>
    <row r="534" spans="3:6" x14ac:dyDescent="0.3">
      <c r="C534" s="99"/>
      <c r="D534" s="99"/>
      <c r="E534" s="99"/>
      <c r="F534" s="99"/>
    </row>
    <row r="535" spans="3:6" x14ac:dyDescent="0.3">
      <c r="C535" s="99"/>
      <c r="D535" s="99"/>
      <c r="E535" s="99"/>
      <c r="F535" s="99"/>
    </row>
    <row r="536" spans="3:6" x14ac:dyDescent="0.3">
      <c r="C536" s="99"/>
      <c r="D536" s="99"/>
      <c r="E536" s="99"/>
      <c r="F536" s="99"/>
    </row>
    <row r="537" spans="3:6" x14ac:dyDescent="0.3">
      <c r="C537" s="99"/>
      <c r="D537" s="99"/>
      <c r="E537" s="99"/>
      <c r="F537" s="99"/>
    </row>
    <row r="538" spans="3:6" x14ac:dyDescent="0.3">
      <c r="C538" s="99"/>
      <c r="D538" s="99"/>
      <c r="E538" s="99"/>
      <c r="F538" s="99"/>
    </row>
    <row r="539" spans="3:6" x14ac:dyDescent="0.3">
      <c r="C539" s="99"/>
      <c r="D539" s="99"/>
      <c r="E539" s="99"/>
      <c r="F539" s="99"/>
    </row>
    <row r="540" spans="3:6" x14ac:dyDescent="0.3">
      <c r="C540" s="99"/>
      <c r="D540" s="99"/>
      <c r="E540" s="99"/>
      <c r="F540" s="99"/>
    </row>
    <row r="541" spans="3:6" x14ac:dyDescent="0.3">
      <c r="C541" s="99"/>
      <c r="D541" s="99"/>
      <c r="E541" s="99"/>
      <c r="F541" s="99"/>
    </row>
    <row r="542" spans="3:6" x14ac:dyDescent="0.3">
      <c r="C542" s="99"/>
      <c r="D542" s="99"/>
      <c r="E542" s="99"/>
      <c r="F542" s="99"/>
    </row>
    <row r="543" spans="3:6" x14ac:dyDescent="0.3">
      <c r="C543" s="99"/>
      <c r="D543" s="99"/>
      <c r="E543" s="99"/>
      <c r="F543" s="99"/>
    </row>
    <row r="544" spans="3:6" x14ac:dyDescent="0.3">
      <c r="C544" s="99"/>
      <c r="D544" s="99"/>
      <c r="E544" s="99"/>
      <c r="F544" s="99"/>
    </row>
    <row r="545" spans="3:6" x14ac:dyDescent="0.3">
      <c r="C545" s="99"/>
      <c r="D545" s="99"/>
      <c r="E545" s="99"/>
      <c r="F545" s="99"/>
    </row>
    <row r="546" spans="3:6" x14ac:dyDescent="0.3">
      <c r="C546" s="99"/>
      <c r="D546" s="99"/>
      <c r="E546" s="99"/>
      <c r="F546" s="99"/>
    </row>
    <row r="547" spans="3:6" x14ac:dyDescent="0.3">
      <c r="C547" s="99"/>
      <c r="D547" s="99"/>
      <c r="E547" s="99"/>
      <c r="F547" s="99"/>
    </row>
    <row r="548" spans="3:6" x14ac:dyDescent="0.3">
      <c r="C548" s="99"/>
      <c r="D548" s="99"/>
      <c r="E548" s="99"/>
      <c r="F548" s="99"/>
    </row>
    <row r="549" spans="3:6" x14ac:dyDescent="0.3">
      <c r="C549" s="99"/>
      <c r="D549" s="99"/>
      <c r="E549" s="99"/>
      <c r="F549" s="99"/>
    </row>
    <row r="550" spans="3:6" x14ac:dyDescent="0.3">
      <c r="C550" s="99"/>
      <c r="D550" s="99"/>
      <c r="E550" s="99"/>
      <c r="F550" s="99"/>
    </row>
    <row r="551" spans="3:6" x14ac:dyDescent="0.3">
      <c r="C551" s="99"/>
      <c r="D551" s="99"/>
      <c r="E551" s="99"/>
      <c r="F551" s="99"/>
    </row>
    <row r="552" spans="3:6" x14ac:dyDescent="0.3">
      <c r="C552" s="99"/>
      <c r="D552" s="99"/>
      <c r="E552" s="99"/>
      <c r="F552" s="99"/>
    </row>
    <row r="553" spans="3:6" x14ac:dyDescent="0.3">
      <c r="C553" s="99"/>
      <c r="D553" s="99"/>
      <c r="E553" s="99"/>
      <c r="F553" s="99"/>
    </row>
    <row r="554" spans="3:6" x14ac:dyDescent="0.3">
      <c r="C554" s="99"/>
      <c r="D554" s="99"/>
      <c r="E554" s="99"/>
      <c r="F554" s="99"/>
    </row>
    <row r="555" spans="3:6" x14ac:dyDescent="0.3">
      <c r="C555" s="99"/>
      <c r="D555" s="99"/>
      <c r="E555" s="99"/>
      <c r="F555" s="99"/>
    </row>
    <row r="556" spans="3:6" x14ac:dyDescent="0.3">
      <c r="C556" s="99"/>
      <c r="D556" s="99"/>
      <c r="E556" s="99"/>
      <c r="F556" s="99"/>
    </row>
    <row r="557" spans="3:6" x14ac:dyDescent="0.3">
      <c r="C557" s="99"/>
      <c r="D557" s="99"/>
      <c r="E557" s="99"/>
      <c r="F557" s="99"/>
    </row>
    <row r="558" spans="3:6" x14ac:dyDescent="0.3">
      <c r="C558" s="99"/>
      <c r="D558" s="99"/>
      <c r="E558" s="99"/>
      <c r="F558" s="99"/>
    </row>
    <row r="559" spans="3:6" x14ac:dyDescent="0.3">
      <c r="C559" s="99"/>
      <c r="D559" s="99"/>
      <c r="E559" s="99"/>
      <c r="F559" s="99"/>
    </row>
    <row r="560" spans="3:6" x14ac:dyDescent="0.3">
      <c r="C560" s="99"/>
      <c r="D560" s="99"/>
      <c r="E560" s="99"/>
      <c r="F560" s="99"/>
    </row>
    <row r="561" spans="3:6" x14ac:dyDescent="0.3">
      <c r="C561" s="99"/>
      <c r="D561" s="99"/>
      <c r="E561" s="99"/>
      <c r="F561" s="99"/>
    </row>
    <row r="562" spans="3:6" x14ac:dyDescent="0.3">
      <c r="C562" s="99"/>
      <c r="D562" s="99"/>
      <c r="E562" s="99"/>
      <c r="F562" s="99"/>
    </row>
    <row r="563" spans="3:6" x14ac:dyDescent="0.3">
      <c r="C563" s="99"/>
      <c r="D563" s="99"/>
      <c r="E563" s="99"/>
      <c r="F563" s="99"/>
    </row>
    <row r="564" spans="3:6" x14ac:dyDescent="0.3">
      <c r="C564" s="99"/>
      <c r="D564" s="99"/>
      <c r="E564" s="99"/>
      <c r="F564" s="99"/>
    </row>
    <row r="565" spans="3:6" x14ac:dyDescent="0.3">
      <c r="C565" s="99"/>
      <c r="D565" s="99"/>
      <c r="E565" s="99"/>
      <c r="F565" s="99"/>
    </row>
    <row r="566" spans="3:6" x14ac:dyDescent="0.3">
      <c r="C566" s="99"/>
      <c r="D566" s="99"/>
      <c r="E566" s="99"/>
      <c r="F566" s="99"/>
    </row>
    <row r="567" spans="3:6" x14ac:dyDescent="0.3">
      <c r="C567" s="99"/>
      <c r="D567" s="99"/>
      <c r="E567" s="99"/>
      <c r="F567" s="99"/>
    </row>
    <row r="568" spans="3:6" x14ac:dyDescent="0.3">
      <c r="C568" s="99"/>
      <c r="D568" s="99"/>
      <c r="E568" s="99"/>
      <c r="F568" s="99"/>
    </row>
    <row r="569" spans="3:6" x14ac:dyDescent="0.3">
      <c r="C569" s="99"/>
      <c r="D569" s="99"/>
      <c r="E569" s="99"/>
      <c r="F569" s="99"/>
    </row>
    <row r="570" spans="3:6" x14ac:dyDescent="0.3">
      <c r="C570" s="99"/>
      <c r="D570" s="99"/>
      <c r="E570" s="99"/>
      <c r="F570" s="99"/>
    </row>
    <row r="571" spans="3:6" x14ac:dyDescent="0.3">
      <c r="C571" s="99"/>
      <c r="D571" s="99"/>
      <c r="E571" s="99"/>
      <c r="F571" s="99"/>
    </row>
    <row r="572" spans="3:6" x14ac:dyDescent="0.3">
      <c r="C572" s="99"/>
      <c r="D572" s="99"/>
      <c r="E572" s="99"/>
      <c r="F572" s="99"/>
    </row>
    <row r="573" spans="3:6" x14ac:dyDescent="0.3">
      <c r="C573" s="99"/>
      <c r="D573" s="99"/>
      <c r="E573" s="99"/>
      <c r="F573" s="99"/>
    </row>
    <row r="574" spans="3:6" x14ac:dyDescent="0.3">
      <c r="C574" s="99"/>
      <c r="D574" s="99"/>
      <c r="E574" s="99"/>
      <c r="F574" s="99"/>
    </row>
    <row r="575" spans="3:6" x14ac:dyDescent="0.3">
      <c r="C575" s="99"/>
      <c r="D575" s="99"/>
      <c r="E575" s="99"/>
      <c r="F575" s="99"/>
    </row>
    <row r="576" spans="3:6" x14ac:dyDescent="0.3">
      <c r="C576" s="99"/>
      <c r="D576" s="99"/>
      <c r="E576" s="99"/>
      <c r="F576" s="99"/>
    </row>
    <row r="577" spans="3:6" x14ac:dyDescent="0.3">
      <c r="C577" s="99"/>
      <c r="D577" s="99"/>
      <c r="E577" s="99"/>
      <c r="F577" s="99"/>
    </row>
    <row r="578" spans="3:6" x14ac:dyDescent="0.3">
      <c r="C578" s="99"/>
      <c r="D578" s="99"/>
      <c r="E578" s="99"/>
      <c r="F578" s="99"/>
    </row>
    <row r="579" spans="3:6" x14ac:dyDescent="0.3">
      <c r="C579" s="99"/>
      <c r="D579" s="99"/>
      <c r="E579" s="99"/>
      <c r="F579" s="99"/>
    </row>
    <row r="580" spans="3:6" x14ac:dyDescent="0.3">
      <c r="C580" s="99"/>
      <c r="D580" s="99"/>
      <c r="E580" s="99"/>
      <c r="F580" s="99"/>
    </row>
    <row r="581" spans="3:6" x14ac:dyDescent="0.3">
      <c r="C581" s="99"/>
      <c r="D581" s="99"/>
      <c r="E581" s="99"/>
      <c r="F581" s="99"/>
    </row>
    <row r="582" spans="3:6" x14ac:dyDescent="0.3">
      <c r="C582" s="99"/>
      <c r="D582" s="99"/>
      <c r="E582" s="99"/>
      <c r="F582" s="99"/>
    </row>
    <row r="583" spans="3:6" x14ac:dyDescent="0.3">
      <c r="C583" s="99"/>
      <c r="D583" s="99"/>
      <c r="E583" s="99"/>
      <c r="F583" s="99"/>
    </row>
    <row r="584" spans="3:6" x14ac:dyDescent="0.3">
      <c r="C584" s="99"/>
      <c r="D584" s="99"/>
      <c r="E584" s="99"/>
      <c r="F584" s="99"/>
    </row>
    <row r="585" spans="3:6" x14ac:dyDescent="0.3">
      <c r="C585" s="99"/>
      <c r="D585" s="99"/>
      <c r="E585" s="99"/>
      <c r="F585" s="99"/>
    </row>
    <row r="586" spans="3:6" x14ac:dyDescent="0.3">
      <c r="C586" s="99"/>
      <c r="D586" s="99"/>
      <c r="E586" s="99"/>
      <c r="F586" s="99"/>
    </row>
    <row r="587" spans="3:6" x14ac:dyDescent="0.3">
      <c r="C587" s="99"/>
      <c r="D587" s="99"/>
      <c r="E587" s="99"/>
      <c r="F587" s="99"/>
    </row>
    <row r="588" spans="3:6" x14ac:dyDescent="0.3">
      <c r="C588" s="99"/>
      <c r="D588" s="99"/>
      <c r="E588" s="99"/>
      <c r="F588" s="99"/>
    </row>
    <row r="589" spans="3:6" x14ac:dyDescent="0.3">
      <c r="C589" s="99"/>
      <c r="D589" s="99"/>
      <c r="E589" s="99"/>
      <c r="F589" s="99"/>
    </row>
    <row r="590" spans="3:6" x14ac:dyDescent="0.3">
      <c r="C590" s="99"/>
      <c r="D590" s="99"/>
      <c r="E590" s="99"/>
      <c r="F590" s="99"/>
    </row>
    <row r="591" spans="3:6" x14ac:dyDescent="0.3">
      <c r="C591" s="99"/>
      <c r="D591" s="99"/>
      <c r="E591" s="99"/>
      <c r="F591" s="99"/>
    </row>
    <row r="592" spans="3:6" x14ac:dyDescent="0.3">
      <c r="C592" s="99"/>
      <c r="D592" s="99"/>
      <c r="E592" s="99"/>
      <c r="F592" s="99"/>
    </row>
    <row r="593" spans="3:6" x14ac:dyDescent="0.3">
      <c r="C593" s="99"/>
      <c r="D593" s="99"/>
      <c r="E593" s="99"/>
      <c r="F593" s="99"/>
    </row>
    <row r="594" spans="3:6" x14ac:dyDescent="0.3">
      <c r="C594" s="99"/>
      <c r="D594" s="99"/>
      <c r="E594" s="99"/>
      <c r="F594" s="99"/>
    </row>
    <row r="595" spans="3:6" x14ac:dyDescent="0.3">
      <c r="C595" s="99"/>
      <c r="D595" s="99"/>
      <c r="E595" s="99"/>
      <c r="F595" s="99"/>
    </row>
    <row r="596" spans="3:6" x14ac:dyDescent="0.3">
      <c r="C596" s="99"/>
      <c r="D596" s="99"/>
      <c r="E596" s="99"/>
      <c r="F596" s="99"/>
    </row>
    <row r="597" spans="3:6" x14ac:dyDescent="0.3">
      <c r="C597" s="99"/>
      <c r="D597" s="99"/>
      <c r="E597" s="99"/>
      <c r="F597" s="99"/>
    </row>
    <row r="598" spans="3:6" x14ac:dyDescent="0.3">
      <c r="C598" s="99"/>
      <c r="D598" s="99"/>
      <c r="E598" s="99"/>
      <c r="F598" s="99"/>
    </row>
    <row r="599" spans="3:6" x14ac:dyDescent="0.3">
      <c r="C599" s="99"/>
      <c r="D599" s="99"/>
      <c r="E599" s="99"/>
      <c r="F599" s="99"/>
    </row>
    <row r="600" spans="3:6" x14ac:dyDescent="0.3">
      <c r="C600" s="99"/>
      <c r="D600" s="99"/>
      <c r="E600" s="99"/>
      <c r="F600" s="99"/>
    </row>
    <row r="601" spans="3:6" x14ac:dyDescent="0.3">
      <c r="C601" s="99"/>
      <c r="D601" s="99"/>
      <c r="E601" s="99"/>
      <c r="F601" s="99"/>
    </row>
    <row r="602" spans="3:6" x14ac:dyDescent="0.3">
      <c r="C602" s="99"/>
      <c r="D602" s="99"/>
      <c r="E602" s="99"/>
      <c r="F602" s="99"/>
    </row>
    <row r="603" spans="3:6" x14ac:dyDescent="0.3">
      <c r="C603" s="99"/>
      <c r="D603" s="99"/>
      <c r="E603" s="99"/>
      <c r="F603" s="99"/>
    </row>
    <row r="604" spans="3:6" x14ac:dyDescent="0.3">
      <c r="C604" s="99"/>
      <c r="D604" s="99"/>
      <c r="E604" s="99"/>
      <c r="F604" s="99"/>
    </row>
    <row r="605" spans="3:6" x14ac:dyDescent="0.3">
      <c r="C605" s="99"/>
      <c r="D605" s="99"/>
      <c r="E605" s="99"/>
      <c r="F605" s="99"/>
    </row>
    <row r="606" spans="3:6" x14ac:dyDescent="0.3">
      <c r="C606" s="99"/>
      <c r="D606" s="99"/>
      <c r="E606" s="99"/>
      <c r="F606" s="99"/>
    </row>
    <row r="607" spans="3:6" x14ac:dyDescent="0.3">
      <c r="C607" s="99"/>
      <c r="D607" s="99"/>
      <c r="E607" s="99"/>
      <c r="F607" s="99"/>
    </row>
    <row r="608" spans="3:6" x14ac:dyDescent="0.3">
      <c r="C608" s="99"/>
      <c r="D608" s="99"/>
      <c r="E608" s="99"/>
      <c r="F608" s="99"/>
    </row>
    <row r="609" spans="3:6" x14ac:dyDescent="0.3">
      <c r="C609" s="99"/>
      <c r="D609" s="99"/>
      <c r="E609" s="99"/>
      <c r="F609" s="99"/>
    </row>
    <row r="610" spans="3:6" x14ac:dyDescent="0.3">
      <c r="C610" s="99"/>
      <c r="D610" s="99"/>
      <c r="E610" s="99"/>
      <c r="F610" s="99"/>
    </row>
    <row r="611" spans="3:6" x14ac:dyDescent="0.3">
      <c r="C611" s="99"/>
      <c r="D611" s="99"/>
      <c r="E611" s="99"/>
      <c r="F611" s="99"/>
    </row>
    <row r="612" spans="3:6" x14ac:dyDescent="0.3">
      <c r="C612" s="99"/>
      <c r="D612" s="99"/>
      <c r="E612" s="99"/>
      <c r="F612" s="99"/>
    </row>
    <row r="613" spans="3:6" x14ac:dyDescent="0.3">
      <c r="C613" s="99"/>
      <c r="D613" s="99"/>
      <c r="E613" s="99"/>
      <c r="F613" s="99"/>
    </row>
    <row r="614" spans="3:6" x14ac:dyDescent="0.3">
      <c r="C614" s="99"/>
      <c r="D614" s="99"/>
      <c r="E614" s="99"/>
      <c r="F614" s="99"/>
    </row>
    <row r="615" spans="3:6" x14ac:dyDescent="0.3">
      <c r="C615" s="99"/>
      <c r="D615" s="99"/>
      <c r="E615" s="99"/>
      <c r="F615" s="99"/>
    </row>
    <row r="616" spans="3:6" x14ac:dyDescent="0.3">
      <c r="C616" s="99"/>
      <c r="D616" s="99"/>
      <c r="E616" s="99"/>
      <c r="F616" s="99"/>
    </row>
    <row r="617" spans="3:6" x14ac:dyDescent="0.3">
      <c r="C617" s="99"/>
      <c r="D617" s="99"/>
      <c r="E617" s="99"/>
      <c r="F617" s="99"/>
    </row>
    <row r="618" spans="3:6" x14ac:dyDescent="0.3">
      <c r="C618" s="99"/>
      <c r="D618" s="99"/>
      <c r="E618" s="99"/>
      <c r="F618" s="99"/>
    </row>
    <row r="619" spans="3:6" x14ac:dyDescent="0.3">
      <c r="C619" s="99"/>
      <c r="D619" s="99"/>
      <c r="E619" s="99"/>
      <c r="F619" s="99"/>
    </row>
    <row r="620" spans="3:6" x14ac:dyDescent="0.3">
      <c r="C620" s="99"/>
      <c r="D620" s="99"/>
      <c r="E620" s="99"/>
      <c r="F620" s="99"/>
    </row>
    <row r="621" spans="3:6" x14ac:dyDescent="0.3">
      <c r="C621" s="99"/>
      <c r="D621" s="99"/>
      <c r="E621" s="99"/>
      <c r="F621" s="99"/>
    </row>
    <row r="622" spans="3:6" x14ac:dyDescent="0.3">
      <c r="C622" s="99"/>
      <c r="D622" s="99"/>
      <c r="E622" s="99"/>
      <c r="F622" s="99"/>
    </row>
    <row r="623" spans="3:6" x14ac:dyDescent="0.3">
      <c r="C623" s="99"/>
      <c r="D623" s="99"/>
      <c r="E623" s="99"/>
      <c r="F623" s="99"/>
    </row>
    <row r="624" spans="3:6" x14ac:dyDescent="0.3">
      <c r="C624" s="99"/>
      <c r="D624" s="99"/>
      <c r="E624" s="99"/>
      <c r="F624" s="99"/>
    </row>
    <row r="625" spans="3:6" x14ac:dyDescent="0.3">
      <c r="C625" s="99"/>
      <c r="D625" s="99"/>
      <c r="E625" s="99"/>
      <c r="F625" s="99"/>
    </row>
    <row r="626" spans="3:6" x14ac:dyDescent="0.3">
      <c r="C626" s="99"/>
      <c r="D626" s="99"/>
      <c r="E626" s="99"/>
      <c r="F626" s="99"/>
    </row>
    <row r="627" spans="3:6" x14ac:dyDescent="0.3">
      <c r="C627" s="99"/>
      <c r="D627" s="99"/>
      <c r="E627" s="99"/>
      <c r="F627" s="99"/>
    </row>
    <row r="628" spans="3:6" x14ac:dyDescent="0.3">
      <c r="C628" s="99"/>
      <c r="D628" s="99"/>
      <c r="E628" s="99"/>
      <c r="F628" s="99"/>
    </row>
    <row r="629" spans="3:6" x14ac:dyDescent="0.3">
      <c r="C629" s="99"/>
      <c r="D629" s="99"/>
      <c r="E629" s="99"/>
      <c r="F629" s="99"/>
    </row>
    <row r="630" spans="3:6" x14ac:dyDescent="0.3">
      <c r="C630" s="99"/>
      <c r="D630" s="99"/>
      <c r="E630" s="99"/>
      <c r="F630" s="99"/>
    </row>
    <row r="631" spans="3:6" x14ac:dyDescent="0.3">
      <c r="C631" s="99"/>
      <c r="D631" s="99"/>
      <c r="E631" s="99"/>
      <c r="F631" s="99"/>
    </row>
    <row r="632" spans="3:6" x14ac:dyDescent="0.3">
      <c r="C632" s="99"/>
      <c r="D632" s="99"/>
      <c r="E632" s="99"/>
      <c r="F632" s="99"/>
    </row>
    <row r="633" spans="3:6" x14ac:dyDescent="0.3">
      <c r="C633" s="99"/>
      <c r="D633" s="99"/>
      <c r="E633" s="99"/>
      <c r="F633" s="99"/>
    </row>
    <row r="634" spans="3:6" x14ac:dyDescent="0.3">
      <c r="C634" s="99"/>
      <c r="D634" s="99"/>
      <c r="E634" s="99"/>
      <c r="F634" s="99"/>
    </row>
    <row r="635" spans="3:6" x14ac:dyDescent="0.3">
      <c r="C635" s="99"/>
      <c r="D635" s="99"/>
      <c r="E635" s="99"/>
      <c r="F635" s="99"/>
    </row>
    <row r="636" spans="3:6" x14ac:dyDescent="0.3">
      <c r="C636" s="99"/>
      <c r="D636" s="99"/>
      <c r="E636" s="99"/>
      <c r="F636" s="99"/>
    </row>
    <row r="637" spans="3:6" x14ac:dyDescent="0.3">
      <c r="C637" s="99"/>
      <c r="D637" s="99"/>
      <c r="E637" s="99"/>
      <c r="F637" s="99"/>
    </row>
    <row r="638" spans="3:6" x14ac:dyDescent="0.3">
      <c r="C638" s="99"/>
      <c r="D638" s="99"/>
      <c r="E638" s="99"/>
      <c r="F638" s="99"/>
    </row>
    <row r="639" spans="3:6" x14ac:dyDescent="0.3">
      <c r="C639" s="99"/>
      <c r="D639" s="99"/>
      <c r="E639" s="99"/>
      <c r="F639" s="99"/>
    </row>
    <row r="640" spans="3:6" x14ac:dyDescent="0.3">
      <c r="C640" s="99"/>
      <c r="D640" s="99"/>
      <c r="E640" s="99"/>
      <c r="F640" s="99"/>
    </row>
    <row r="641" spans="3:6" x14ac:dyDescent="0.3">
      <c r="C641" s="99"/>
      <c r="D641" s="99"/>
      <c r="E641" s="99"/>
      <c r="F641" s="99"/>
    </row>
    <row r="642" spans="3:6" x14ac:dyDescent="0.3">
      <c r="C642" s="99"/>
      <c r="D642" s="99"/>
      <c r="E642" s="99"/>
      <c r="F642" s="99"/>
    </row>
    <row r="643" spans="3:6" x14ac:dyDescent="0.3">
      <c r="C643" s="99"/>
      <c r="D643" s="99"/>
      <c r="E643" s="99"/>
      <c r="F643" s="99"/>
    </row>
    <row r="644" spans="3:6" x14ac:dyDescent="0.3">
      <c r="C644" s="99"/>
      <c r="D644" s="99"/>
      <c r="E644" s="99"/>
      <c r="F644" s="99"/>
    </row>
    <row r="645" spans="3:6" x14ac:dyDescent="0.3">
      <c r="C645" s="99"/>
      <c r="D645" s="99"/>
      <c r="E645" s="99"/>
      <c r="F645" s="99"/>
    </row>
    <row r="646" spans="3:6" x14ac:dyDescent="0.3">
      <c r="C646" s="99"/>
      <c r="D646" s="99"/>
      <c r="E646" s="99"/>
      <c r="F646" s="99"/>
    </row>
    <row r="647" spans="3:6" x14ac:dyDescent="0.3">
      <c r="C647" s="99"/>
      <c r="D647" s="99"/>
      <c r="E647" s="99"/>
      <c r="F647" s="99"/>
    </row>
    <row r="648" spans="3:6" x14ac:dyDescent="0.3">
      <c r="C648" s="99"/>
      <c r="D648" s="99"/>
      <c r="E648" s="99"/>
      <c r="F648" s="99"/>
    </row>
    <row r="649" spans="3:6" x14ac:dyDescent="0.3">
      <c r="C649" s="99"/>
      <c r="D649" s="99"/>
      <c r="E649" s="99"/>
      <c r="F649" s="99"/>
    </row>
    <row r="650" spans="3:6" x14ac:dyDescent="0.3">
      <c r="C650" s="99"/>
      <c r="D650" s="99"/>
      <c r="E650" s="99"/>
      <c r="F650" s="99"/>
    </row>
    <row r="651" spans="3:6" x14ac:dyDescent="0.3">
      <c r="C651" s="99"/>
      <c r="D651" s="99"/>
      <c r="E651" s="99"/>
      <c r="F651" s="99"/>
    </row>
    <row r="652" spans="3:6" x14ac:dyDescent="0.3">
      <c r="C652" s="99"/>
      <c r="D652" s="99"/>
      <c r="E652" s="99"/>
      <c r="F652" s="99"/>
    </row>
    <row r="653" spans="3:6" x14ac:dyDescent="0.3">
      <c r="C653" s="99"/>
      <c r="D653" s="99"/>
      <c r="E653" s="99"/>
      <c r="F653" s="99"/>
    </row>
    <row r="654" spans="3:6" x14ac:dyDescent="0.3">
      <c r="C654" s="99"/>
      <c r="D654" s="99"/>
      <c r="E654" s="99"/>
      <c r="F654" s="99"/>
    </row>
    <row r="655" spans="3:6" x14ac:dyDescent="0.3">
      <c r="C655" s="99"/>
      <c r="D655" s="99"/>
      <c r="E655" s="99"/>
      <c r="F655" s="99"/>
    </row>
    <row r="656" spans="3:6" x14ac:dyDescent="0.3">
      <c r="C656" s="99"/>
      <c r="D656" s="99"/>
      <c r="E656" s="99"/>
      <c r="F656" s="99"/>
    </row>
    <row r="657" spans="3:6" x14ac:dyDescent="0.3">
      <c r="C657" s="99"/>
      <c r="D657" s="99"/>
      <c r="E657" s="99"/>
      <c r="F657" s="99"/>
    </row>
    <row r="658" spans="3:6" x14ac:dyDescent="0.3">
      <c r="C658" s="99"/>
      <c r="D658" s="99"/>
      <c r="E658" s="99"/>
      <c r="F658" s="99"/>
    </row>
    <row r="659" spans="3:6" x14ac:dyDescent="0.3">
      <c r="C659" s="99"/>
      <c r="D659" s="99"/>
      <c r="E659" s="99"/>
      <c r="F659" s="99"/>
    </row>
    <row r="660" spans="3:6" x14ac:dyDescent="0.3">
      <c r="C660" s="99"/>
      <c r="D660" s="99"/>
      <c r="E660" s="99"/>
      <c r="F660" s="99"/>
    </row>
    <row r="661" spans="3:6" x14ac:dyDescent="0.3">
      <c r="C661" s="99"/>
      <c r="D661" s="99"/>
      <c r="E661" s="99"/>
      <c r="F661" s="99"/>
    </row>
    <row r="662" spans="3:6" x14ac:dyDescent="0.3">
      <c r="C662" s="99"/>
      <c r="D662" s="99"/>
      <c r="E662" s="99"/>
      <c r="F662" s="99"/>
    </row>
    <row r="663" spans="3:6" x14ac:dyDescent="0.3">
      <c r="C663" s="99"/>
      <c r="D663" s="99"/>
      <c r="E663" s="99"/>
      <c r="F663" s="99"/>
    </row>
    <row r="664" spans="3:6" x14ac:dyDescent="0.3">
      <c r="C664" s="99"/>
      <c r="D664" s="99"/>
      <c r="E664" s="99"/>
      <c r="F664" s="99"/>
    </row>
    <row r="665" spans="3:6" x14ac:dyDescent="0.3">
      <c r="C665" s="99"/>
      <c r="D665" s="99"/>
      <c r="E665" s="99"/>
      <c r="F665" s="99"/>
    </row>
    <row r="666" spans="3:6" x14ac:dyDescent="0.3">
      <c r="C666" s="99"/>
      <c r="D666" s="99"/>
      <c r="E666" s="99"/>
      <c r="F666" s="99"/>
    </row>
    <row r="667" spans="3:6" x14ac:dyDescent="0.3">
      <c r="C667" s="99"/>
      <c r="D667" s="99"/>
      <c r="E667" s="99"/>
      <c r="F667" s="99"/>
    </row>
    <row r="668" spans="3:6" x14ac:dyDescent="0.3">
      <c r="C668" s="99"/>
      <c r="D668" s="99"/>
      <c r="E668" s="99"/>
      <c r="F668" s="99"/>
    </row>
    <row r="669" spans="3:6" x14ac:dyDescent="0.3">
      <c r="C669" s="99"/>
      <c r="D669" s="99"/>
      <c r="E669" s="99"/>
      <c r="F669" s="99"/>
    </row>
    <row r="670" spans="3:6" x14ac:dyDescent="0.3">
      <c r="C670" s="99"/>
      <c r="D670" s="99"/>
      <c r="E670" s="99"/>
      <c r="F670" s="99"/>
    </row>
    <row r="671" spans="3:6" x14ac:dyDescent="0.3">
      <c r="C671" s="99"/>
      <c r="D671" s="99"/>
      <c r="E671" s="99"/>
      <c r="F671" s="99"/>
    </row>
    <row r="672" spans="3:6" x14ac:dyDescent="0.3">
      <c r="C672" s="99"/>
      <c r="D672" s="99"/>
      <c r="E672" s="99"/>
      <c r="F672" s="99"/>
    </row>
    <row r="673" spans="3:6" x14ac:dyDescent="0.3">
      <c r="C673" s="99"/>
      <c r="D673" s="99"/>
      <c r="E673" s="99"/>
      <c r="F673" s="99"/>
    </row>
    <row r="674" spans="3:6" x14ac:dyDescent="0.3">
      <c r="C674" s="99"/>
      <c r="D674" s="99"/>
      <c r="E674" s="99"/>
      <c r="F674" s="99"/>
    </row>
    <row r="675" spans="3:6" x14ac:dyDescent="0.3">
      <c r="C675" s="99"/>
      <c r="D675" s="99"/>
      <c r="E675" s="99"/>
      <c r="F675" s="99"/>
    </row>
    <row r="676" spans="3:6" x14ac:dyDescent="0.3">
      <c r="C676" s="99"/>
      <c r="D676" s="99"/>
      <c r="E676" s="99"/>
      <c r="F676" s="99"/>
    </row>
    <row r="677" spans="3:6" x14ac:dyDescent="0.3">
      <c r="C677" s="99"/>
      <c r="D677" s="99"/>
      <c r="E677" s="99"/>
      <c r="F677" s="99"/>
    </row>
    <row r="678" spans="3:6" x14ac:dyDescent="0.3">
      <c r="C678" s="99"/>
      <c r="D678" s="99"/>
      <c r="E678" s="99"/>
      <c r="F678" s="99"/>
    </row>
    <row r="679" spans="3:6" x14ac:dyDescent="0.3">
      <c r="C679" s="99"/>
      <c r="D679" s="99"/>
      <c r="E679" s="99"/>
      <c r="F679" s="99"/>
    </row>
    <row r="680" spans="3:6" x14ac:dyDescent="0.3">
      <c r="C680" s="99"/>
      <c r="D680" s="99"/>
      <c r="E680" s="99"/>
      <c r="F680" s="99"/>
    </row>
    <row r="681" spans="3:6" x14ac:dyDescent="0.3">
      <c r="C681" s="99"/>
      <c r="D681" s="99"/>
      <c r="E681" s="99"/>
      <c r="F681" s="99"/>
    </row>
    <row r="682" spans="3:6" x14ac:dyDescent="0.3">
      <c r="C682" s="99"/>
      <c r="D682" s="99"/>
      <c r="E682" s="99"/>
      <c r="F682" s="99"/>
    </row>
    <row r="683" spans="3:6" x14ac:dyDescent="0.3">
      <c r="C683" s="99"/>
      <c r="D683" s="99"/>
      <c r="E683" s="99"/>
      <c r="F683" s="99"/>
    </row>
    <row r="684" spans="3:6" x14ac:dyDescent="0.3">
      <c r="C684" s="99"/>
      <c r="D684" s="99"/>
      <c r="E684" s="99"/>
      <c r="F684" s="99"/>
    </row>
    <row r="685" spans="3:6" x14ac:dyDescent="0.3">
      <c r="C685" s="99"/>
      <c r="D685" s="99"/>
      <c r="E685" s="99"/>
      <c r="F685" s="99"/>
    </row>
    <row r="686" spans="3:6" x14ac:dyDescent="0.3">
      <c r="C686" s="99"/>
      <c r="D686" s="99"/>
      <c r="E686" s="99"/>
      <c r="F686" s="99"/>
    </row>
    <row r="687" spans="3:6" x14ac:dyDescent="0.3">
      <c r="C687" s="99"/>
      <c r="D687" s="99"/>
      <c r="E687" s="99"/>
      <c r="F687" s="99"/>
    </row>
    <row r="688" spans="3:6" x14ac:dyDescent="0.3">
      <c r="C688" s="99"/>
      <c r="D688" s="99"/>
      <c r="E688" s="99"/>
      <c r="F688" s="99"/>
    </row>
    <row r="689" spans="3:6" x14ac:dyDescent="0.3">
      <c r="C689" s="99"/>
      <c r="D689" s="99"/>
      <c r="E689" s="99"/>
      <c r="F689" s="99"/>
    </row>
    <row r="690" spans="3:6" x14ac:dyDescent="0.3">
      <c r="C690" s="99"/>
      <c r="D690" s="99"/>
      <c r="E690" s="99"/>
      <c r="F690" s="99"/>
    </row>
    <row r="691" spans="3:6" x14ac:dyDescent="0.3">
      <c r="C691" s="99"/>
      <c r="D691" s="99"/>
      <c r="E691" s="99"/>
      <c r="F691" s="99"/>
    </row>
    <row r="692" spans="3:6" x14ac:dyDescent="0.3">
      <c r="C692" s="99"/>
      <c r="D692" s="99"/>
      <c r="E692" s="99"/>
      <c r="F692" s="99"/>
    </row>
    <row r="693" spans="3:6" x14ac:dyDescent="0.3">
      <c r="C693" s="99"/>
      <c r="D693" s="99"/>
      <c r="E693" s="99"/>
      <c r="F693" s="99"/>
    </row>
    <row r="694" spans="3:6" x14ac:dyDescent="0.3">
      <c r="C694" s="99"/>
      <c r="D694" s="99"/>
      <c r="E694" s="99"/>
      <c r="F694" s="99"/>
    </row>
    <row r="695" spans="3:6" x14ac:dyDescent="0.3">
      <c r="C695" s="99"/>
      <c r="D695" s="99"/>
      <c r="E695" s="99"/>
      <c r="F695" s="99"/>
    </row>
    <row r="696" spans="3:6" x14ac:dyDescent="0.3">
      <c r="C696" s="99"/>
      <c r="D696" s="99"/>
      <c r="E696" s="99"/>
      <c r="F696" s="99"/>
    </row>
    <row r="697" spans="3:6" x14ac:dyDescent="0.3">
      <c r="C697" s="99"/>
      <c r="D697" s="99"/>
      <c r="E697" s="99"/>
      <c r="F697" s="99"/>
    </row>
    <row r="698" spans="3:6" x14ac:dyDescent="0.3">
      <c r="C698" s="99"/>
      <c r="D698" s="99"/>
      <c r="E698" s="99"/>
      <c r="F698" s="99"/>
    </row>
    <row r="699" spans="3:6" x14ac:dyDescent="0.3">
      <c r="C699" s="99"/>
      <c r="D699" s="99"/>
      <c r="E699" s="99"/>
      <c r="F699" s="99"/>
    </row>
    <row r="700" spans="3:6" x14ac:dyDescent="0.3">
      <c r="C700" s="99"/>
      <c r="D700" s="99"/>
      <c r="E700" s="99"/>
      <c r="F700" s="99"/>
    </row>
    <row r="701" spans="3:6" x14ac:dyDescent="0.3">
      <c r="C701" s="99"/>
      <c r="D701" s="99"/>
      <c r="E701" s="99"/>
      <c r="F701" s="99"/>
    </row>
    <row r="702" spans="3:6" x14ac:dyDescent="0.3">
      <c r="C702" s="99"/>
      <c r="D702" s="99"/>
      <c r="E702" s="99"/>
      <c r="F702" s="99"/>
    </row>
    <row r="703" spans="3:6" x14ac:dyDescent="0.3">
      <c r="C703" s="99"/>
      <c r="D703" s="99"/>
      <c r="E703" s="99"/>
      <c r="F703" s="99"/>
    </row>
    <row r="704" spans="3:6" x14ac:dyDescent="0.3">
      <c r="C704" s="99"/>
      <c r="D704" s="99"/>
      <c r="E704" s="99"/>
      <c r="F704" s="99"/>
    </row>
    <row r="705" spans="3:6" x14ac:dyDescent="0.3">
      <c r="C705" s="99"/>
      <c r="D705" s="99"/>
      <c r="E705" s="99"/>
      <c r="F705" s="99"/>
    </row>
    <row r="706" spans="3:6" x14ac:dyDescent="0.3">
      <c r="C706" s="99"/>
      <c r="D706" s="99"/>
      <c r="E706" s="99"/>
      <c r="F706" s="99"/>
    </row>
    <row r="707" spans="3:6" x14ac:dyDescent="0.3">
      <c r="C707" s="99"/>
      <c r="D707" s="99"/>
      <c r="E707" s="99"/>
      <c r="F707" s="99"/>
    </row>
    <row r="708" spans="3:6" x14ac:dyDescent="0.3">
      <c r="C708" s="99"/>
      <c r="D708" s="99"/>
      <c r="E708" s="99"/>
      <c r="F708" s="99"/>
    </row>
    <row r="709" spans="3:6" x14ac:dyDescent="0.3">
      <c r="C709" s="99"/>
      <c r="D709" s="99"/>
      <c r="E709" s="99"/>
      <c r="F709" s="99"/>
    </row>
    <row r="710" spans="3:6" x14ac:dyDescent="0.3">
      <c r="C710" s="99"/>
      <c r="D710" s="99"/>
      <c r="E710" s="99"/>
      <c r="F710" s="99"/>
    </row>
    <row r="711" spans="3:6" x14ac:dyDescent="0.3">
      <c r="C711" s="99"/>
      <c r="D711" s="99"/>
      <c r="E711" s="99"/>
      <c r="F711" s="99"/>
    </row>
    <row r="712" spans="3:6" x14ac:dyDescent="0.3">
      <c r="C712" s="99"/>
      <c r="D712" s="99"/>
      <c r="E712" s="99"/>
      <c r="F712" s="99"/>
    </row>
    <row r="713" spans="3:6" x14ac:dyDescent="0.3">
      <c r="C713" s="99"/>
      <c r="D713" s="99"/>
      <c r="E713" s="99"/>
      <c r="F713" s="99"/>
    </row>
    <row r="714" spans="3:6" x14ac:dyDescent="0.3">
      <c r="C714" s="99"/>
      <c r="D714" s="99"/>
      <c r="E714" s="99"/>
      <c r="F714" s="99"/>
    </row>
    <row r="715" spans="3:6" x14ac:dyDescent="0.3">
      <c r="C715" s="99"/>
      <c r="D715" s="99"/>
      <c r="E715" s="99"/>
      <c r="F715" s="99"/>
    </row>
    <row r="716" spans="3:6" x14ac:dyDescent="0.3">
      <c r="C716" s="99"/>
      <c r="D716" s="99"/>
      <c r="E716" s="99"/>
      <c r="F716" s="99"/>
    </row>
    <row r="717" spans="3:6" x14ac:dyDescent="0.3">
      <c r="C717" s="99"/>
      <c r="D717" s="99"/>
      <c r="E717" s="99"/>
      <c r="F717" s="99"/>
    </row>
    <row r="718" spans="3:6" x14ac:dyDescent="0.3">
      <c r="C718" s="99"/>
      <c r="D718" s="99"/>
      <c r="E718" s="99"/>
      <c r="F718" s="99"/>
    </row>
    <row r="719" spans="3:6" x14ac:dyDescent="0.3">
      <c r="C719" s="99"/>
      <c r="D719" s="99"/>
      <c r="E719" s="99"/>
      <c r="F719" s="99"/>
    </row>
    <row r="720" spans="3:6" x14ac:dyDescent="0.3">
      <c r="C720" s="99"/>
      <c r="D720" s="99"/>
      <c r="E720" s="99"/>
      <c r="F720" s="99"/>
    </row>
    <row r="721" spans="3:6" x14ac:dyDescent="0.3">
      <c r="C721" s="99"/>
      <c r="D721" s="99"/>
      <c r="E721" s="99"/>
      <c r="F721" s="99"/>
    </row>
    <row r="722" spans="3:6" x14ac:dyDescent="0.3">
      <c r="C722" s="99"/>
      <c r="D722" s="99"/>
      <c r="E722" s="99"/>
      <c r="F722" s="99"/>
    </row>
    <row r="723" spans="3:6" x14ac:dyDescent="0.3">
      <c r="C723" s="99"/>
      <c r="D723" s="99"/>
      <c r="E723" s="99"/>
      <c r="F723" s="99"/>
    </row>
    <row r="724" spans="3:6" x14ac:dyDescent="0.3">
      <c r="C724" s="99"/>
      <c r="D724" s="99"/>
      <c r="E724" s="99"/>
      <c r="F724" s="99"/>
    </row>
    <row r="725" spans="3:6" x14ac:dyDescent="0.3">
      <c r="C725" s="99"/>
      <c r="D725" s="99"/>
      <c r="E725" s="99"/>
      <c r="F725" s="99"/>
    </row>
    <row r="726" spans="3:6" x14ac:dyDescent="0.3">
      <c r="C726" s="99"/>
      <c r="D726" s="99"/>
      <c r="E726" s="99"/>
      <c r="F726" s="99"/>
    </row>
    <row r="727" spans="3:6" x14ac:dyDescent="0.3">
      <c r="C727" s="99"/>
      <c r="D727" s="99"/>
      <c r="E727" s="99"/>
      <c r="F727" s="99"/>
    </row>
    <row r="728" spans="3:6" x14ac:dyDescent="0.3">
      <c r="C728" s="99"/>
      <c r="D728" s="99"/>
      <c r="E728" s="99"/>
      <c r="F728" s="99"/>
    </row>
    <row r="729" spans="3:6" x14ac:dyDescent="0.3">
      <c r="C729" s="99"/>
      <c r="D729" s="99"/>
      <c r="E729" s="99"/>
      <c r="F729" s="99"/>
    </row>
    <row r="730" spans="3:6" x14ac:dyDescent="0.3">
      <c r="C730" s="99"/>
      <c r="D730" s="99"/>
      <c r="E730" s="99"/>
      <c r="F730" s="99"/>
    </row>
    <row r="731" spans="3:6" x14ac:dyDescent="0.3">
      <c r="C731" s="99"/>
      <c r="D731" s="99"/>
      <c r="E731" s="99"/>
      <c r="F731" s="99"/>
    </row>
    <row r="732" spans="3:6" x14ac:dyDescent="0.3">
      <c r="C732" s="99"/>
      <c r="D732" s="99"/>
      <c r="E732" s="99"/>
      <c r="F732" s="99"/>
    </row>
    <row r="733" spans="3:6" x14ac:dyDescent="0.3">
      <c r="C733" s="99"/>
      <c r="D733" s="99"/>
      <c r="E733" s="99"/>
      <c r="F733" s="99"/>
    </row>
    <row r="734" spans="3:6" x14ac:dyDescent="0.3">
      <c r="C734" s="99"/>
      <c r="D734" s="99"/>
      <c r="E734" s="99"/>
      <c r="F734" s="99"/>
    </row>
    <row r="735" spans="3:6" x14ac:dyDescent="0.3">
      <c r="C735" s="99"/>
      <c r="D735" s="99"/>
      <c r="E735" s="99"/>
      <c r="F735" s="99"/>
    </row>
    <row r="736" spans="3:6" x14ac:dyDescent="0.3">
      <c r="C736" s="99"/>
      <c r="D736" s="99"/>
      <c r="E736" s="99"/>
      <c r="F736" s="99"/>
    </row>
    <row r="737" spans="3:6" x14ac:dyDescent="0.3">
      <c r="C737" s="99"/>
      <c r="D737" s="99"/>
      <c r="E737" s="99"/>
      <c r="F737" s="99"/>
    </row>
    <row r="738" spans="3:6" x14ac:dyDescent="0.3">
      <c r="C738" s="99"/>
      <c r="D738" s="99"/>
      <c r="E738" s="99"/>
      <c r="F738" s="99"/>
    </row>
    <row r="739" spans="3:6" x14ac:dyDescent="0.3">
      <c r="C739" s="99"/>
      <c r="D739" s="99"/>
      <c r="E739" s="99"/>
      <c r="F739" s="99"/>
    </row>
    <row r="740" spans="3:6" x14ac:dyDescent="0.3">
      <c r="C740" s="99"/>
      <c r="D740" s="99"/>
      <c r="E740" s="99"/>
      <c r="F740" s="99"/>
    </row>
    <row r="741" spans="3:6" x14ac:dyDescent="0.3">
      <c r="C741" s="99"/>
      <c r="D741" s="99"/>
      <c r="E741" s="99"/>
      <c r="F741" s="99"/>
    </row>
    <row r="742" spans="3:6" x14ac:dyDescent="0.3">
      <c r="C742" s="99"/>
      <c r="D742" s="99"/>
      <c r="E742" s="99"/>
      <c r="F742" s="99"/>
    </row>
    <row r="743" spans="3:6" x14ac:dyDescent="0.3">
      <c r="C743" s="99"/>
      <c r="D743" s="99"/>
      <c r="E743" s="99"/>
      <c r="F743" s="99"/>
    </row>
    <row r="744" spans="3:6" x14ac:dyDescent="0.3">
      <c r="C744" s="99"/>
      <c r="D744" s="99"/>
      <c r="E744" s="99"/>
      <c r="F744" s="99"/>
    </row>
    <row r="745" spans="3:6" x14ac:dyDescent="0.3">
      <c r="C745" s="99"/>
      <c r="D745" s="99"/>
      <c r="E745" s="99"/>
      <c r="F745" s="99"/>
    </row>
    <row r="746" spans="3:6" x14ac:dyDescent="0.3">
      <c r="C746" s="99"/>
      <c r="D746" s="99"/>
      <c r="E746" s="99"/>
      <c r="F746" s="99"/>
    </row>
    <row r="747" spans="3:6" x14ac:dyDescent="0.3">
      <c r="C747" s="99"/>
      <c r="D747" s="99"/>
      <c r="E747" s="99"/>
      <c r="F747" s="99"/>
    </row>
    <row r="748" spans="3:6" x14ac:dyDescent="0.3">
      <c r="C748" s="99"/>
      <c r="D748" s="99"/>
      <c r="E748" s="99"/>
      <c r="F748" s="99"/>
    </row>
    <row r="749" spans="3:6" x14ac:dyDescent="0.3">
      <c r="C749" s="99"/>
      <c r="D749" s="99"/>
      <c r="E749" s="99"/>
      <c r="F749" s="99"/>
    </row>
    <row r="750" spans="3:6" x14ac:dyDescent="0.3">
      <c r="C750" s="99"/>
      <c r="D750" s="99"/>
      <c r="E750" s="99"/>
      <c r="F750" s="99"/>
    </row>
    <row r="751" spans="3:6" x14ac:dyDescent="0.3">
      <c r="C751" s="99"/>
      <c r="D751" s="99"/>
      <c r="E751" s="99"/>
      <c r="F751" s="99"/>
    </row>
    <row r="752" spans="3:6" x14ac:dyDescent="0.3">
      <c r="C752" s="99"/>
      <c r="D752" s="99"/>
      <c r="E752" s="99"/>
      <c r="F752" s="99"/>
    </row>
    <row r="753" spans="3:6" x14ac:dyDescent="0.3">
      <c r="C753" s="99"/>
      <c r="D753" s="99"/>
      <c r="E753" s="99"/>
      <c r="F753" s="99"/>
    </row>
    <row r="754" spans="3:6" x14ac:dyDescent="0.3">
      <c r="C754" s="99"/>
      <c r="D754" s="99"/>
      <c r="E754" s="99"/>
      <c r="F754" s="99"/>
    </row>
    <row r="755" spans="3:6" x14ac:dyDescent="0.3">
      <c r="C755" s="99"/>
      <c r="D755" s="99"/>
      <c r="E755" s="99"/>
      <c r="F755" s="99"/>
    </row>
    <row r="756" spans="3:6" x14ac:dyDescent="0.3">
      <c r="C756" s="99"/>
      <c r="D756" s="99"/>
      <c r="E756" s="99"/>
      <c r="F756" s="99"/>
    </row>
    <row r="757" spans="3:6" x14ac:dyDescent="0.3">
      <c r="C757" s="99"/>
      <c r="D757" s="99"/>
      <c r="E757" s="99"/>
      <c r="F757" s="99"/>
    </row>
    <row r="758" spans="3:6" x14ac:dyDescent="0.3">
      <c r="C758" s="99"/>
      <c r="D758" s="99"/>
      <c r="E758" s="99"/>
      <c r="F758" s="99"/>
    </row>
    <row r="759" spans="3:6" x14ac:dyDescent="0.3">
      <c r="C759" s="99"/>
      <c r="D759" s="99"/>
      <c r="E759" s="99"/>
      <c r="F759" s="99"/>
    </row>
    <row r="760" spans="3:6" x14ac:dyDescent="0.3">
      <c r="C760" s="99"/>
      <c r="D760" s="99"/>
      <c r="E760" s="99"/>
      <c r="F760" s="99"/>
    </row>
    <row r="761" spans="3:6" x14ac:dyDescent="0.3">
      <c r="C761" s="99"/>
      <c r="D761" s="99"/>
      <c r="E761" s="99"/>
      <c r="F761" s="99"/>
    </row>
    <row r="762" spans="3:6" x14ac:dyDescent="0.3">
      <c r="C762" s="99"/>
      <c r="D762" s="99"/>
      <c r="E762" s="99"/>
      <c r="F762" s="99"/>
    </row>
    <row r="763" spans="3:6" x14ac:dyDescent="0.3">
      <c r="C763" s="99"/>
      <c r="D763" s="99"/>
      <c r="E763" s="99"/>
      <c r="F763" s="99"/>
    </row>
    <row r="764" spans="3:6" x14ac:dyDescent="0.3">
      <c r="C764" s="99"/>
      <c r="D764" s="99"/>
      <c r="E764" s="99"/>
      <c r="F764" s="99"/>
    </row>
    <row r="765" spans="3:6" x14ac:dyDescent="0.3">
      <c r="C765" s="99"/>
      <c r="D765" s="99"/>
      <c r="E765" s="99"/>
      <c r="F765" s="99"/>
    </row>
    <row r="766" spans="3:6" x14ac:dyDescent="0.3">
      <c r="C766" s="99"/>
      <c r="D766" s="99"/>
      <c r="E766" s="99"/>
      <c r="F766" s="99"/>
    </row>
    <row r="767" spans="3:6" x14ac:dyDescent="0.3">
      <c r="C767" s="99"/>
      <c r="D767" s="99"/>
      <c r="E767" s="99"/>
      <c r="F767" s="99"/>
    </row>
    <row r="768" spans="3:6" x14ac:dyDescent="0.3">
      <c r="C768" s="99"/>
      <c r="D768" s="99"/>
      <c r="E768" s="99"/>
      <c r="F768" s="99"/>
    </row>
    <row r="769" spans="3:6" x14ac:dyDescent="0.3">
      <c r="C769" s="99"/>
      <c r="D769" s="99"/>
      <c r="E769" s="99"/>
      <c r="F769" s="99"/>
    </row>
    <row r="770" spans="3:6" x14ac:dyDescent="0.3">
      <c r="C770" s="99"/>
      <c r="D770" s="99"/>
      <c r="E770" s="99"/>
      <c r="F770" s="99"/>
    </row>
    <row r="771" spans="3:6" x14ac:dyDescent="0.3">
      <c r="C771" s="99"/>
      <c r="D771" s="99"/>
      <c r="E771" s="99"/>
      <c r="F771" s="99"/>
    </row>
    <row r="772" spans="3:6" x14ac:dyDescent="0.3">
      <c r="C772" s="99"/>
      <c r="D772" s="99"/>
      <c r="E772" s="99"/>
      <c r="F772" s="99"/>
    </row>
    <row r="773" spans="3:6" x14ac:dyDescent="0.3">
      <c r="C773" s="99"/>
      <c r="D773" s="99"/>
      <c r="E773" s="99"/>
      <c r="F773" s="99"/>
    </row>
    <row r="774" spans="3:6" x14ac:dyDescent="0.3">
      <c r="C774" s="99"/>
      <c r="D774" s="99"/>
      <c r="E774" s="99"/>
      <c r="F774" s="99"/>
    </row>
    <row r="775" spans="3:6" x14ac:dyDescent="0.3">
      <c r="C775" s="99"/>
      <c r="D775" s="99"/>
      <c r="E775" s="99"/>
      <c r="F775" s="99"/>
    </row>
    <row r="776" spans="3:6" x14ac:dyDescent="0.3">
      <c r="C776" s="99"/>
      <c r="D776" s="99"/>
      <c r="E776" s="99"/>
      <c r="F776" s="99"/>
    </row>
    <row r="777" spans="3:6" x14ac:dyDescent="0.3">
      <c r="C777" s="99"/>
      <c r="D777" s="99"/>
      <c r="E777" s="99"/>
      <c r="F777" s="99"/>
    </row>
    <row r="778" spans="3:6" x14ac:dyDescent="0.3">
      <c r="C778" s="99"/>
      <c r="D778" s="99"/>
      <c r="E778" s="99"/>
      <c r="F778" s="99"/>
    </row>
    <row r="779" spans="3:6" x14ac:dyDescent="0.3">
      <c r="C779" s="99"/>
      <c r="D779" s="99"/>
      <c r="E779" s="99"/>
      <c r="F779" s="99"/>
    </row>
    <row r="780" spans="3:6" x14ac:dyDescent="0.3">
      <c r="C780" s="99"/>
      <c r="D780" s="99"/>
      <c r="E780" s="99"/>
      <c r="F780" s="99"/>
    </row>
    <row r="781" spans="3:6" x14ac:dyDescent="0.3">
      <c r="C781" s="99"/>
      <c r="D781" s="99"/>
      <c r="E781" s="99"/>
      <c r="F781" s="99"/>
    </row>
    <row r="782" spans="3:6" x14ac:dyDescent="0.3">
      <c r="C782" s="99"/>
      <c r="D782" s="99"/>
      <c r="E782" s="99"/>
      <c r="F782" s="99"/>
    </row>
    <row r="783" spans="3:6" x14ac:dyDescent="0.3">
      <c r="C783" s="99"/>
      <c r="D783" s="99"/>
      <c r="E783" s="99"/>
      <c r="F783" s="99"/>
    </row>
    <row r="784" spans="3:6" x14ac:dyDescent="0.3">
      <c r="C784" s="99"/>
      <c r="D784" s="99"/>
      <c r="E784" s="99"/>
      <c r="F784" s="99"/>
    </row>
    <row r="785" spans="3:6" x14ac:dyDescent="0.3">
      <c r="C785" s="99"/>
      <c r="D785" s="99"/>
      <c r="E785" s="99"/>
      <c r="F785" s="99"/>
    </row>
    <row r="786" spans="3:6" x14ac:dyDescent="0.3">
      <c r="C786" s="99"/>
      <c r="D786" s="99"/>
      <c r="E786" s="99"/>
      <c r="F786" s="99"/>
    </row>
    <row r="787" spans="3:6" x14ac:dyDescent="0.3">
      <c r="C787" s="99"/>
      <c r="D787" s="99"/>
      <c r="E787" s="99"/>
      <c r="F787" s="99"/>
    </row>
    <row r="788" spans="3:6" x14ac:dyDescent="0.3">
      <c r="C788" s="99"/>
      <c r="D788" s="99"/>
      <c r="E788" s="99"/>
      <c r="F788" s="99"/>
    </row>
    <row r="789" spans="3:6" x14ac:dyDescent="0.3">
      <c r="C789" s="99"/>
      <c r="D789" s="99"/>
      <c r="E789" s="99"/>
      <c r="F789" s="99"/>
    </row>
    <row r="790" spans="3:6" x14ac:dyDescent="0.3">
      <c r="C790" s="99"/>
      <c r="D790" s="99"/>
      <c r="E790" s="99"/>
      <c r="F790" s="99"/>
    </row>
    <row r="791" spans="3:6" x14ac:dyDescent="0.3">
      <c r="C791" s="99"/>
      <c r="D791" s="99"/>
      <c r="E791" s="99"/>
      <c r="F791" s="99"/>
    </row>
    <row r="792" spans="3:6" x14ac:dyDescent="0.3">
      <c r="C792" s="99"/>
      <c r="D792" s="99"/>
      <c r="E792" s="99"/>
      <c r="F792" s="99"/>
    </row>
    <row r="793" spans="3:6" x14ac:dyDescent="0.3">
      <c r="C793" s="99"/>
      <c r="D793" s="99"/>
      <c r="E793" s="99"/>
      <c r="F793" s="99"/>
    </row>
    <row r="794" spans="3:6" x14ac:dyDescent="0.3">
      <c r="C794" s="99"/>
      <c r="D794" s="99"/>
      <c r="E794" s="99"/>
      <c r="F794" s="99"/>
    </row>
    <row r="795" spans="3:6" x14ac:dyDescent="0.3">
      <c r="C795" s="99"/>
      <c r="D795" s="99"/>
      <c r="E795" s="99"/>
      <c r="F795" s="99"/>
    </row>
    <row r="796" spans="3:6" x14ac:dyDescent="0.3">
      <c r="C796" s="99"/>
      <c r="D796" s="99"/>
      <c r="E796" s="99"/>
      <c r="F796" s="99"/>
    </row>
    <row r="797" spans="3:6" x14ac:dyDescent="0.3">
      <c r="C797" s="99"/>
      <c r="D797" s="99"/>
      <c r="E797" s="99"/>
      <c r="F797" s="99"/>
    </row>
    <row r="798" spans="3:6" x14ac:dyDescent="0.3">
      <c r="C798" s="99"/>
      <c r="D798" s="99"/>
      <c r="E798" s="99"/>
      <c r="F798" s="99"/>
    </row>
    <row r="799" spans="3:6" x14ac:dyDescent="0.3">
      <c r="C799" s="99"/>
      <c r="D799" s="99"/>
      <c r="E799" s="99"/>
      <c r="F799" s="99"/>
    </row>
    <row r="800" spans="3:6" x14ac:dyDescent="0.3">
      <c r="C800" s="99"/>
      <c r="D800" s="99"/>
      <c r="E800" s="99"/>
      <c r="F800" s="99"/>
    </row>
    <row r="801" spans="3:6" x14ac:dyDescent="0.3">
      <c r="C801" s="99"/>
      <c r="D801" s="99"/>
      <c r="E801" s="99"/>
      <c r="F801" s="99"/>
    </row>
    <row r="802" spans="3:6" x14ac:dyDescent="0.3">
      <c r="C802" s="99"/>
      <c r="D802" s="99"/>
      <c r="E802" s="99"/>
      <c r="F802" s="99"/>
    </row>
    <row r="803" spans="3:6" x14ac:dyDescent="0.3">
      <c r="C803" s="99"/>
      <c r="D803" s="99"/>
      <c r="E803" s="99"/>
      <c r="F803" s="99"/>
    </row>
    <row r="804" spans="3:6" x14ac:dyDescent="0.3">
      <c r="C804" s="99"/>
      <c r="D804" s="99"/>
      <c r="E804" s="99"/>
      <c r="F804" s="99"/>
    </row>
    <row r="805" spans="3:6" x14ac:dyDescent="0.3">
      <c r="C805" s="99"/>
      <c r="D805" s="99"/>
      <c r="E805" s="99"/>
      <c r="F805" s="99"/>
    </row>
    <row r="806" spans="3:6" x14ac:dyDescent="0.3">
      <c r="C806" s="99"/>
      <c r="D806" s="99"/>
      <c r="E806" s="99"/>
      <c r="F806" s="99"/>
    </row>
    <row r="807" spans="3:6" x14ac:dyDescent="0.3">
      <c r="C807" s="99"/>
      <c r="D807" s="99"/>
      <c r="E807" s="99"/>
      <c r="F807" s="99"/>
    </row>
    <row r="808" spans="3:6" x14ac:dyDescent="0.3">
      <c r="C808" s="99"/>
      <c r="D808" s="99"/>
      <c r="E808" s="99"/>
      <c r="F808" s="99"/>
    </row>
    <row r="809" spans="3:6" x14ac:dyDescent="0.3">
      <c r="C809" s="99"/>
      <c r="D809" s="99"/>
      <c r="E809" s="99"/>
      <c r="F809" s="99"/>
    </row>
    <row r="810" spans="3:6" x14ac:dyDescent="0.3">
      <c r="C810" s="99"/>
      <c r="D810" s="99"/>
      <c r="E810" s="99"/>
      <c r="F810" s="99"/>
    </row>
    <row r="811" spans="3:6" x14ac:dyDescent="0.3">
      <c r="C811" s="99"/>
      <c r="D811" s="99"/>
      <c r="E811" s="99"/>
      <c r="F811" s="99"/>
    </row>
    <row r="812" spans="3:6" x14ac:dyDescent="0.3">
      <c r="C812" s="99"/>
      <c r="D812" s="99"/>
      <c r="E812" s="99"/>
      <c r="F812" s="99"/>
    </row>
    <row r="813" spans="3:6" x14ac:dyDescent="0.3">
      <c r="C813" s="99"/>
      <c r="D813" s="99"/>
      <c r="E813" s="99"/>
      <c r="F813" s="99"/>
    </row>
    <row r="814" spans="3:6" x14ac:dyDescent="0.3">
      <c r="C814" s="99"/>
      <c r="D814" s="99"/>
      <c r="E814" s="99"/>
      <c r="F814" s="99"/>
    </row>
    <row r="815" spans="3:6" x14ac:dyDescent="0.3">
      <c r="C815" s="99"/>
      <c r="D815" s="99"/>
      <c r="E815" s="99"/>
      <c r="F815" s="99"/>
    </row>
    <row r="816" spans="3:6" x14ac:dyDescent="0.3">
      <c r="C816" s="99"/>
      <c r="D816" s="99"/>
      <c r="E816" s="99"/>
      <c r="F816" s="99"/>
    </row>
    <row r="817" spans="3:6" x14ac:dyDescent="0.3">
      <c r="C817" s="99"/>
      <c r="D817" s="99"/>
      <c r="E817" s="99"/>
      <c r="F817" s="99"/>
    </row>
    <row r="818" spans="3:6" x14ac:dyDescent="0.3">
      <c r="C818" s="99"/>
      <c r="D818" s="99"/>
      <c r="E818" s="99"/>
      <c r="F818" s="99"/>
    </row>
    <row r="819" spans="3:6" x14ac:dyDescent="0.3">
      <c r="C819" s="99"/>
      <c r="D819" s="99"/>
      <c r="E819" s="99"/>
      <c r="F819" s="99"/>
    </row>
    <row r="820" spans="3:6" x14ac:dyDescent="0.3">
      <c r="C820" s="99"/>
      <c r="D820" s="99"/>
      <c r="E820" s="99"/>
      <c r="F820" s="99"/>
    </row>
    <row r="821" spans="3:6" x14ac:dyDescent="0.3">
      <c r="C821" s="99"/>
      <c r="D821" s="99"/>
      <c r="E821" s="99"/>
      <c r="F821" s="99"/>
    </row>
    <row r="822" spans="3:6" x14ac:dyDescent="0.3">
      <c r="C822" s="99"/>
      <c r="D822" s="99"/>
      <c r="E822" s="99"/>
      <c r="F822" s="99"/>
    </row>
    <row r="823" spans="3:6" x14ac:dyDescent="0.3">
      <c r="C823" s="99"/>
      <c r="D823" s="99"/>
      <c r="E823" s="99"/>
      <c r="F823" s="99"/>
    </row>
    <row r="824" spans="3:6" x14ac:dyDescent="0.3">
      <c r="C824" s="99"/>
      <c r="D824" s="99"/>
      <c r="E824" s="99"/>
      <c r="F824" s="99"/>
    </row>
    <row r="825" spans="3:6" x14ac:dyDescent="0.3">
      <c r="C825" s="99"/>
      <c r="D825" s="99"/>
      <c r="E825" s="99"/>
      <c r="F825" s="99"/>
    </row>
    <row r="826" spans="3:6" x14ac:dyDescent="0.3">
      <c r="C826" s="99"/>
      <c r="D826" s="99"/>
      <c r="E826" s="99"/>
      <c r="F826" s="99"/>
    </row>
    <row r="827" spans="3:6" x14ac:dyDescent="0.3">
      <c r="C827" s="99"/>
      <c r="D827" s="99"/>
      <c r="E827" s="99"/>
      <c r="F827" s="99"/>
    </row>
    <row r="828" spans="3:6" x14ac:dyDescent="0.3">
      <c r="C828" s="99"/>
      <c r="D828" s="99"/>
      <c r="E828" s="99"/>
      <c r="F828" s="99"/>
    </row>
    <row r="829" spans="3:6" x14ac:dyDescent="0.3">
      <c r="C829" s="99"/>
      <c r="D829" s="99"/>
      <c r="E829" s="99"/>
      <c r="F829" s="99"/>
    </row>
    <row r="830" spans="3:6" x14ac:dyDescent="0.3">
      <c r="C830" s="99"/>
      <c r="D830" s="99"/>
      <c r="E830" s="99"/>
      <c r="F830" s="99"/>
    </row>
    <row r="831" spans="3:6" x14ac:dyDescent="0.3">
      <c r="C831" s="99"/>
      <c r="D831" s="99"/>
      <c r="E831" s="99"/>
      <c r="F831" s="99"/>
    </row>
    <row r="832" spans="3:6" x14ac:dyDescent="0.3">
      <c r="C832" s="99"/>
      <c r="D832" s="99"/>
      <c r="E832" s="99"/>
      <c r="F832" s="99"/>
    </row>
    <row r="833" spans="3:6" x14ac:dyDescent="0.3">
      <c r="C833" s="99"/>
      <c r="D833" s="99"/>
      <c r="E833" s="99"/>
      <c r="F833" s="99"/>
    </row>
    <row r="834" spans="3:6" x14ac:dyDescent="0.3">
      <c r="C834" s="99"/>
      <c r="D834" s="99"/>
      <c r="E834" s="99"/>
      <c r="F834" s="99"/>
    </row>
    <row r="835" spans="3:6" x14ac:dyDescent="0.3">
      <c r="C835" s="99"/>
      <c r="D835" s="99"/>
      <c r="E835" s="99"/>
      <c r="F835" s="99"/>
    </row>
    <row r="836" spans="3:6" x14ac:dyDescent="0.3">
      <c r="C836" s="99"/>
      <c r="D836" s="99"/>
      <c r="E836" s="99"/>
      <c r="F836" s="99"/>
    </row>
    <row r="837" spans="3:6" x14ac:dyDescent="0.3">
      <c r="C837" s="99"/>
      <c r="D837" s="99"/>
      <c r="E837" s="99"/>
      <c r="F837" s="99"/>
    </row>
    <row r="838" spans="3:6" x14ac:dyDescent="0.3">
      <c r="C838" s="99"/>
      <c r="D838" s="99"/>
      <c r="E838" s="99"/>
      <c r="F838" s="99"/>
    </row>
    <row r="839" spans="3:6" x14ac:dyDescent="0.3">
      <c r="C839" s="99"/>
      <c r="D839" s="99"/>
      <c r="E839" s="99"/>
      <c r="F839" s="99"/>
    </row>
    <row r="840" spans="3:6" x14ac:dyDescent="0.3">
      <c r="C840" s="99"/>
      <c r="D840" s="99"/>
      <c r="E840" s="99"/>
      <c r="F840" s="99"/>
    </row>
    <row r="841" spans="3:6" x14ac:dyDescent="0.3">
      <c r="C841" s="99"/>
      <c r="D841" s="99"/>
      <c r="E841" s="99"/>
      <c r="F841" s="99"/>
    </row>
    <row r="842" spans="3:6" x14ac:dyDescent="0.3">
      <c r="C842" s="99"/>
      <c r="D842" s="99"/>
      <c r="E842" s="99"/>
      <c r="F842" s="99"/>
    </row>
    <row r="843" spans="3:6" x14ac:dyDescent="0.3">
      <c r="C843" s="99"/>
      <c r="D843" s="99"/>
      <c r="E843" s="99"/>
      <c r="F843" s="99"/>
    </row>
    <row r="844" spans="3:6" x14ac:dyDescent="0.3">
      <c r="C844" s="99"/>
      <c r="D844" s="99"/>
      <c r="E844" s="99"/>
      <c r="F844" s="99"/>
    </row>
    <row r="845" spans="3:6" x14ac:dyDescent="0.3">
      <c r="C845" s="99"/>
      <c r="D845" s="99"/>
      <c r="E845" s="99"/>
      <c r="F845" s="99"/>
    </row>
    <row r="846" spans="3:6" x14ac:dyDescent="0.3">
      <c r="C846" s="99"/>
      <c r="D846" s="99"/>
      <c r="E846" s="99"/>
      <c r="F846" s="99"/>
    </row>
    <row r="847" spans="3:6" x14ac:dyDescent="0.3">
      <c r="C847" s="99"/>
      <c r="D847" s="99"/>
      <c r="E847" s="99"/>
      <c r="F847" s="99"/>
    </row>
    <row r="848" spans="3:6" x14ac:dyDescent="0.3">
      <c r="C848" s="99"/>
      <c r="D848" s="99"/>
      <c r="E848" s="99"/>
      <c r="F848" s="99"/>
    </row>
    <row r="849" spans="3:6" x14ac:dyDescent="0.3">
      <c r="C849" s="99"/>
      <c r="D849" s="99"/>
      <c r="E849" s="99"/>
      <c r="F849" s="99"/>
    </row>
    <row r="850" spans="3:6" x14ac:dyDescent="0.3">
      <c r="C850" s="99"/>
      <c r="D850" s="99"/>
      <c r="E850" s="99"/>
      <c r="F850" s="99"/>
    </row>
    <row r="851" spans="3:6" x14ac:dyDescent="0.3">
      <c r="C851" s="99"/>
      <c r="D851" s="99"/>
      <c r="E851" s="99"/>
      <c r="F851" s="99"/>
    </row>
    <row r="852" spans="3:6" x14ac:dyDescent="0.3">
      <c r="C852" s="99"/>
      <c r="D852" s="99"/>
      <c r="E852" s="99"/>
      <c r="F852" s="99"/>
    </row>
    <row r="853" spans="3:6" x14ac:dyDescent="0.3">
      <c r="C853" s="99"/>
      <c r="D853" s="99"/>
      <c r="E853" s="99"/>
      <c r="F853" s="99"/>
    </row>
    <row r="854" spans="3:6" x14ac:dyDescent="0.3">
      <c r="C854" s="99"/>
      <c r="D854" s="99"/>
      <c r="E854" s="99"/>
      <c r="F854" s="99"/>
    </row>
    <row r="855" spans="3:6" x14ac:dyDescent="0.3">
      <c r="C855" s="99"/>
      <c r="D855" s="99"/>
      <c r="E855" s="99"/>
      <c r="F855" s="99"/>
    </row>
    <row r="856" spans="3:6" x14ac:dyDescent="0.3">
      <c r="C856" s="99"/>
      <c r="D856" s="99"/>
      <c r="E856" s="99"/>
      <c r="F856" s="99"/>
    </row>
    <row r="857" spans="3:6" x14ac:dyDescent="0.3">
      <c r="C857" s="99"/>
      <c r="D857" s="99"/>
      <c r="E857" s="99"/>
      <c r="F857" s="99"/>
    </row>
    <row r="858" spans="3:6" x14ac:dyDescent="0.3">
      <c r="C858" s="99"/>
      <c r="D858" s="99"/>
      <c r="E858" s="99"/>
      <c r="F858" s="99"/>
    </row>
    <row r="859" spans="3:6" x14ac:dyDescent="0.3">
      <c r="C859" s="99"/>
      <c r="D859" s="99"/>
      <c r="E859" s="99"/>
      <c r="F859" s="99"/>
    </row>
    <row r="860" spans="3:6" x14ac:dyDescent="0.3">
      <c r="C860" s="99"/>
      <c r="D860" s="99"/>
      <c r="E860" s="99"/>
      <c r="F860" s="99"/>
    </row>
    <row r="861" spans="3:6" x14ac:dyDescent="0.3">
      <c r="C861" s="99"/>
      <c r="D861" s="99"/>
      <c r="E861" s="99"/>
      <c r="F861" s="99"/>
    </row>
    <row r="862" spans="3:6" x14ac:dyDescent="0.3">
      <c r="C862" s="99"/>
      <c r="D862" s="99"/>
      <c r="E862" s="99"/>
      <c r="F862" s="99"/>
    </row>
    <row r="863" spans="3:6" x14ac:dyDescent="0.3">
      <c r="C863" s="99"/>
      <c r="D863" s="99"/>
      <c r="E863" s="99"/>
      <c r="F863" s="99"/>
    </row>
    <row r="864" spans="3:6" x14ac:dyDescent="0.3">
      <c r="C864" s="99"/>
      <c r="D864" s="99"/>
      <c r="E864" s="99"/>
      <c r="F864" s="99"/>
    </row>
    <row r="865" spans="3:6" x14ac:dyDescent="0.3">
      <c r="C865" s="99"/>
      <c r="D865" s="99"/>
      <c r="E865" s="99"/>
      <c r="F865" s="99"/>
    </row>
    <row r="866" spans="3:6" x14ac:dyDescent="0.3">
      <c r="C866" s="99"/>
      <c r="D866" s="99"/>
      <c r="E866" s="99"/>
      <c r="F866" s="99"/>
    </row>
    <row r="867" spans="3:6" x14ac:dyDescent="0.3">
      <c r="C867" s="99"/>
      <c r="D867" s="99"/>
      <c r="E867" s="99"/>
      <c r="F867" s="99"/>
    </row>
    <row r="868" spans="3:6" x14ac:dyDescent="0.3">
      <c r="C868" s="99"/>
      <c r="D868" s="99"/>
      <c r="E868" s="99"/>
      <c r="F868" s="99"/>
    </row>
    <row r="869" spans="3:6" x14ac:dyDescent="0.3">
      <c r="C869" s="99"/>
      <c r="D869" s="99"/>
      <c r="E869" s="99"/>
      <c r="F869" s="99"/>
    </row>
    <row r="870" spans="3:6" x14ac:dyDescent="0.3">
      <c r="C870" s="99"/>
      <c r="D870" s="99"/>
      <c r="E870" s="99"/>
      <c r="F870" s="99"/>
    </row>
    <row r="871" spans="3:6" x14ac:dyDescent="0.3">
      <c r="C871" s="99"/>
      <c r="D871" s="99"/>
      <c r="E871" s="99"/>
      <c r="F871" s="99"/>
    </row>
    <row r="872" spans="3:6" x14ac:dyDescent="0.3">
      <c r="C872" s="99"/>
      <c r="D872" s="99"/>
      <c r="E872" s="99"/>
      <c r="F872" s="99"/>
    </row>
    <row r="873" spans="3:6" x14ac:dyDescent="0.3">
      <c r="C873" s="99"/>
      <c r="D873" s="99"/>
      <c r="E873" s="99"/>
      <c r="F873" s="99"/>
    </row>
    <row r="874" spans="3:6" x14ac:dyDescent="0.3">
      <c r="C874" s="99"/>
      <c r="D874" s="99"/>
      <c r="E874" s="99"/>
      <c r="F874" s="99"/>
    </row>
    <row r="875" spans="3:6" x14ac:dyDescent="0.3">
      <c r="C875" s="99"/>
      <c r="D875" s="99"/>
      <c r="E875" s="99"/>
      <c r="F875" s="99"/>
    </row>
    <row r="876" spans="3:6" x14ac:dyDescent="0.3">
      <c r="C876" s="99"/>
      <c r="D876" s="99"/>
      <c r="E876" s="99"/>
      <c r="F876" s="99"/>
    </row>
    <row r="877" spans="3:6" x14ac:dyDescent="0.3">
      <c r="C877" s="99"/>
      <c r="D877" s="99"/>
      <c r="E877" s="99"/>
      <c r="F877" s="99"/>
    </row>
    <row r="878" spans="3:6" x14ac:dyDescent="0.3">
      <c r="C878" s="99"/>
      <c r="D878" s="99"/>
      <c r="E878" s="99"/>
      <c r="F878" s="99"/>
    </row>
    <row r="879" spans="3:6" x14ac:dyDescent="0.3">
      <c r="C879" s="99"/>
      <c r="D879" s="99"/>
      <c r="E879" s="99"/>
      <c r="F879" s="99"/>
    </row>
    <row r="880" spans="3:6" x14ac:dyDescent="0.3">
      <c r="C880" s="99"/>
      <c r="D880" s="99"/>
      <c r="E880" s="99"/>
      <c r="F880" s="99"/>
    </row>
    <row r="881" spans="3:6" x14ac:dyDescent="0.3">
      <c r="C881" s="99"/>
      <c r="D881" s="99"/>
      <c r="E881" s="99"/>
      <c r="F881" s="99"/>
    </row>
    <row r="882" spans="3:6" x14ac:dyDescent="0.3">
      <c r="C882" s="99"/>
      <c r="D882" s="99"/>
      <c r="E882" s="99"/>
      <c r="F882" s="99"/>
    </row>
    <row r="883" spans="3:6" x14ac:dyDescent="0.3">
      <c r="C883" s="99"/>
      <c r="D883" s="99"/>
      <c r="E883" s="99"/>
      <c r="F883" s="99"/>
    </row>
    <row r="884" spans="3:6" x14ac:dyDescent="0.3">
      <c r="C884" s="99"/>
      <c r="D884" s="99"/>
      <c r="E884" s="99"/>
      <c r="F884" s="99"/>
    </row>
    <row r="885" spans="3:6" x14ac:dyDescent="0.3">
      <c r="C885" s="99"/>
      <c r="D885" s="99"/>
      <c r="E885" s="99"/>
      <c r="F885" s="99"/>
    </row>
    <row r="886" spans="3:6" x14ac:dyDescent="0.3">
      <c r="C886" s="99"/>
      <c r="D886" s="99"/>
      <c r="E886" s="99"/>
      <c r="F886" s="99"/>
    </row>
    <row r="887" spans="3:6" x14ac:dyDescent="0.3">
      <c r="C887" s="99"/>
      <c r="D887" s="99"/>
      <c r="E887" s="99"/>
      <c r="F887" s="99"/>
    </row>
    <row r="888" spans="3:6" x14ac:dyDescent="0.3">
      <c r="C888" s="99"/>
      <c r="D888" s="99"/>
      <c r="E888" s="99"/>
      <c r="F888" s="99"/>
    </row>
    <row r="889" spans="3:6" x14ac:dyDescent="0.3">
      <c r="C889" s="99"/>
      <c r="D889" s="99"/>
      <c r="E889" s="99"/>
      <c r="F889" s="99"/>
    </row>
    <row r="890" spans="3:6" x14ac:dyDescent="0.3">
      <c r="C890" s="99"/>
      <c r="D890" s="99"/>
      <c r="E890" s="99"/>
      <c r="F890" s="99"/>
    </row>
    <row r="891" spans="3:6" x14ac:dyDescent="0.3">
      <c r="C891" s="99"/>
      <c r="D891" s="99"/>
      <c r="E891" s="99"/>
      <c r="F891" s="99"/>
    </row>
    <row r="892" spans="3:6" x14ac:dyDescent="0.3">
      <c r="C892" s="99"/>
      <c r="D892" s="99"/>
      <c r="E892" s="99"/>
      <c r="F892" s="99"/>
    </row>
    <row r="893" spans="3:6" x14ac:dyDescent="0.3">
      <c r="C893" s="99"/>
      <c r="D893" s="99"/>
      <c r="E893" s="99"/>
      <c r="F893" s="99"/>
    </row>
    <row r="894" spans="3:6" x14ac:dyDescent="0.3">
      <c r="C894" s="99"/>
      <c r="D894" s="99"/>
      <c r="E894" s="99"/>
      <c r="F894" s="99"/>
    </row>
    <row r="895" spans="3:6" x14ac:dyDescent="0.3">
      <c r="C895" s="99"/>
      <c r="D895" s="99"/>
      <c r="E895" s="99"/>
      <c r="F895" s="99"/>
    </row>
    <row r="896" spans="3:6" x14ac:dyDescent="0.3">
      <c r="C896" s="99"/>
      <c r="D896" s="99"/>
      <c r="E896" s="99"/>
      <c r="F896" s="99"/>
    </row>
    <row r="897" spans="3:6" x14ac:dyDescent="0.3">
      <c r="C897" s="99"/>
      <c r="D897" s="99"/>
      <c r="E897" s="99"/>
      <c r="F897" s="99"/>
    </row>
    <row r="898" spans="3:6" x14ac:dyDescent="0.3">
      <c r="C898" s="99"/>
      <c r="D898" s="99"/>
      <c r="E898" s="99"/>
      <c r="F898" s="99"/>
    </row>
    <row r="899" spans="3:6" x14ac:dyDescent="0.3">
      <c r="C899" s="99"/>
      <c r="D899" s="99"/>
      <c r="E899" s="99"/>
      <c r="F899" s="99"/>
    </row>
    <row r="900" spans="3:6" x14ac:dyDescent="0.3">
      <c r="C900" s="99"/>
      <c r="D900" s="99"/>
      <c r="E900" s="99"/>
      <c r="F900" s="99"/>
    </row>
    <row r="901" spans="3:6" x14ac:dyDescent="0.3">
      <c r="C901" s="99"/>
      <c r="D901" s="99"/>
      <c r="E901" s="99"/>
      <c r="F901" s="99"/>
    </row>
    <row r="902" spans="3:6" x14ac:dyDescent="0.3">
      <c r="C902" s="99"/>
      <c r="D902" s="99"/>
      <c r="E902" s="99"/>
      <c r="F902" s="99"/>
    </row>
    <row r="903" spans="3:6" x14ac:dyDescent="0.3">
      <c r="C903" s="99"/>
      <c r="D903" s="99"/>
      <c r="E903" s="99"/>
      <c r="F903" s="99"/>
    </row>
    <row r="904" spans="3:6" x14ac:dyDescent="0.3">
      <c r="C904" s="99"/>
      <c r="D904" s="99"/>
      <c r="E904" s="99"/>
      <c r="F904" s="99"/>
    </row>
    <row r="905" spans="3:6" x14ac:dyDescent="0.3">
      <c r="C905" s="99"/>
      <c r="D905" s="99"/>
      <c r="E905" s="99"/>
      <c r="F905" s="99"/>
    </row>
    <row r="906" spans="3:6" x14ac:dyDescent="0.3">
      <c r="C906" s="99"/>
      <c r="D906" s="99"/>
      <c r="E906" s="99"/>
      <c r="F906" s="99"/>
    </row>
    <row r="907" spans="3:6" x14ac:dyDescent="0.3">
      <c r="C907" s="99"/>
      <c r="D907" s="99"/>
      <c r="E907" s="99"/>
      <c r="F907" s="99"/>
    </row>
    <row r="908" spans="3:6" x14ac:dyDescent="0.3">
      <c r="C908" s="99"/>
      <c r="D908" s="99"/>
      <c r="E908" s="99"/>
      <c r="F908" s="99"/>
    </row>
    <row r="909" spans="3:6" x14ac:dyDescent="0.3">
      <c r="C909" s="99"/>
      <c r="D909" s="99"/>
      <c r="E909" s="99"/>
      <c r="F909" s="99"/>
    </row>
    <row r="910" spans="3:6" x14ac:dyDescent="0.3">
      <c r="C910" s="99"/>
      <c r="D910" s="99"/>
      <c r="E910" s="99"/>
      <c r="F910" s="99"/>
    </row>
    <row r="911" spans="3:6" x14ac:dyDescent="0.3">
      <c r="C911" s="99"/>
      <c r="D911" s="99"/>
      <c r="E911" s="99"/>
      <c r="F911" s="99"/>
    </row>
    <row r="912" spans="3:6" x14ac:dyDescent="0.3">
      <c r="C912" s="99"/>
      <c r="D912" s="99"/>
      <c r="E912" s="99"/>
      <c r="F912" s="99"/>
    </row>
    <row r="913" spans="3:6" x14ac:dyDescent="0.3">
      <c r="C913" s="99"/>
      <c r="D913" s="99"/>
      <c r="E913" s="99"/>
      <c r="F913" s="99"/>
    </row>
    <row r="914" spans="3:6" x14ac:dyDescent="0.3">
      <c r="C914" s="99"/>
      <c r="D914" s="99"/>
      <c r="E914" s="99"/>
      <c r="F914" s="99"/>
    </row>
    <row r="915" spans="3:6" x14ac:dyDescent="0.3">
      <c r="C915" s="99"/>
      <c r="D915" s="99"/>
      <c r="E915" s="99"/>
      <c r="F915" s="99"/>
    </row>
    <row r="916" spans="3:6" x14ac:dyDescent="0.3">
      <c r="C916" s="99"/>
      <c r="D916" s="99"/>
      <c r="E916" s="99"/>
      <c r="F916" s="99"/>
    </row>
    <row r="917" spans="3:6" x14ac:dyDescent="0.3">
      <c r="C917" s="99"/>
      <c r="D917" s="99"/>
      <c r="E917" s="99"/>
      <c r="F917" s="99"/>
    </row>
    <row r="918" spans="3:6" x14ac:dyDescent="0.3">
      <c r="C918" s="99"/>
      <c r="D918" s="99"/>
      <c r="E918" s="99"/>
      <c r="F918" s="99"/>
    </row>
    <row r="919" spans="3:6" x14ac:dyDescent="0.3">
      <c r="C919" s="99"/>
      <c r="D919" s="99"/>
      <c r="E919" s="99"/>
      <c r="F919" s="99"/>
    </row>
    <row r="920" spans="3:6" x14ac:dyDescent="0.3">
      <c r="C920" s="99"/>
      <c r="D920" s="99"/>
      <c r="E920" s="99"/>
      <c r="F920" s="99"/>
    </row>
    <row r="921" spans="3:6" x14ac:dyDescent="0.3">
      <c r="C921" s="99"/>
      <c r="D921" s="99"/>
      <c r="E921" s="99"/>
      <c r="F921" s="99"/>
    </row>
    <row r="922" spans="3:6" x14ac:dyDescent="0.3">
      <c r="C922" s="99"/>
      <c r="D922" s="99"/>
      <c r="E922" s="99"/>
      <c r="F922" s="99"/>
    </row>
    <row r="923" spans="3:6" x14ac:dyDescent="0.3">
      <c r="C923" s="99"/>
      <c r="D923" s="99"/>
      <c r="E923" s="99"/>
      <c r="F923" s="99"/>
    </row>
    <row r="924" spans="3:6" x14ac:dyDescent="0.3">
      <c r="C924" s="99"/>
      <c r="D924" s="99"/>
      <c r="E924" s="99"/>
      <c r="F924" s="99"/>
    </row>
    <row r="925" spans="3:6" x14ac:dyDescent="0.3">
      <c r="C925" s="99"/>
      <c r="D925" s="99"/>
      <c r="E925" s="99"/>
      <c r="F925" s="99"/>
    </row>
    <row r="926" spans="3:6" x14ac:dyDescent="0.3">
      <c r="C926" s="99"/>
      <c r="D926" s="99"/>
      <c r="E926" s="99"/>
      <c r="F926" s="99"/>
    </row>
    <row r="927" spans="3:6" x14ac:dyDescent="0.3">
      <c r="C927" s="99"/>
      <c r="D927" s="99"/>
      <c r="E927" s="99"/>
      <c r="F927" s="99"/>
    </row>
    <row r="928" spans="3:6" x14ac:dyDescent="0.3">
      <c r="C928" s="99"/>
      <c r="D928" s="99"/>
      <c r="E928" s="99"/>
      <c r="F928" s="99"/>
    </row>
    <row r="929" spans="3:6" x14ac:dyDescent="0.3">
      <c r="C929" s="99"/>
      <c r="D929" s="99"/>
      <c r="E929" s="99"/>
      <c r="F929" s="99"/>
    </row>
    <row r="930" spans="3:6" x14ac:dyDescent="0.3">
      <c r="C930" s="99"/>
      <c r="D930" s="99"/>
      <c r="E930" s="99"/>
      <c r="F930" s="99"/>
    </row>
    <row r="931" spans="3:6" x14ac:dyDescent="0.3">
      <c r="C931" s="99"/>
      <c r="D931" s="99"/>
      <c r="E931" s="99"/>
      <c r="F931" s="99"/>
    </row>
    <row r="932" spans="3:6" x14ac:dyDescent="0.3">
      <c r="C932" s="99"/>
      <c r="D932" s="99"/>
      <c r="E932" s="99"/>
      <c r="F932" s="99"/>
    </row>
    <row r="933" spans="3:6" x14ac:dyDescent="0.3">
      <c r="C933" s="99"/>
      <c r="D933" s="99"/>
      <c r="E933" s="99"/>
      <c r="F933" s="99"/>
    </row>
    <row r="934" spans="3:6" x14ac:dyDescent="0.3">
      <c r="C934" s="99"/>
      <c r="D934" s="99"/>
      <c r="E934" s="99"/>
      <c r="F934" s="99"/>
    </row>
    <row r="935" spans="3:6" x14ac:dyDescent="0.3">
      <c r="C935" s="99"/>
      <c r="D935" s="99"/>
      <c r="E935" s="99"/>
      <c r="F935" s="99"/>
    </row>
    <row r="936" spans="3:6" x14ac:dyDescent="0.3">
      <c r="C936" s="99"/>
      <c r="D936" s="99"/>
      <c r="E936" s="99"/>
      <c r="F936" s="99"/>
    </row>
    <row r="937" spans="3:6" x14ac:dyDescent="0.3">
      <c r="C937" s="99"/>
      <c r="D937" s="99"/>
      <c r="E937" s="99"/>
      <c r="F937" s="99"/>
    </row>
    <row r="938" spans="3:6" x14ac:dyDescent="0.3">
      <c r="C938" s="99"/>
      <c r="D938" s="99"/>
      <c r="E938" s="99"/>
      <c r="F938" s="99"/>
    </row>
    <row r="939" spans="3:6" x14ac:dyDescent="0.3">
      <c r="C939" s="99"/>
      <c r="D939" s="99"/>
      <c r="E939" s="99"/>
      <c r="F939" s="99"/>
    </row>
    <row r="940" spans="3:6" x14ac:dyDescent="0.3">
      <c r="C940" s="99"/>
      <c r="D940" s="99"/>
      <c r="E940" s="99"/>
      <c r="F940" s="99"/>
    </row>
  </sheetData>
  <sheetProtection algorithmName="SHA-512" hashValue="f1bnRZqCmNkKBx01KKaKNyMWny9y03xeetZFiT7Q3nzsIEsiYwm2ESn7nv0XYQLwBQwAw+Y2g00SDupyeDkcQg==" saltValue="wXf7N1etjUkYGZbGJAu+TA==" spinCount="100000" sheet="1" objects="1" scenarios="1" formatCells="0" formatColumns="0" formatRows="0" selectLockedCells="1"/>
  <mergeCells count="6">
    <mergeCell ref="C8:D8"/>
    <mergeCell ref="B1:F1"/>
    <mergeCell ref="B2:F2"/>
    <mergeCell ref="B3:F3"/>
    <mergeCell ref="B4:F4"/>
    <mergeCell ref="B5:F5"/>
  </mergeCells>
  <pageMargins left="0.7" right="0.7" top="0.75" bottom="0.75" header="0.3" footer="0.3"/>
  <pageSetup scale="85" fitToHeight="1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07B42-43ED-4CF8-9BBE-2CA1DC4686B1}">
  <sheetPr>
    <pageSetUpPr fitToPage="1"/>
  </sheetPr>
  <dimension ref="A1:I940"/>
  <sheetViews>
    <sheetView workbookViewId="0">
      <pane ySplit="9" topLeftCell="A12" activePane="bottomLeft" state="frozen"/>
      <selection pane="bottomLeft" activeCell="C12" sqref="C12"/>
    </sheetView>
  </sheetViews>
  <sheetFormatPr defaultColWidth="9.109375" defaultRowHeight="14.4" x14ac:dyDescent="0.3"/>
  <cols>
    <col min="1" max="1" width="8.88671875" style="197" bestFit="1" customWidth="1"/>
    <col min="2" max="2" width="48.6640625" style="197" customWidth="1"/>
    <col min="3" max="6" width="21.33203125" style="197" customWidth="1"/>
    <col min="7" max="16384" width="9.109375" style="197"/>
  </cols>
  <sheetData>
    <row r="1" spans="1:6" x14ac:dyDescent="0.3">
      <c r="B1" s="274" t="s">
        <v>591</v>
      </c>
      <c r="C1" s="274"/>
      <c r="D1" s="274"/>
      <c r="E1" s="274"/>
      <c r="F1" s="274"/>
    </row>
    <row r="2" spans="1:6" x14ac:dyDescent="0.3">
      <c r="B2" s="276" t="str">
        <f>('Start Here'!B2)</f>
        <v>AURORA COUNTY</v>
      </c>
      <c r="C2" s="276"/>
      <c r="D2" s="276"/>
      <c r="E2" s="276"/>
      <c r="F2" s="276"/>
    </row>
    <row r="3" spans="1:6" x14ac:dyDescent="0.3">
      <c r="B3" s="274" t="s">
        <v>626</v>
      </c>
      <c r="C3" s="274"/>
      <c r="D3" s="274"/>
      <c r="E3" s="274"/>
      <c r="F3" s="274"/>
    </row>
    <row r="4" spans="1:6" x14ac:dyDescent="0.3">
      <c r="B4" s="274" t="str">
        <f>CONCATENATE(IF(ISBLANK('Exhibit 3'!E7),"",'Exhibit 3'!E7)," FUND")</f>
        <v xml:space="preserve"> FUND</v>
      </c>
      <c r="C4" s="274"/>
      <c r="D4" s="274"/>
      <c r="E4" s="274"/>
      <c r="F4" s="274"/>
    </row>
    <row r="5" spans="1:6" x14ac:dyDescent="0.3">
      <c r="B5" s="278" t="str">
        <f>CONCATENATE("For the Year Ended"," ",TEXT('Start Here'!B5,"mmmm d, yyyy"))</f>
        <v>For the Year Ended December 31, 2025</v>
      </c>
      <c r="C5" s="278"/>
      <c r="D5" s="278"/>
      <c r="E5" s="278"/>
      <c r="F5" s="278"/>
    </row>
    <row r="6" spans="1:6" x14ac:dyDescent="0.3">
      <c r="B6" s="193"/>
      <c r="C6" s="193"/>
      <c r="D6" s="193"/>
      <c r="E6" s="193"/>
      <c r="F6" s="193"/>
    </row>
    <row r="7" spans="1:6" x14ac:dyDescent="0.3">
      <c r="E7" s="193"/>
      <c r="F7" s="193" t="s">
        <v>615</v>
      </c>
    </row>
    <row r="8" spans="1:6" x14ac:dyDescent="0.3">
      <c r="C8" s="275" t="s">
        <v>616</v>
      </c>
      <c r="D8" s="275"/>
      <c r="E8" s="195"/>
      <c r="F8" s="193" t="s">
        <v>617</v>
      </c>
    </row>
    <row r="9" spans="1:6" x14ac:dyDescent="0.3">
      <c r="C9" s="196" t="s">
        <v>618</v>
      </c>
      <c r="D9" s="196" t="s">
        <v>619</v>
      </c>
      <c r="E9" s="194" t="s">
        <v>620</v>
      </c>
      <c r="F9" s="194" t="s">
        <v>621</v>
      </c>
    </row>
    <row r="10" spans="1:6" x14ac:dyDescent="0.3">
      <c r="B10" s="197" t="s">
        <v>124</v>
      </c>
    </row>
    <row r="11" spans="1:6" x14ac:dyDescent="0.3">
      <c r="A11" s="197">
        <v>310</v>
      </c>
      <c r="B11" s="39" t="s">
        <v>145</v>
      </c>
      <c r="C11" s="67"/>
      <c r="D11" s="67"/>
      <c r="E11" s="67"/>
      <c r="F11" s="67"/>
    </row>
    <row r="12" spans="1:6" x14ac:dyDescent="0.3">
      <c r="A12" s="197">
        <v>311</v>
      </c>
      <c r="B12" s="47" t="s">
        <v>146</v>
      </c>
      <c r="C12" s="112"/>
      <c r="D12" s="112"/>
      <c r="E12" s="100">
        <f>'Exhibit 4'!E11</f>
        <v>0</v>
      </c>
      <c r="F12" s="100">
        <f t="shared" ref="F12:F19" si="0">+E12-D12</f>
        <v>0</v>
      </c>
    </row>
    <row r="13" spans="1:6" x14ac:dyDescent="0.3">
      <c r="A13" s="197">
        <v>312</v>
      </c>
      <c r="B13" s="47" t="s">
        <v>147</v>
      </c>
      <c r="C13" s="112"/>
      <c r="D13" s="112"/>
      <c r="E13" s="100">
        <f>'Exhibit 4'!E12</f>
        <v>0</v>
      </c>
      <c r="F13" s="100">
        <f t="shared" si="0"/>
        <v>0</v>
      </c>
    </row>
    <row r="14" spans="1:6" x14ac:dyDescent="0.3">
      <c r="A14" s="197">
        <v>313</v>
      </c>
      <c r="B14" s="47" t="s">
        <v>148</v>
      </c>
      <c r="C14" s="112"/>
      <c r="D14" s="112"/>
      <c r="E14" s="100">
        <f>'Exhibit 4'!E13</f>
        <v>0</v>
      </c>
      <c r="F14" s="100">
        <f t="shared" si="0"/>
        <v>0</v>
      </c>
    </row>
    <row r="15" spans="1:6" x14ac:dyDescent="0.3">
      <c r="A15" s="197">
        <v>314</v>
      </c>
      <c r="B15" s="47" t="s">
        <v>149</v>
      </c>
      <c r="C15" s="112"/>
      <c r="D15" s="112"/>
      <c r="E15" s="100">
        <f>'Exhibit 4'!E14</f>
        <v>0</v>
      </c>
      <c r="F15" s="100">
        <f t="shared" si="0"/>
        <v>0</v>
      </c>
    </row>
    <row r="16" spans="1:6" x14ac:dyDescent="0.3">
      <c r="A16" s="197">
        <v>315</v>
      </c>
      <c r="B16" s="47" t="s">
        <v>150</v>
      </c>
      <c r="C16" s="112"/>
      <c r="D16" s="112"/>
      <c r="E16" s="100">
        <f>'Exhibit 4'!E15</f>
        <v>0</v>
      </c>
      <c r="F16" s="100">
        <f t="shared" si="0"/>
        <v>0</v>
      </c>
    </row>
    <row r="17" spans="1:8" x14ac:dyDescent="0.3">
      <c r="A17" s="197">
        <v>316</v>
      </c>
      <c r="B17" s="47" t="s">
        <v>151</v>
      </c>
      <c r="C17" s="112"/>
      <c r="D17" s="112"/>
      <c r="E17" s="100">
        <f>'Exhibit 4'!E16</f>
        <v>0</v>
      </c>
      <c r="F17" s="100">
        <f t="shared" si="0"/>
        <v>0</v>
      </c>
    </row>
    <row r="18" spans="1:8" x14ac:dyDescent="0.3">
      <c r="A18" s="197">
        <v>318</v>
      </c>
      <c r="B18" s="47" t="s">
        <v>152</v>
      </c>
      <c r="C18" s="112"/>
      <c r="D18" s="112"/>
      <c r="E18" s="100">
        <f>'Exhibit 4'!E17</f>
        <v>0</v>
      </c>
      <c r="F18" s="100">
        <f t="shared" si="0"/>
        <v>0</v>
      </c>
    </row>
    <row r="19" spans="1:8" x14ac:dyDescent="0.3">
      <c r="A19" s="197">
        <v>319</v>
      </c>
      <c r="B19" s="47" t="s">
        <v>153</v>
      </c>
      <c r="C19" s="114"/>
      <c r="D19" s="114"/>
      <c r="E19" s="100">
        <f>'Exhibit 4'!E18</f>
        <v>0</v>
      </c>
      <c r="F19" s="101">
        <f t="shared" si="0"/>
        <v>0</v>
      </c>
    </row>
    <row r="20" spans="1:8" x14ac:dyDescent="0.3">
      <c r="B20" s="39" t="s">
        <v>154</v>
      </c>
      <c r="C20" s="101">
        <f>SUM(C12:C19)</f>
        <v>0</v>
      </c>
      <c r="D20" s="101">
        <f>SUM(D12:D19)</f>
        <v>0</v>
      </c>
      <c r="E20" s="124">
        <f>SUM(E12:E19)</f>
        <v>0</v>
      </c>
      <c r="F20" s="124">
        <f>SUM(F12:F19)</f>
        <v>0</v>
      </c>
    </row>
    <row r="21" spans="1:8" x14ac:dyDescent="0.3">
      <c r="C21" s="100"/>
      <c r="D21" s="100"/>
      <c r="E21" s="100"/>
      <c r="F21" s="100"/>
    </row>
    <row r="22" spans="1:8" x14ac:dyDescent="0.3">
      <c r="A22" s="197">
        <v>320</v>
      </c>
      <c r="B22" s="39" t="s">
        <v>155</v>
      </c>
      <c r="C22" s="112"/>
      <c r="D22" s="112"/>
      <c r="E22" s="100">
        <f>'Exhibit 4'!E21</f>
        <v>0</v>
      </c>
      <c r="F22" s="100">
        <f>+E22-D22</f>
        <v>0</v>
      </c>
    </row>
    <row r="23" spans="1:8" x14ac:dyDescent="0.3">
      <c r="C23" s="100"/>
      <c r="D23" s="100"/>
      <c r="E23" s="100"/>
      <c r="F23" s="100"/>
    </row>
    <row r="24" spans="1:8" x14ac:dyDescent="0.3">
      <c r="A24" s="197">
        <v>330</v>
      </c>
      <c r="B24" s="40" t="s">
        <v>156</v>
      </c>
      <c r="C24" s="100"/>
      <c r="D24" s="100"/>
      <c r="E24" s="100"/>
      <c r="F24" s="100"/>
    </row>
    <row r="25" spans="1:8" x14ac:dyDescent="0.3">
      <c r="A25" s="197">
        <v>331</v>
      </c>
      <c r="B25" s="47" t="s">
        <v>157</v>
      </c>
      <c r="C25" s="112"/>
      <c r="D25" s="112"/>
      <c r="E25" s="100">
        <f>'Exhibit 4'!E24</f>
        <v>0</v>
      </c>
      <c r="F25" s="100">
        <f>+E25-D25</f>
        <v>0</v>
      </c>
    </row>
    <row r="26" spans="1:8" x14ac:dyDescent="0.3">
      <c r="A26" s="197">
        <v>332</v>
      </c>
      <c r="B26" s="48" t="s">
        <v>158</v>
      </c>
      <c r="C26" s="112"/>
      <c r="D26" s="112"/>
      <c r="E26" s="100">
        <f>'Exhibit 4'!E25</f>
        <v>0</v>
      </c>
      <c r="F26" s="100">
        <f>+E26-D26</f>
        <v>0</v>
      </c>
    </row>
    <row r="27" spans="1:8" x14ac:dyDescent="0.3">
      <c r="A27" s="197">
        <v>333</v>
      </c>
      <c r="B27" s="48" t="s">
        <v>159</v>
      </c>
      <c r="C27" s="112"/>
      <c r="D27" s="112"/>
      <c r="E27" s="100">
        <f>'Exhibit 4'!E26</f>
        <v>0</v>
      </c>
      <c r="F27" s="100">
        <f>+E27-D27</f>
        <v>0</v>
      </c>
    </row>
    <row r="28" spans="1:8" x14ac:dyDescent="0.3">
      <c r="A28" s="197">
        <v>334</v>
      </c>
      <c r="B28" s="48" t="s">
        <v>160</v>
      </c>
      <c r="C28" s="112"/>
      <c r="D28" s="112"/>
      <c r="E28" s="100">
        <f>'Exhibit 4'!E27</f>
        <v>0</v>
      </c>
      <c r="F28" s="100">
        <f>+E28-D28</f>
        <v>0</v>
      </c>
    </row>
    <row r="29" spans="1:8" x14ac:dyDescent="0.3">
      <c r="A29" s="197">
        <v>335</v>
      </c>
      <c r="B29" s="48" t="s">
        <v>161</v>
      </c>
      <c r="C29" s="100"/>
      <c r="D29" s="100"/>
      <c r="E29" s="100"/>
      <c r="F29" s="100"/>
    </row>
    <row r="30" spans="1:8" x14ac:dyDescent="0.3">
      <c r="A30" s="197">
        <v>335.01</v>
      </c>
      <c r="B30" s="50" t="s">
        <v>162</v>
      </c>
      <c r="C30" s="112"/>
      <c r="D30" s="112"/>
      <c r="E30" s="100">
        <f>'Exhibit 4'!E29</f>
        <v>0</v>
      </c>
      <c r="F30" s="100">
        <f t="shared" ref="F30:F50" si="1">+E30-D30</f>
        <v>0</v>
      </c>
      <c r="H30" s="50"/>
    </row>
    <row r="31" spans="1:8" x14ac:dyDescent="0.3">
      <c r="A31" s="197">
        <v>335.02</v>
      </c>
      <c r="B31" s="51" t="s">
        <v>163</v>
      </c>
      <c r="C31" s="112"/>
      <c r="D31" s="112"/>
      <c r="E31" s="100">
        <f>'Exhibit 4'!E30</f>
        <v>0</v>
      </c>
      <c r="F31" s="100">
        <f t="shared" si="1"/>
        <v>0</v>
      </c>
      <c r="H31" s="51"/>
    </row>
    <row r="32" spans="1:8" x14ac:dyDescent="0.3">
      <c r="A32" s="197">
        <v>335.04</v>
      </c>
      <c r="B32" s="50" t="s">
        <v>164</v>
      </c>
      <c r="C32" s="112"/>
      <c r="D32" s="112"/>
      <c r="E32" s="100">
        <f>'Exhibit 4'!E31</f>
        <v>0</v>
      </c>
      <c r="F32" s="100">
        <f t="shared" si="1"/>
        <v>0</v>
      </c>
      <c r="H32" s="50"/>
    </row>
    <row r="33" spans="1:8" x14ac:dyDescent="0.3">
      <c r="A33" s="197">
        <v>335.05</v>
      </c>
      <c r="B33" s="50" t="s">
        <v>165</v>
      </c>
      <c r="C33" s="112"/>
      <c r="D33" s="112"/>
      <c r="E33" s="100">
        <f>'Exhibit 4'!E32</f>
        <v>0</v>
      </c>
      <c r="F33" s="100">
        <f t="shared" si="1"/>
        <v>0</v>
      </c>
      <c r="H33" s="50"/>
    </row>
    <row r="34" spans="1:8" x14ac:dyDescent="0.3">
      <c r="A34" s="197">
        <v>335.06</v>
      </c>
      <c r="B34" s="50" t="s">
        <v>166</v>
      </c>
      <c r="C34" s="112"/>
      <c r="D34" s="112"/>
      <c r="E34" s="100">
        <f>'Exhibit 4'!E33</f>
        <v>0</v>
      </c>
      <c r="F34" s="100">
        <f t="shared" si="1"/>
        <v>0</v>
      </c>
      <c r="H34" s="50"/>
    </row>
    <row r="35" spans="1:8" x14ac:dyDescent="0.3">
      <c r="A35" s="197">
        <v>335.07</v>
      </c>
      <c r="B35" s="50" t="s">
        <v>167</v>
      </c>
      <c r="C35" s="112"/>
      <c r="D35" s="112"/>
      <c r="E35" s="100">
        <f>'Exhibit 4'!E34</f>
        <v>0</v>
      </c>
      <c r="F35" s="100">
        <f t="shared" si="1"/>
        <v>0</v>
      </c>
      <c r="H35" s="50"/>
    </row>
    <row r="36" spans="1:8" x14ac:dyDescent="0.3">
      <c r="A36" s="197">
        <v>335.08</v>
      </c>
      <c r="B36" s="50" t="s">
        <v>168</v>
      </c>
      <c r="C36" s="112"/>
      <c r="D36" s="112"/>
      <c r="E36" s="100">
        <f>'Exhibit 4'!E35</f>
        <v>0</v>
      </c>
      <c r="F36" s="100">
        <f t="shared" si="1"/>
        <v>0</v>
      </c>
      <c r="H36" s="50"/>
    </row>
    <row r="37" spans="1:8" x14ac:dyDescent="0.3">
      <c r="A37" s="197">
        <v>335.09</v>
      </c>
      <c r="B37" s="50" t="s">
        <v>169</v>
      </c>
      <c r="C37" s="112"/>
      <c r="D37" s="112"/>
      <c r="E37" s="100">
        <f>'Exhibit 4'!E36</f>
        <v>0</v>
      </c>
      <c r="F37" s="100">
        <f t="shared" si="1"/>
        <v>0</v>
      </c>
      <c r="H37" s="50"/>
    </row>
    <row r="38" spans="1:8" x14ac:dyDescent="0.3">
      <c r="A38" s="197">
        <v>335.1</v>
      </c>
      <c r="B38" s="50" t="s">
        <v>170</v>
      </c>
      <c r="C38" s="112"/>
      <c r="D38" s="112"/>
      <c r="E38" s="100">
        <f>'Exhibit 4'!E37</f>
        <v>0</v>
      </c>
      <c r="F38" s="100">
        <f t="shared" si="1"/>
        <v>0</v>
      </c>
      <c r="H38" s="50"/>
    </row>
    <row r="39" spans="1:8" x14ac:dyDescent="0.3">
      <c r="A39" s="197">
        <v>335.11</v>
      </c>
      <c r="B39" s="50" t="s">
        <v>171</v>
      </c>
      <c r="C39" s="112"/>
      <c r="D39" s="112"/>
      <c r="E39" s="100">
        <f>'Exhibit 4'!E38</f>
        <v>0</v>
      </c>
      <c r="F39" s="100">
        <f t="shared" si="1"/>
        <v>0</v>
      </c>
      <c r="H39" s="50"/>
    </row>
    <row r="40" spans="1:8" x14ac:dyDescent="0.3">
      <c r="A40" s="197">
        <v>335.13</v>
      </c>
      <c r="B40" s="50" t="s">
        <v>172</v>
      </c>
      <c r="C40" s="112"/>
      <c r="D40" s="112"/>
      <c r="E40" s="100">
        <f>'Exhibit 4'!E39</f>
        <v>0</v>
      </c>
      <c r="F40" s="100">
        <f t="shared" si="1"/>
        <v>0</v>
      </c>
      <c r="H40" s="50"/>
    </row>
    <row r="41" spans="1:8" x14ac:dyDescent="0.3">
      <c r="A41" s="197">
        <v>335.14</v>
      </c>
      <c r="B41" s="50" t="s">
        <v>173</v>
      </c>
      <c r="C41" s="112"/>
      <c r="D41" s="112"/>
      <c r="E41" s="100">
        <f>'Exhibit 4'!E40</f>
        <v>0</v>
      </c>
      <c r="F41" s="100">
        <f t="shared" si="1"/>
        <v>0</v>
      </c>
      <c r="H41" s="50"/>
    </row>
    <row r="42" spans="1:8" x14ac:dyDescent="0.3">
      <c r="A42" s="197">
        <v>335.15</v>
      </c>
      <c r="B42" s="50" t="s">
        <v>174</v>
      </c>
      <c r="C42" s="112"/>
      <c r="D42" s="112"/>
      <c r="E42" s="100">
        <f>'Exhibit 4'!E41</f>
        <v>0</v>
      </c>
      <c r="F42" s="100">
        <f t="shared" si="1"/>
        <v>0</v>
      </c>
      <c r="H42" s="50"/>
    </row>
    <row r="43" spans="1:8" x14ac:dyDescent="0.3">
      <c r="A43" s="197">
        <v>335.16</v>
      </c>
      <c r="B43" s="52" t="s">
        <v>175</v>
      </c>
      <c r="C43" s="112"/>
      <c r="D43" s="112"/>
      <c r="E43" s="100">
        <f>'Exhibit 4'!E42</f>
        <v>0</v>
      </c>
      <c r="F43" s="100">
        <f t="shared" si="1"/>
        <v>0</v>
      </c>
      <c r="H43" s="52"/>
    </row>
    <row r="44" spans="1:8" x14ac:dyDescent="0.3">
      <c r="A44" s="197">
        <v>335.17</v>
      </c>
      <c r="B44" s="52" t="s">
        <v>176</v>
      </c>
      <c r="C44" s="112"/>
      <c r="D44" s="112"/>
      <c r="E44" s="100">
        <f>'Exhibit 4'!E43</f>
        <v>0</v>
      </c>
      <c r="F44" s="100">
        <f t="shared" si="1"/>
        <v>0</v>
      </c>
      <c r="H44" s="52"/>
    </row>
    <row r="45" spans="1:8" x14ac:dyDescent="0.3">
      <c r="A45" s="197">
        <v>335.18</v>
      </c>
      <c r="B45" s="52" t="s">
        <v>177</v>
      </c>
      <c r="C45" s="112"/>
      <c r="D45" s="112"/>
      <c r="E45" s="100">
        <f>'Exhibit 4'!E44</f>
        <v>0</v>
      </c>
      <c r="F45" s="100">
        <f t="shared" si="1"/>
        <v>0</v>
      </c>
      <c r="H45" s="52"/>
    </row>
    <row r="46" spans="1:8" x14ac:dyDescent="0.3">
      <c r="A46" s="197">
        <v>335.19</v>
      </c>
      <c r="B46" s="52" t="s">
        <v>178</v>
      </c>
      <c r="C46" s="112"/>
      <c r="D46" s="112"/>
      <c r="E46" s="100">
        <f>'Exhibit 4'!E45</f>
        <v>0</v>
      </c>
      <c r="F46" s="100">
        <f t="shared" si="1"/>
        <v>0</v>
      </c>
      <c r="H46" s="52"/>
    </row>
    <row r="47" spans="1:8" x14ac:dyDescent="0.3">
      <c r="A47" s="197">
        <v>335.99</v>
      </c>
      <c r="B47" s="50" t="s">
        <v>179</v>
      </c>
      <c r="C47" s="112"/>
      <c r="D47" s="112"/>
      <c r="E47" s="100">
        <f>'Exhibit 4'!E46</f>
        <v>0</v>
      </c>
      <c r="F47" s="100">
        <f t="shared" si="1"/>
        <v>0</v>
      </c>
      <c r="H47" s="50"/>
    </row>
    <row r="48" spans="1:8" x14ac:dyDescent="0.3">
      <c r="A48" s="197">
        <v>336</v>
      </c>
      <c r="B48" s="48" t="s">
        <v>180</v>
      </c>
      <c r="C48" s="112"/>
      <c r="D48" s="112"/>
      <c r="E48" s="100">
        <f>'Exhibit 4'!E47</f>
        <v>0</v>
      </c>
      <c r="F48" s="100">
        <f t="shared" si="1"/>
        <v>0</v>
      </c>
      <c r="H48" s="48"/>
    </row>
    <row r="49" spans="1:9" x14ac:dyDescent="0.3">
      <c r="A49" s="197">
        <v>338</v>
      </c>
      <c r="B49" s="48" t="s">
        <v>181</v>
      </c>
      <c r="C49" s="112"/>
      <c r="D49" s="112"/>
      <c r="E49" s="100">
        <f>'Exhibit 4'!E48</f>
        <v>0</v>
      </c>
      <c r="F49" s="100">
        <f t="shared" si="1"/>
        <v>0</v>
      </c>
      <c r="H49" s="48"/>
    </row>
    <row r="50" spans="1:9" x14ac:dyDescent="0.3">
      <c r="A50" s="197">
        <v>339</v>
      </c>
      <c r="B50" s="48" t="s">
        <v>182</v>
      </c>
      <c r="C50" s="114"/>
      <c r="D50" s="114"/>
      <c r="E50" s="100">
        <f>'Exhibit 4'!E49</f>
        <v>0</v>
      </c>
      <c r="F50" s="101">
        <f t="shared" si="1"/>
        <v>0</v>
      </c>
      <c r="H50" s="48"/>
    </row>
    <row r="51" spans="1:9" x14ac:dyDescent="0.3">
      <c r="B51" s="197" t="s">
        <v>622</v>
      </c>
      <c r="C51" s="101">
        <f>SUM(C25:C50)</f>
        <v>0</v>
      </c>
      <c r="D51" s="101">
        <f>SUM(D25:D50)</f>
        <v>0</v>
      </c>
      <c r="E51" s="124">
        <f>SUM(E25:E50)</f>
        <v>0</v>
      </c>
      <c r="F51" s="124">
        <f>SUM(F25:F50)</f>
        <v>0</v>
      </c>
    </row>
    <row r="52" spans="1:9" x14ac:dyDescent="0.3">
      <c r="C52" s="100"/>
      <c r="D52" s="100"/>
      <c r="E52" s="100"/>
      <c r="F52" s="100"/>
    </row>
    <row r="53" spans="1:9" x14ac:dyDescent="0.3">
      <c r="A53" s="7">
        <v>340</v>
      </c>
      <c r="B53" s="39" t="s">
        <v>183</v>
      </c>
      <c r="C53" s="100"/>
      <c r="D53" s="100"/>
      <c r="E53" s="100"/>
      <c r="F53" s="100"/>
      <c r="H53" s="7"/>
      <c r="I53" s="39"/>
    </row>
    <row r="54" spans="1:9" x14ac:dyDescent="0.3">
      <c r="A54" s="7">
        <v>341</v>
      </c>
      <c r="B54" s="47" t="s">
        <v>185</v>
      </c>
      <c r="C54" s="100"/>
      <c r="D54" s="100"/>
      <c r="E54" s="100"/>
      <c r="F54" s="100"/>
      <c r="H54" s="7"/>
      <c r="I54" s="47"/>
    </row>
    <row r="55" spans="1:9" x14ac:dyDescent="0.3">
      <c r="A55" s="44">
        <v>341.1</v>
      </c>
      <c r="B55" s="51" t="s">
        <v>186</v>
      </c>
      <c r="C55" s="112"/>
      <c r="D55" s="112"/>
      <c r="E55" s="100">
        <f>'Exhibit 4'!E54</f>
        <v>0</v>
      </c>
      <c r="F55" s="100">
        <f t="shared" ref="F55:F60" si="2">+E55-D55</f>
        <v>0</v>
      </c>
      <c r="H55" s="44"/>
      <c r="I55" s="51"/>
    </row>
    <row r="56" spans="1:9" x14ac:dyDescent="0.3">
      <c r="A56" s="44">
        <v>341.2</v>
      </c>
      <c r="B56" s="50" t="s">
        <v>187</v>
      </c>
      <c r="C56" s="112"/>
      <c r="D56" s="112"/>
      <c r="E56" s="100">
        <f>'Exhibit 4'!E55</f>
        <v>0</v>
      </c>
      <c r="F56" s="100">
        <f t="shared" si="2"/>
        <v>0</v>
      </c>
      <c r="H56" s="44"/>
      <c r="I56" s="50"/>
    </row>
    <row r="57" spans="1:9" x14ac:dyDescent="0.3">
      <c r="A57" s="44">
        <v>341.3</v>
      </c>
      <c r="B57" s="50" t="s">
        <v>188</v>
      </c>
      <c r="C57" s="112"/>
      <c r="D57" s="112"/>
      <c r="E57" s="100">
        <f>'Exhibit 4'!E56</f>
        <v>0</v>
      </c>
      <c r="F57" s="100">
        <f t="shared" si="2"/>
        <v>0</v>
      </c>
      <c r="H57" s="44"/>
      <c r="I57" s="50"/>
    </row>
    <row r="58" spans="1:9" x14ac:dyDescent="0.3">
      <c r="A58" s="44">
        <v>341.4</v>
      </c>
      <c r="B58" s="50" t="s">
        <v>189</v>
      </c>
      <c r="C58" s="112"/>
      <c r="D58" s="112"/>
      <c r="E58" s="100">
        <f>'Exhibit 4'!E57</f>
        <v>0</v>
      </c>
      <c r="F58" s="100">
        <f t="shared" si="2"/>
        <v>0</v>
      </c>
      <c r="H58" s="44"/>
      <c r="I58" s="50"/>
    </row>
    <row r="59" spans="1:9" x14ac:dyDescent="0.3">
      <c r="A59" s="44">
        <v>341.5</v>
      </c>
      <c r="B59" s="50" t="s">
        <v>190</v>
      </c>
      <c r="C59" s="112"/>
      <c r="D59" s="112"/>
      <c r="E59" s="100">
        <f>'Exhibit 4'!E58</f>
        <v>0</v>
      </c>
      <c r="F59" s="100">
        <f t="shared" si="2"/>
        <v>0</v>
      </c>
      <c r="H59" s="44"/>
      <c r="I59" s="50"/>
    </row>
    <row r="60" spans="1:9" x14ac:dyDescent="0.3">
      <c r="A60" s="44">
        <v>341.9</v>
      </c>
      <c r="B60" s="50" t="s">
        <v>191</v>
      </c>
      <c r="C60" s="112"/>
      <c r="D60" s="112"/>
      <c r="E60" s="100">
        <f>'Exhibit 4'!E59</f>
        <v>0</v>
      </c>
      <c r="F60" s="100">
        <f t="shared" si="2"/>
        <v>0</v>
      </c>
      <c r="H60" s="44"/>
      <c r="I60" s="50"/>
    </row>
    <row r="61" spans="1:9" x14ac:dyDescent="0.3">
      <c r="A61" s="45">
        <v>342</v>
      </c>
      <c r="B61" s="47" t="s">
        <v>192</v>
      </c>
      <c r="C61" s="100"/>
      <c r="D61" s="100"/>
      <c r="E61" s="100"/>
      <c r="F61" s="100"/>
      <c r="H61" s="45"/>
      <c r="I61" s="47"/>
    </row>
    <row r="62" spans="1:9" x14ac:dyDescent="0.3">
      <c r="A62" s="44">
        <v>342.1</v>
      </c>
      <c r="B62" s="51" t="s">
        <v>193</v>
      </c>
      <c r="C62" s="112"/>
      <c r="D62" s="112"/>
      <c r="E62" s="100">
        <f>'Exhibit 4'!E61</f>
        <v>0</v>
      </c>
      <c r="F62" s="100">
        <f>+E62-D62</f>
        <v>0</v>
      </c>
      <c r="H62" s="44"/>
      <c r="I62" s="51"/>
    </row>
    <row r="63" spans="1:9" x14ac:dyDescent="0.3">
      <c r="A63" s="44">
        <v>342.2</v>
      </c>
      <c r="B63" s="51" t="s">
        <v>194</v>
      </c>
      <c r="C63" s="112"/>
      <c r="D63" s="112"/>
      <c r="E63" s="100">
        <f>'Exhibit 4'!E62</f>
        <v>0</v>
      </c>
      <c r="F63" s="100">
        <f>+E63-D63</f>
        <v>0</v>
      </c>
      <c r="H63" s="44"/>
      <c r="I63" s="51"/>
    </row>
    <row r="64" spans="1:9" x14ac:dyDescent="0.3">
      <c r="A64" s="44">
        <v>342.3</v>
      </c>
      <c r="B64" s="50" t="s">
        <v>195</v>
      </c>
      <c r="C64" s="112"/>
      <c r="D64" s="112"/>
      <c r="E64" s="100">
        <f>'Exhibit 4'!E63</f>
        <v>0</v>
      </c>
      <c r="F64" s="100">
        <f>+E64-D64</f>
        <v>0</v>
      </c>
      <c r="H64" s="44"/>
      <c r="I64" s="50"/>
    </row>
    <row r="65" spans="1:9" x14ac:dyDescent="0.3">
      <c r="A65" s="44">
        <v>342.9</v>
      </c>
      <c r="B65" s="50" t="s">
        <v>103</v>
      </c>
      <c r="C65" s="112"/>
      <c r="D65" s="112"/>
      <c r="E65" s="100">
        <f>'Exhibit 4'!E64</f>
        <v>0</v>
      </c>
      <c r="F65" s="100">
        <f>+E65-D65</f>
        <v>0</v>
      </c>
      <c r="H65" s="44"/>
      <c r="I65" s="50"/>
    </row>
    <row r="66" spans="1:9" x14ac:dyDescent="0.3">
      <c r="A66" s="45">
        <v>343</v>
      </c>
      <c r="B66" s="47" t="s">
        <v>197</v>
      </c>
      <c r="C66" s="100"/>
      <c r="D66" s="100"/>
      <c r="E66" s="100"/>
      <c r="F66" s="100"/>
      <c r="H66" s="45"/>
      <c r="I66" s="47"/>
    </row>
    <row r="67" spans="1:9" x14ac:dyDescent="0.3">
      <c r="A67" s="44">
        <v>343.1</v>
      </c>
      <c r="B67" s="51" t="s">
        <v>196</v>
      </c>
      <c r="C67" s="112"/>
      <c r="D67" s="112"/>
      <c r="E67" s="100">
        <f>'Exhibit 4'!E66</f>
        <v>0</v>
      </c>
      <c r="F67" s="100">
        <f>+E67-D67</f>
        <v>0</v>
      </c>
      <c r="H67" s="44"/>
      <c r="I67" s="51"/>
    </row>
    <row r="68" spans="1:9" s="217" customFormat="1" x14ac:dyDescent="0.3">
      <c r="A68" s="44">
        <v>343.2</v>
      </c>
      <c r="B68" s="50" t="s">
        <v>658</v>
      </c>
      <c r="C68" s="112"/>
      <c r="D68" s="112"/>
      <c r="E68" s="100">
        <f>'Exhibit 4'!E67</f>
        <v>0</v>
      </c>
      <c r="F68" s="100">
        <f>+E68-D68</f>
        <v>0</v>
      </c>
      <c r="H68" s="44"/>
      <c r="I68" s="51"/>
    </row>
    <row r="69" spans="1:9" x14ac:dyDescent="0.3">
      <c r="A69" s="44">
        <v>343.3</v>
      </c>
      <c r="B69" s="50" t="s">
        <v>198</v>
      </c>
      <c r="C69" s="112"/>
      <c r="D69" s="112"/>
      <c r="E69" s="100">
        <f>'Exhibit 4'!E68</f>
        <v>0</v>
      </c>
      <c r="F69" s="100">
        <f>+E69-D69</f>
        <v>0</v>
      </c>
      <c r="H69" s="44"/>
      <c r="I69" s="50"/>
    </row>
    <row r="70" spans="1:9" x14ac:dyDescent="0.3">
      <c r="A70" s="44">
        <v>343.9</v>
      </c>
      <c r="B70" s="50" t="s">
        <v>103</v>
      </c>
      <c r="C70" s="112"/>
      <c r="D70" s="112"/>
      <c r="E70" s="100">
        <f>'Exhibit 4'!E69</f>
        <v>0</v>
      </c>
      <c r="F70" s="100">
        <f>+E70-D70</f>
        <v>0</v>
      </c>
      <c r="H70" s="44"/>
      <c r="I70" s="50"/>
    </row>
    <row r="71" spans="1:9" x14ac:dyDescent="0.3">
      <c r="A71" s="45">
        <v>344</v>
      </c>
      <c r="B71" s="47" t="s">
        <v>199</v>
      </c>
      <c r="C71" s="100"/>
      <c r="D71" s="100"/>
      <c r="E71" s="100"/>
      <c r="F71" s="100"/>
      <c r="H71" s="45"/>
      <c r="I71" s="47"/>
    </row>
    <row r="72" spans="1:9" x14ac:dyDescent="0.3">
      <c r="A72" s="44">
        <v>344.1</v>
      </c>
      <c r="B72" s="51" t="s">
        <v>200</v>
      </c>
      <c r="C72" s="100"/>
      <c r="D72" s="100"/>
      <c r="E72" s="100"/>
      <c r="F72" s="100"/>
      <c r="H72" s="44"/>
      <c r="I72" s="51"/>
    </row>
    <row r="73" spans="1:9" x14ac:dyDescent="0.3">
      <c r="A73" s="44">
        <v>344.11</v>
      </c>
      <c r="B73" s="54" t="s">
        <v>201</v>
      </c>
      <c r="C73" s="112"/>
      <c r="D73" s="112"/>
      <c r="E73" s="100">
        <f>'Exhibit 4'!E72</f>
        <v>0</v>
      </c>
      <c r="F73" s="100">
        <f>+E73-D73</f>
        <v>0</v>
      </c>
      <c r="H73" s="44"/>
      <c r="I73" s="54"/>
    </row>
    <row r="74" spans="1:9" x14ac:dyDescent="0.3">
      <c r="A74" s="44">
        <v>344.12</v>
      </c>
      <c r="B74" s="53" t="s">
        <v>202</v>
      </c>
      <c r="C74" s="112"/>
      <c r="D74" s="112"/>
      <c r="E74" s="100">
        <f>'Exhibit 4'!E73</f>
        <v>0</v>
      </c>
      <c r="F74" s="100">
        <f>+E74-D74</f>
        <v>0</v>
      </c>
      <c r="H74" s="44"/>
      <c r="I74" s="53"/>
    </row>
    <row r="75" spans="1:9" x14ac:dyDescent="0.3">
      <c r="A75" s="7">
        <v>344.13</v>
      </c>
      <c r="B75" s="53" t="s">
        <v>203</v>
      </c>
      <c r="C75" s="112"/>
      <c r="D75" s="112"/>
      <c r="E75" s="100">
        <f>'Exhibit 4'!E74</f>
        <v>0</v>
      </c>
      <c r="F75" s="100">
        <f>+E75-D75</f>
        <v>0</v>
      </c>
      <c r="H75" s="7"/>
      <c r="I75" s="53"/>
    </row>
    <row r="76" spans="1:9" x14ac:dyDescent="0.3">
      <c r="A76" s="44">
        <v>344.14</v>
      </c>
      <c r="B76" s="53" t="s">
        <v>204</v>
      </c>
      <c r="C76" s="112"/>
      <c r="D76" s="112"/>
      <c r="E76" s="100">
        <f>'Exhibit 4'!E75</f>
        <v>0</v>
      </c>
      <c r="F76" s="100">
        <f>+E76-D76</f>
        <v>0</v>
      </c>
      <c r="H76" s="44"/>
      <c r="I76" s="53"/>
    </row>
    <row r="77" spans="1:9" x14ac:dyDescent="0.3">
      <c r="A77" s="44">
        <v>344.19</v>
      </c>
      <c r="B77" s="53" t="s">
        <v>103</v>
      </c>
      <c r="C77" s="112"/>
      <c r="D77" s="112"/>
      <c r="E77" s="100">
        <f>'Exhibit 4'!E76</f>
        <v>0</v>
      </c>
      <c r="F77" s="100">
        <f>+E77-D77</f>
        <v>0</v>
      </c>
      <c r="H77" s="44"/>
      <c r="I77" s="53"/>
    </row>
    <row r="78" spans="1:9" x14ac:dyDescent="0.3">
      <c r="A78" s="44">
        <v>344.2</v>
      </c>
      <c r="B78" s="50" t="s">
        <v>205</v>
      </c>
      <c r="C78" s="100"/>
      <c r="D78" s="100"/>
      <c r="E78" s="100"/>
      <c r="F78" s="100"/>
      <c r="H78" s="44"/>
      <c r="I78" s="50"/>
    </row>
    <row r="79" spans="1:9" x14ac:dyDescent="0.3">
      <c r="A79" s="44">
        <v>344.21</v>
      </c>
      <c r="B79" s="54" t="s">
        <v>206</v>
      </c>
      <c r="C79" s="112"/>
      <c r="D79" s="112"/>
      <c r="E79" s="100">
        <f>'Exhibit 4'!E78</f>
        <v>0</v>
      </c>
      <c r="F79" s="100">
        <f t="shared" ref="F79:F89" si="3">+E79-D79</f>
        <v>0</v>
      </c>
      <c r="H79" s="44"/>
      <c r="I79" s="54"/>
    </row>
    <row r="80" spans="1:9" x14ac:dyDescent="0.3">
      <c r="A80" s="44">
        <v>344.22</v>
      </c>
      <c r="B80" s="53" t="s">
        <v>207</v>
      </c>
      <c r="C80" s="112"/>
      <c r="D80" s="112"/>
      <c r="E80" s="100">
        <f>'Exhibit 4'!E79</f>
        <v>0</v>
      </c>
      <c r="F80" s="100">
        <f t="shared" si="3"/>
        <v>0</v>
      </c>
      <c r="H80" s="44"/>
      <c r="I80" s="53"/>
    </row>
    <row r="81" spans="1:9" x14ac:dyDescent="0.3">
      <c r="A81" s="44">
        <v>344.23</v>
      </c>
      <c r="B81" s="53" t="s">
        <v>208</v>
      </c>
      <c r="C81" s="112"/>
      <c r="D81" s="112"/>
      <c r="E81" s="100">
        <f>'Exhibit 4'!E80</f>
        <v>0</v>
      </c>
      <c r="F81" s="100">
        <f t="shared" si="3"/>
        <v>0</v>
      </c>
      <c r="H81" s="44"/>
      <c r="I81" s="53"/>
    </row>
    <row r="82" spans="1:9" x14ac:dyDescent="0.3">
      <c r="A82" s="44">
        <v>344.24</v>
      </c>
      <c r="B82" s="54" t="s">
        <v>209</v>
      </c>
      <c r="C82" s="112"/>
      <c r="D82" s="112"/>
      <c r="E82" s="100">
        <f>'Exhibit 4'!E81</f>
        <v>0</v>
      </c>
      <c r="F82" s="100">
        <f t="shared" si="3"/>
        <v>0</v>
      </c>
      <c r="H82" s="44"/>
      <c r="I82" s="54"/>
    </row>
    <row r="83" spans="1:9" x14ac:dyDescent="0.3">
      <c r="A83" s="44">
        <v>344.29</v>
      </c>
      <c r="B83" s="53" t="s">
        <v>103</v>
      </c>
      <c r="C83" s="112"/>
      <c r="D83" s="112"/>
      <c r="E83" s="100">
        <f>'Exhibit 4'!E82</f>
        <v>0</v>
      </c>
      <c r="F83" s="100">
        <f t="shared" si="3"/>
        <v>0</v>
      </c>
      <c r="H83" s="44"/>
      <c r="I83" s="53"/>
    </row>
    <row r="84" spans="1:9" x14ac:dyDescent="0.3">
      <c r="A84" s="44">
        <v>344.3</v>
      </c>
      <c r="B84" s="51" t="s">
        <v>210</v>
      </c>
      <c r="C84" s="112"/>
      <c r="D84" s="112"/>
      <c r="E84" s="100">
        <f>'Exhibit 4'!E83</f>
        <v>0</v>
      </c>
      <c r="F84" s="100">
        <f t="shared" si="3"/>
        <v>0</v>
      </c>
      <c r="H84" s="44"/>
      <c r="I84" s="51"/>
    </row>
    <row r="85" spans="1:9" x14ac:dyDescent="0.3">
      <c r="A85" s="44">
        <v>344.4</v>
      </c>
      <c r="B85" s="50" t="s">
        <v>211</v>
      </c>
      <c r="C85" s="112"/>
      <c r="D85" s="112"/>
      <c r="E85" s="100">
        <f>'Exhibit 4'!E84</f>
        <v>0</v>
      </c>
      <c r="F85" s="100">
        <f t="shared" si="3"/>
        <v>0</v>
      </c>
      <c r="H85" s="44"/>
      <c r="I85" s="50"/>
    </row>
    <row r="86" spans="1:9" x14ac:dyDescent="0.3">
      <c r="A86" s="45">
        <v>345</v>
      </c>
      <c r="B86" s="47" t="s">
        <v>212</v>
      </c>
      <c r="C86" s="112"/>
      <c r="D86" s="112"/>
      <c r="E86" s="100">
        <f>'Exhibit 4'!E85</f>
        <v>0</v>
      </c>
      <c r="F86" s="100">
        <f t="shared" si="3"/>
        <v>0</v>
      </c>
      <c r="H86" s="45"/>
      <c r="I86" s="47"/>
    </row>
    <row r="87" spans="1:9" x14ac:dyDescent="0.3">
      <c r="A87" s="45">
        <v>346</v>
      </c>
      <c r="B87" s="48" t="s">
        <v>213</v>
      </c>
      <c r="C87" s="112"/>
      <c r="D87" s="112"/>
      <c r="E87" s="100">
        <f>'Exhibit 4'!E86</f>
        <v>0</v>
      </c>
      <c r="F87" s="100">
        <f t="shared" si="3"/>
        <v>0</v>
      </c>
      <c r="H87" s="45"/>
      <c r="I87" s="48"/>
    </row>
    <row r="88" spans="1:9" x14ac:dyDescent="0.3">
      <c r="A88" s="45">
        <v>348</v>
      </c>
      <c r="B88" s="48" t="s">
        <v>214</v>
      </c>
      <c r="C88" s="112"/>
      <c r="D88" s="112"/>
      <c r="E88" s="100">
        <f>'Exhibit 4'!E87</f>
        <v>0</v>
      </c>
      <c r="F88" s="100">
        <f t="shared" si="3"/>
        <v>0</v>
      </c>
      <c r="H88" s="45"/>
      <c r="I88" s="48"/>
    </row>
    <row r="89" spans="1:9" x14ac:dyDescent="0.3">
      <c r="A89" s="45">
        <v>349</v>
      </c>
      <c r="B89" s="48" t="s">
        <v>215</v>
      </c>
      <c r="C89" s="114"/>
      <c r="D89" s="114"/>
      <c r="E89" s="100">
        <f>'Exhibit 4'!E88</f>
        <v>0</v>
      </c>
      <c r="F89" s="101">
        <f t="shared" si="3"/>
        <v>0</v>
      </c>
      <c r="H89" s="45"/>
      <c r="I89" s="48"/>
    </row>
    <row r="90" spans="1:9" x14ac:dyDescent="0.3">
      <c r="B90" s="197" t="s">
        <v>623</v>
      </c>
      <c r="C90" s="101">
        <f>SUM(C55:C89)</f>
        <v>0</v>
      </c>
      <c r="D90" s="101">
        <f>SUM(D55:D89)</f>
        <v>0</v>
      </c>
      <c r="E90" s="124">
        <f>SUM(E55:E89)</f>
        <v>0</v>
      </c>
      <c r="F90" s="124">
        <f>SUM(F55:F89)</f>
        <v>0</v>
      </c>
    </row>
    <row r="91" spans="1:9" x14ac:dyDescent="0.3">
      <c r="C91" s="99"/>
      <c r="D91" s="99"/>
      <c r="E91" s="99"/>
      <c r="F91" s="99"/>
    </row>
    <row r="92" spans="1:9" x14ac:dyDescent="0.3">
      <c r="A92" s="7">
        <v>350</v>
      </c>
      <c r="B92" s="40" t="s">
        <v>216</v>
      </c>
      <c r="C92" s="99"/>
      <c r="D92" s="99"/>
      <c r="E92" s="99"/>
      <c r="F92" s="99"/>
    </row>
    <row r="93" spans="1:9" x14ac:dyDescent="0.3">
      <c r="A93" s="7">
        <v>351</v>
      </c>
      <c r="B93" s="47" t="s">
        <v>217</v>
      </c>
      <c r="C93" s="112"/>
      <c r="D93" s="112"/>
      <c r="E93" s="100">
        <f>'Exhibit 4'!E92</f>
        <v>0</v>
      </c>
      <c r="F93" s="100">
        <f>+E93-D93</f>
        <v>0</v>
      </c>
    </row>
    <row r="94" spans="1:9" x14ac:dyDescent="0.3">
      <c r="A94" s="7">
        <v>352</v>
      </c>
      <c r="B94" s="48" t="s">
        <v>218</v>
      </c>
      <c r="C94" s="112"/>
      <c r="D94" s="112"/>
      <c r="E94" s="100">
        <f>'Exhibit 4'!E93</f>
        <v>0</v>
      </c>
      <c r="F94" s="100">
        <f>+E94-D94</f>
        <v>0</v>
      </c>
    </row>
    <row r="95" spans="1:9" x14ac:dyDescent="0.3">
      <c r="A95" s="7">
        <v>353</v>
      </c>
      <c r="B95" s="48" t="s">
        <v>219</v>
      </c>
      <c r="C95" s="112"/>
      <c r="D95" s="112"/>
      <c r="E95" s="100">
        <f>'Exhibit 4'!E94</f>
        <v>0</v>
      </c>
      <c r="F95" s="100">
        <f>+E95-D95</f>
        <v>0</v>
      </c>
    </row>
    <row r="96" spans="1:9" x14ac:dyDescent="0.3">
      <c r="A96" s="7">
        <v>359</v>
      </c>
      <c r="B96" s="48" t="s">
        <v>103</v>
      </c>
      <c r="C96" s="114"/>
      <c r="D96" s="114"/>
      <c r="E96" s="100">
        <f>'Exhibit 4'!E95</f>
        <v>0</v>
      </c>
      <c r="F96" s="101">
        <f>+E96-D96</f>
        <v>0</v>
      </c>
    </row>
    <row r="97" spans="1:8" x14ac:dyDescent="0.3">
      <c r="A97" s="7"/>
      <c r="B97" s="40" t="s">
        <v>221</v>
      </c>
      <c r="C97" s="101">
        <f>SUM(C93:C96)</f>
        <v>0</v>
      </c>
      <c r="D97" s="101">
        <f>SUM(D93:D96)</f>
        <v>0</v>
      </c>
      <c r="E97" s="124">
        <f>SUM(E93:E96)</f>
        <v>0</v>
      </c>
      <c r="F97" s="124">
        <f>SUM(F93:F96)</f>
        <v>0</v>
      </c>
    </row>
    <row r="98" spans="1:8" x14ac:dyDescent="0.3">
      <c r="C98" s="99"/>
      <c r="D98" s="99"/>
      <c r="E98" s="99"/>
      <c r="F98" s="99"/>
    </row>
    <row r="99" spans="1:8" x14ac:dyDescent="0.3">
      <c r="A99" s="7">
        <v>360</v>
      </c>
      <c r="B99" s="40" t="s">
        <v>222</v>
      </c>
      <c r="C99" s="99"/>
      <c r="D99" s="99"/>
      <c r="E99" s="99"/>
      <c r="F99" s="99"/>
      <c r="G99" s="7"/>
      <c r="H99" s="40"/>
    </row>
    <row r="100" spans="1:8" x14ac:dyDescent="0.3">
      <c r="A100" s="7">
        <v>361</v>
      </c>
      <c r="B100" s="48" t="s">
        <v>223</v>
      </c>
      <c r="C100" s="112"/>
      <c r="D100" s="112"/>
      <c r="E100" s="100">
        <f>'Exhibit 4'!E99</f>
        <v>0</v>
      </c>
      <c r="F100" s="100">
        <f t="shared" ref="F100:F105" si="4">+E100-D100</f>
        <v>0</v>
      </c>
      <c r="G100" s="7"/>
      <c r="H100" s="48"/>
    </row>
    <row r="101" spans="1:8" x14ac:dyDescent="0.3">
      <c r="A101" s="7">
        <v>362</v>
      </c>
      <c r="B101" s="47" t="s">
        <v>224</v>
      </c>
      <c r="C101" s="112"/>
      <c r="D101" s="112"/>
      <c r="E101" s="100">
        <f>'Exhibit 4'!E100</f>
        <v>0</v>
      </c>
      <c r="F101" s="100">
        <f t="shared" si="4"/>
        <v>0</v>
      </c>
      <c r="G101" s="7"/>
      <c r="H101" s="47"/>
    </row>
    <row r="102" spans="1:8" x14ac:dyDescent="0.3">
      <c r="A102" s="7">
        <v>363</v>
      </c>
      <c r="B102" s="48" t="s">
        <v>225</v>
      </c>
      <c r="C102" s="112"/>
      <c r="D102" s="112"/>
      <c r="E102" s="100">
        <f>'Exhibit 4'!E101</f>
        <v>0</v>
      </c>
      <c r="F102" s="100">
        <f t="shared" si="4"/>
        <v>0</v>
      </c>
      <c r="G102" s="7"/>
      <c r="H102" s="48"/>
    </row>
    <row r="103" spans="1:8" x14ac:dyDescent="0.3">
      <c r="A103" s="7">
        <v>365</v>
      </c>
      <c r="B103" s="48" t="s">
        <v>226</v>
      </c>
      <c r="C103" s="112"/>
      <c r="D103" s="112"/>
      <c r="E103" s="100">
        <f>'Exhibit 4'!E102</f>
        <v>0</v>
      </c>
      <c r="F103" s="100">
        <f t="shared" si="4"/>
        <v>0</v>
      </c>
      <c r="G103" s="7"/>
      <c r="H103" s="48"/>
    </row>
    <row r="104" spans="1:8" x14ac:dyDescent="0.3">
      <c r="A104" s="7">
        <v>366</v>
      </c>
      <c r="B104" s="48" t="s">
        <v>227</v>
      </c>
      <c r="C104" s="112"/>
      <c r="D104" s="112"/>
      <c r="E104" s="100">
        <f>'Exhibit 4'!E103</f>
        <v>0</v>
      </c>
      <c r="F104" s="100">
        <f t="shared" si="4"/>
        <v>0</v>
      </c>
      <c r="G104" s="7"/>
      <c r="H104" s="48"/>
    </row>
    <row r="105" spans="1:8" x14ac:dyDescent="0.3">
      <c r="A105" s="7">
        <v>369</v>
      </c>
      <c r="B105" s="48" t="s">
        <v>103</v>
      </c>
      <c r="C105" s="114"/>
      <c r="D105" s="114"/>
      <c r="E105" s="100">
        <f>'Exhibit 4'!E104</f>
        <v>0</v>
      </c>
      <c r="F105" s="101">
        <f t="shared" si="4"/>
        <v>0</v>
      </c>
      <c r="G105" s="7"/>
      <c r="H105" s="48"/>
    </row>
    <row r="106" spans="1:8" x14ac:dyDescent="0.3">
      <c r="A106" s="7"/>
      <c r="B106" s="40" t="s">
        <v>228</v>
      </c>
      <c r="C106" s="101">
        <f>SUM(C100:C105)</f>
        <v>0</v>
      </c>
      <c r="D106" s="101">
        <f>SUM(D100:D105)</f>
        <v>0</v>
      </c>
      <c r="E106" s="124">
        <f>SUM(E100:E105)</f>
        <v>0</v>
      </c>
      <c r="F106" s="124">
        <f>SUM(F100:F105)</f>
        <v>0</v>
      </c>
      <c r="G106" s="7"/>
      <c r="H106" s="40"/>
    </row>
    <row r="107" spans="1:8" x14ac:dyDescent="0.3">
      <c r="A107" s="7"/>
      <c r="B107" s="197" t="s">
        <v>125</v>
      </c>
      <c r="C107" s="124">
        <f>+C106+C97+C90+C51+C22+C20</f>
        <v>0</v>
      </c>
      <c r="D107" s="124">
        <f>+D106+D97+D90+D51+D22+D20</f>
        <v>0</v>
      </c>
      <c r="E107" s="124">
        <f>+E106+E97+E90+E51+E22+E20</f>
        <v>0</v>
      </c>
      <c r="F107" s="124">
        <f>+F106+F97+F90+F51+F22+F20</f>
        <v>0</v>
      </c>
      <c r="G107" s="7"/>
    </row>
    <row r="108" spans="1:8" x14ac:dyDescent="0.3">
      <c r="C108" s="100"/>
      <c r="D108" s="100"/>
      <c r="E108" s="100"/>
      <c r="F108" s="100"/>
    </row>
    <row r="109" spans="1:8" x14ac:dyDescent="0.3">
      <c r="A109" s="7"/>
      <c r="B109" s="197" t="s">
        <v>126</v>
      </c>
      <c r="C109" s="99"/>
      <c r="D109" s="99"/>
      <c r="E109" s="99"/>
      <c r="F109" s="99"/>
    </row>
    <row r="110" spans="1:8" x14ac:dyDescent="0.3">
      <c r="A110" s="7">
        <v>100</v>
      </c>
      <c r="B110" s="39" t="s">
        <v>185</v>
      </c>
      <c r="C110" s="99"/>
      <c r="D110" s="99"/>
      <c r="E110" s="99"/>
      <c r="F110" s="99"/>
    </row>
    <row r="111" spans="1:8" x14ac:dyDescent="0.3">
      <c r="A111" s="7">
        <v>110</v>
      </c>
      <c r="B111" s="47" t="s">
        <v>229</v>
      </c>
      <c r="C111" s="99"/>
      <c r="D111" s="99"/>
      <c r="E111" s="99"/>
      <c r="F111" s="99"/>
    </row>
    <row r="112" spans="1:8" x14ac:dyDescent="0.3">
      <c r="A112" s="7">
        <v>111</v>
      </c>
      <c r="B112" s="51" t="s">
        <v>230</v>
      </c>
      <c r="C112" s="112"/>
      <c r="D112" s="112"/>
      <c r="E112" s="100">
        <f>'Exhibit 4'!E111</f>
        <v>0</v>
      </c>
      <c r="F112" s="100">
        <f>+D112-E112</f>
        <v>0</v>
      </c>
    </row>
    <row r="113" spans="1:9" x14ac:dyDescent="0.3">
      <c r="A113" s="197">
        <v>112</v>
      </c>
      <c r="B113" s="197" t="s">
        <v>624</v>
      </c>
      <c r="C113" s="220"/>
      <c r="D113" s="220"/>
      <c r="E113" s="100"/>
      <c r="F113" s="100"/>
    </row>
    <row r="114" spans="1:9" x14ac:dyDescent="0.3">
      <c r="B114" s="197" t="s">
        <v>627</v>
      </c>
      <c r="C114" s="220"/>
      <c r="D114" s="220"/>
      <c r="E114" s="100"/>
      <c r="F114" s="100"/>
    </row>
    <row r="115" spans="1:9" x14ac:dyDescent="0.3">
      <c r="A115" s="7">
        <v>120</v>
      </c>
      <c r="B115" s="47" t="s">
        <v>231</v>
      </c>
      <c r="C115" s="112"/>
      <c r="D115" s="112"/>
      <c r="E115" s="100">
        <f>'Exhibit 4'!E112</f>
        <v>0</v>
      </c>
      <c r="F115" s="100">
        <f>+D115-E115</f>
        <v>0</v>
      </c>
      <c r="H115" s="7"/>
      <c r="I115" s="47"/>
    </row>
    <row r="116" spans="1:9" x14ac:dyDescent="0.3">
      <c r="A116" s="7">
        <v>130</v>
      </c>
      <c r="B116" s="48" t="s">
        <v>232</v>
      </c>
      <c r="C116" s="112"/>
      <c r="D116" s="112"/>
      <c r="E116" s="100">
        <f>'Exhibit 4'!E113</f>
        <v>0</v>
      </c>
      <c r="F116" s="100">
        <f>+D116-E116</f>
        <v>0</v>
      </c>
      <c r="H116" s="7"/>
      <c r="I116" s="48"/>
    </row>
    <row r="117" spans="1:9" x14ac:dyDescent="0.3">
      <c r="A117" s="7">
        <v>140</v>
      </c>
      <c r="B117" s="48" t="s">
        <v>233</v>
      </c>
      <c r="C117" s="100"/>
      <c r="D117" s="100"/>
      <c r="E117" s="100"/>
      <c r="F117" s="100"/>
      <c r="H117" s="7"/>
      <c r="I117" s="48"/>
    </row>
    <row r="118" spans="1:9" x14ac:dyDescent="0.3">
      <c r="A118" s="7">
        <v>141</v>
      </c>
      <c r="B118" s="51" t="s">
        <v>234</v>
      </c>
      <c r="C118" s="112"/>
      <c r="D118" s="112"/>
      <c r="E118" s="100">
        <f>'Exhibit 4'!E115</f>
        <v>0</v>
      </c>
      <c r="F118" s="100">
        <f>+D118-E118</f>
        <v>0</v>
      </c>
      <c r="H118" s="7"/>
      <c r="I118" s="51"/>
    </row>
    <row r="119" spans="1:9" x14ac:dyDescent="0.3">
      <c r="A119" s="7">
        <v>142</v>
      </c>
      <c r="B119" s="50" t="s">
        <v>235</v>
      </c>
      <c r="C119" s="112"/>
      <c r="D119" s="112"/>
      <c r="E119" s="100">
        <f>'Exhibit 4'!E116</f>
        <v>0</v>
      </c>
      <c r="F119" s="100">
        <f>+D119-E119</f>
        <v>0</v>
      </c>
      <c r="H119" s="7"/>
      <c r="I119" s="50"/>
    </row>
    <row r="120" spans="1:9" x14ac:dyDescent="0.3">
      <c r="A120" s="7">
        <v>143</v>
      </c>
      <c r="B120" s="50" t="s">
        <v>236</v>
      </c>
      <c r="C120" s="112"/>
      <c r="D120" s="112"/>
      <c r="E120" s="100">
        <f>'Exhibit 4'!E117</f>
        <v>0</v>
      </c>
      <c r="F120" s="100">
        <f>+D120-E120</f>
        <v>0</v>
      </c>
      <c r="H120" s="7"/>
      <c r="I120" s="50"/>
    </row>
    <row r="121" spans="1:9" x14ac:dyDescent="0.3">
      <c r="A121" s="7">
        <v>149</v>
      </c>
      <c r="B121" s="50" t="s">
        <v>103</v>
      </c>
      <c r="C121" s="112"/>
      <c r="D121" s="112"/>
      <c r="E121" s="100">
        <f>'Exhibit 4'!E118</f>
        <v>0</v>
      </c>
      <c r="F121" s="100">
        <f>+D121-E121</f>
        <v>0</v>
      </c>
      <c r="H121" s="7"/>
      <c r="I121" s="50"/>
    </row>
    <row r="122" spans="1:9" x14ac:dyDescent="0.3">
      <c r="A122" s="7">
        <v>150</v>
      </c>
      <c r="B122" s="48" t="s">
        <v>237</v>
      </c>
      <c r="C122" s="100"/>
      <c r="D122" s="100"/>
      <c r="E122" s="100"/>
      <c r="F122" s="100"/>
      <c r="H122" s="7"/>
      <c r="I122" s="48"/>
    </row>
    <row r="123" spans="1:9" x14ac:dyDescent="0.3">
      <c r="A123" s="7">
        <v>151</v>
      </c>
      <c r="B123" s="51" t="s">
        <v>238</v>
      </c>
      <c r="C123" s="112"/>
      <c r="D123" s="112"/>
      <c r="E123" s="100">
        <f>'Exhibit 4'!E120</f>
        <v>0</v>
      </c>
      <c r="F123" s="100">
        <f>+D123-E123</f>
        <v>0</v>
      </c>
      <c r="H123" s="7"/>
      <c r="I123" s="51"/>
    </row>
    <row r="124" spans="1:9" x14ac:dyDescent="0.3">
      <c r="A124" s="7">
        <v>152</v>
      </c>
      <c r="B124" s="50" t="s">
        <v>239</v>
      </c>
      <c r="C124" s="112"/>
      <c r="D124" s="112"/>
      <c r="E124" s="100">
        <f>'Exhibit 4'!E121</f>
        <v>0</v>
      </c>
      <c r="F124" s="100">
        <f>+D124-E124</f>
        <v>0</v>
      </c>
      <c r="H124" s="7"/>
      <c r="I124" s="50"/>
    </row>
    <row r="125" spans="1:9" x14ac:dyDescent="0.3">
      <c r="A125" s="7">
        <v>153</v>
      </c>
      <c r="B125" s="50" t="s">
        <v>240</v>
      </c>
      <c r="C125" s="112"/>
      <c r="D125" s="112"/>
      <c r="E125" s="100">
        <f>'Exhibit 4'!E122</f>
        <v>0</v>
      </c>
      <c r="F125" s="100">
        <f>+D125-E125</f>
        <v>0</v>
      </c>
      <c r="H125" s="7"/>
      <c r="I125" s="50"/>
    </row>
    <row r="126" spans="1:9" x14ac:dyDescent="0.3">
      <c r="A126" s="7">
        <v>154</v>
      </c>
      <c r="B126" s="50" t="s">
        <v>170</v>
      </c>
      <c r="C126" s="219"/>
      <c r="D126" s="219"/>
      <c r="E126" s="100">
        <f>'Exhibit 4'!E123</f>
        <v>0</v>
      </c>
      <c r="F126" s="100">
        <f>+D126-E126</f>
        <v>0</v>
      </c>
      <c r="H126" s="7"/>
      <c r="I126" s="50"/>
    </row>
    <row r="127" spans="1:9" s="217" customFormat="1" x14ac:dyDescent="0.3">
      <c r="A127" s="7">
        <v>159</v>
      </c>
      <c r="B127" s="50" t="s">
        <v>818</v>
      </c>
      <c r="C127" s="128"/>
      <c r="D127" s="128"/>
      <c r="E127" s="100">
        <f>'Exhibit 4'!E124</f>
        <v>0</v>
      </c>
      <c r="F127" s="100">
        <f>+D127-E127</f>
        <v>0</v>
      </c>
      <c r="H127" s="7"/>
      <c r="I127" s="50"/>
    </row>
    <row r="128" spans="1:9" x14ac:dyDescent="0.3">
      <c r="A128" s="119" t="s">
        <v>836</v>
      </c>
      <c r="B128" s="47" t="s">
        <v>837</v>
      </c>
      <c r="C128" s="100"/>
      <c r="D128" s="100"/>
      <c r="E128" s="100"/>
      <c r="F128" s="100"/>
      <c r="H128" s="7"/>
      <c r="I128" s="47"/>
    </row>
    <row r="129" spans="1:9" x14ac:dyDescent="0.3">
      <c r="A129" s="7">
        <v>161</v>
      </c>
      <c r="B129" s="51" t="s">
        <v>241</v>
      </c>
      <c r="C129" s="112"/>
      <c r="D129" s="112"/>
      <c r="E129" s="100">
        <f>'Exhibit 4'!E126</f>
        <v>0</v>
      </c>
      <c r="F129" s="100">
        <f t="shared" ref="F129:F140" si="5">+D129-E129</f>
        <v>0</v>
      </c>
      <c r="H129" s="7"/>
      <c r="I129" s="51"/>
    </row>
    <row r="130" spans="1:9" x14ac:dyDescent="0.3">
      <c r="A130" s="7">
        <v>162</v>
      </c>
      <c r="B130" s="50" t="s">
        <v>242</v>
      </c>
      <c r="C130" s="112"/>
      <c r="D130" s="112"/>
      <c r="E130" s="100">
        <f>'Exhibit 4'!E127</f>
        <v>0</v>
      </c>
      <c r="F130" s="100">
        <f t="shared" si="5"/>
        <v>0</v>
      </c>
      <c r="H130" s="7"/>
      <c r="I130" s="50"/>
    </row>
    <row r="131" spans="1:9" x14ac:dyDescent="0.3">
      <c r="A131" s="7">
        <v>163</v>
      </c>
      <c r="B131" s="50" t="s">
        <v>243</v>
      </c>
      <c r="C131" s="112"/>
      <c r="D131" s="112"/>
      <c r="E131" s="100">
        <f>'Exhibit 4'!E128</f>
        <v>0</v>
      </c>
      <c r="F131" s="100">
        <f t="shared" si="5"/>
        <v>0</v>
      </c>
      <c r="H131" s="7"/>
      <c r="I131" s="50"/>
    </row>
    <row r="132" spans="1:9" x14ac:dyDescent="0.3">
      <c r="A132" s="7">
        <v>164</v>
      </c>
      <c r="B132" s="50" t="s">
        <v>244</v>
      </c>
      <c r="C132" s="112"/>
      <c r="D132" s="112"/>
      <c r="E132" s="100">
        <f>'Exhibit 4'!E129</f>
        <v>0</v>
      </c>
      <c r="F132" s="100">
        <f t="shared" si="5"/>
        <v>0</v>
      </c>
      <c r="H132" s="7"/>
      <c r="I132" s="50"/>
    </row>
    <row r="133" spans="1:9" x14ac:dyDescent="0.3">
      <c r="A133" s="7">
        <v>165</v>
      </c>
      <c r="B133" s="51" t="s">
        <v>202</v>
      </c>
      <c r="C133" s="112"/>
      <c r="D133" s="112"/>
      <c r="E133" s="100">
        <f>'Exhibit 4'!E130</f>
        <v>0</v>
      </c>
      <c r="F133" s="100">
        <f t="shared" si="5"/>
        <v>0</v>
      </c>
      <c r="H133" s="7"/>
      <c r="I133" s="51"/>
    </row>
    <row r="134" spans="1:9" x14ac:dyDescent="0.3">
      <c r="A134" s="7">
        <v>166</v>
      </c>
      <c r="B134" s="50" t="s">
        <v>245</v>
      </c>
      <c r="C134" s="112"/>
      <c r="D134" s="112"/>
      <c r="E134" s="100">
        <f>'Exhibit 4'!E131</f>
        <v>0</v>
      </c>
      <c r="F134" s="100">
        <f t="shared" si="5"/>
        <v>0</v>
      </c>
      <c r="H134" s="7"/>
      <c r="I134" s="50"/>
    </row>
    <row r="135" spans="1:9" x14ac:dyDescent="0.3">
      <c r="A135" s="7">
        <v>167</v>
      </c>
      <c r="B135" s="50" t="s">
        <v>246</v>
      </c>
      <c r="C135" s="112"/>
      <c r="D135" s="112"/>
      <c r="E135" s="100">
        <f>'Exhibit 4'!E132</f>
        <v>0</v>
      </c>
      <c r="F135" s="100">
        <f t="shared" si="5"/>
        <v>0</v>
      </c>
      <c r="H135" s="7"/>
      <c r="I135" s="50"/>
    </row>
    <row r="136" spans="1:9" x14ac:dyDescent="0.3">
      <c r="A136" s="7">
        <v>168</v>
      </c>
      <c r="B136" s="50" t="s">
        <v>247</v>
      </c>
      <c r="C136" s="112"/>
      <c r="D136" s="112"/>
      <c r="E136" s="100">
        <f>'Exhibit 4'!E133</f>
        <v>0</v>
      </c>
      <c r="F136" s="100">
        <f t="shared" si="5"/>
        <v>0</v>
      </c>
      <c r="H136" s="7"/>
      <c r="I136" s="50"/>
    </row>
    <row r="137" spans="1:9" x14ac:dyDescent="0.3">
      <c r="A137" s="7">
        <v>169</v>
      </c>
      <c r="B137" s="50" t="s">
        <v>103</v>
      </c>
      <c r="C137" s="112"/>
      <c r="D137" s="112"/>
      <c r="E137" s="100">
        <f>'Exhibit 4'!E134</f>
        <v>0</v>
      </c>
      <c r="F137" s="100">
        <f t="shared" si="5"/>
        <v>0</v>
      </c>
      <c r="H137" s="7"/>
      <c r="I137" s="50"/>
    </row>
    <row r="138" spans="1:9" x14ac:dyDescent="0.3">
      <c r="A138" s="7">
        <v>170</v>
      </c>
      <c r="B138" s="50" t="s">
        <v>248</v>
      </c>
      <c r="C138" s="112"/>
      <c r="D138" s="112"/>
      <c r="E138" s="100">
        <f>'Exhibit 4'!E135</f>
        <v>0</v>
      </c>
      <c r="F138" s="100">
        <f t="shared" si="5"/>
        <v>0</v>
      </c>
      <c r="H138" s="7"/>
      <c r="I138" s="50"/>
    </row>
    <row r="139" spans="1:9" x14ac:dyDescent="0.3">
      <c r="A139" s="7">
        <v>171</v>
      </c>
      <c r="B139" s="50" t="s">
        <v>249</v>
      </c>
      <c r="C139" s="112"/>
      <c r="D139" s="112"/>
      <c r="E139" s="100">
        <f>'Exhibit 4'!E136</f>
        <v>0</v>
      </c>
      <c r="F139" s="100">
        <f t="shared" si="5"/>
        <v>0</v>
      </c>
      <c r="H139" s="7"/>
      <c r="I139" s="50"/>
    </row>
    <row r="140" spans="1:9" x14ac:dyDescent="0.3">
      <c r="A140" s="7">
        <v>172</v>
      </c>
      <c r="B140" s="50" t="s">
        <v>250</v>
      </c>
      <c r="C140" s="114"/>
      <c r="D140" s="114"/>
      <c r="E140" s="100">
        <f>'Exhibit 4'!E137</f>
        <v>0</v>
      </c>
      <c r="F140" s="101">
        <f t="shared" si="5"/>
        <v>0</v>
      </c>
      <c r="H140" s="7"/>
      <c r="I140" s="50"/>
    </row>
    <row r="141" spans="1:9" x14ac:dyDescent="0.3">
      <c r="B141" s="39" t="s">
        <v>406</v>
      </c>
      <c r="C141" s="101">
        <f>+SUM(C112:C140)</f>
        <v>0</v>
      </c>
      <c r="D141" s="101">
        <f>+SUM(D112:D140)</f>
        <v>0</v>
      </c>
      <c r="E141" s="124">
        <f>+SUM(E112:E140)</f>
        <v>0</v>
      </c>
      <c r="F141" s="124">
        <f>+SUM(F112:F140)</f>
        <v>0</v>
      </c>
    </row>
    <row r="142" spans="1:9" x14ac:dyDescent="0.3">
      <c r="C142" s="99"/>
      <c r="D142" s="99"/>
      <c r="E142" s="99"/>
      <c r="F142" s="99"/>
    </row>
    <row r="143" spans="1:9" x14ac:dyDescent="0.3">
      <c r="A143" s="7">
        <v>200</v>
      </c>
      <c r="B143" s="39" t="s">
        <v>192</v>
      </c>
      <c r="C143" s="99"/>
      <c r="D143" s="99"/>
      <c r="E143" s="99"/>
      <c r="F143" s="99"/>
      <c r="H143" s="7"/>
      <c r="I143" s="39"/>
    </row>
    <row r="144" spans="1:9" x14ac:dyDescent="0.3">
      <c r="A144" s="7">
        <v>210</v>
      </c>
      <c r="B144" s="47" t="s">
        <v>251</v>
      </c>
      <c r="C144" s="100"/>
      <c r="D144" s="100"/>
      <c r="E144" s="100"/>
      <c r="F144" s="100"/>
      <c r="H144" s="7"/>
      <c r="I144" s="47"/>
    </row>
    <row r="145" spans="1:9" x14ac:dyDescent="0.3">
      <c r="A145" s="7">
        <v>211</v>
      </c>
      <c r="B145" s="50" t="s">
        <v>252</v>
      </c>
      <c r="C145" s="112"/>
      <c r="D145" s="112"/>
      <c r="E145" s="100">
        <f>'Exhibit 4'!E142</f>
        <v>0</v>
      </c>
      <c r="F145" s="100">
        <f t="shared" ref="F145:F150" si="6">+D145-E145</f>
        <v>0</v>
      </c>
      <c r="H145" s="7"/>
      <c r="I145" s="50"/>
    </row>
    <row r="146" spans="1:9" x14ac:dyDescent="0.3">
      <c r="A146" s="7">
        <v>212</v>
      </c>
      <c r="B146" s="51" t="s">
        <v>253</v>
      </c>
      <c r="C146" s="112"/>
      <c r="D146" s="112"/>
      <c r="E146" s="100">
        <f>'Exhibit 4'!E143</f>
        <v>0</v>
      </c>
      <c r="F146" s="100">
        <f t="shared" si="6"/>
        <v>0</v>
      </c>
      <c r="H146" s="7"/>
      <c r="I146" s="51"/>
    </row>
    <row r="147" spans="1:9" x14ac:dyDescent="0.3">
      <c r="A147" s="7">
        <v>213</v>
      </c>
      <c r="B147" s="50" t="s">
        <v>254</v>
      </c>
      <c r="C147" s="112"/>
      <c r="D147" s="112"/>
      <c r="E147" s="100">
        <f>'Exhibit 4'!E144</f>
        <v>0</v>
      </c>
      <c r="F147" s="100">
        <f t="shared" si="6"/>
        <v>0</v>
      </c>
      <c r="H147" s="7"/>
      <c r="I147" s="50"/>
    </row>
    <row r="148" spans="1:9" x14ac:dyDescent="0.3">
      <c r="A148" s="7">
        <v>214</v>
      </c>
      <c r="B148" s="50" t="s">
        <v>255</v>
      </c>
      <c r="C148" s="112"/>
      <c r="D148" s="112"/>
      <c r="E148" s="100">
        <f>'Exhibit 4'!E145</f>
        <v>0</v>
      </c>
      <c r="F148" s="100">
        <f t="shared" si="6"/>
        <v>0</v>
      </c>
      <c r="H148" s="7"/>
      <c r="I148" s="50"/>
    </row>
    <row r="149" spans="1:9" x14ac:dyDescent="0.3">
      <c r="A149" s="7">
        <v>215</v>
      </c>
      <c r="B149" s="50" t="s">
        <v>256</v>
      </c>
      <c r="C149" s="112"/>
      <c r="D149" s="112"/>
      <c r="E149" s="100">
        <f>'Exhibit 4'!E146</f>
        <v>0</v>
      </c>
      <c r="F149" s="100">
        <f t="shared" si="6"/>
        <v>0</v>
      </c>
      <c r="H149" s="7"/>
      <c r="I149" s="50"/>
    </row>
    <row r="150" spans="1:9" x14ac:dyDescent="0.3">
      <c r="A150" s="7">
        <v>219</v>
      </c>
      <c r="B150" s="50" t="s">
        <v>257</v>
      </c>
      <c r="C150" s="112"/>
      <c r="D150" s="112"/>
      <c r="E150" s="100">
        <f>'Exhibit 4'!E147</f>
        <v>0</v>
      </c>
      <c r="F150" s="100">
        <f t="shared" si="6"/>
        <v>0</v>
      </c>
      <c r="H150" s="7"/>
      <c r="I150" s="50"/>
    </row>
    <row r="151" spans="1:9" x14ac:dyDescent="0.3">
      <c r="A151" s="7">
        <v>220</v>
      </c>
      <c r="B151" s="47" t="s">
        <v>258</v>
      </c>
      <c r="C151" s="100"/>
      <c r="D151" s="100"/>
      <c r="E151" s="100"/>
      <c r="F151" s="100"/>
      <c r="H151" s="7"/>
      <c r="I151" s="47"/>
    </row>
    <row r="152" spans="1:9" x14ac:dyDescent="0.3">
      <c r="A152" s="7">
        <v>221</v>
      </c>
      <c r="B152" s="50" t="s">
        <v>259</v>
      </c>
      <c r="C152" s="112"/>
      <c r="D152" s="112"/>
      <c r="E152" s="100">
        <f>'Exhibit 4'!E149</f>
        <v>0</v>
      </c>
      <c r="F152" s="100">
        <f>+D152-E152</f>
        <v>0</v>
      </c>
      <c r="H152" s="7"/>
      <c r="I152" s="50"/>
    </row>
    <row r="153" spans="1:9" x14ac:dyDescent="0.3">
      <c r="A153" s="7">
        <v>222</v>
      </c>
      <c r="B153" s="50" t="s">
        <v>260</v>
      </c>
      <c r="C153" s="112"/>
      <c r="D153" s="112"/>
      <c r="E153" s="100">
        <f>'Exhibit 4'!E150</f>
        <v>0</v>
      </c>
      <c r="F153" s="100">
        <f>+D153-E153</f>
        <v>0</v>
      </c>
      <c r="H153" s="7"/>
      <c r="I153" s="50"/>
    </row>
    <row r="154" spans="1:9" x14ac:dyDescent="0.3">
      <c r="A154" s="7">
        <v>223</v>
      </c>
      <c r="B154" s="50" t="s">
        <v>261</v>
      </c>
      <c r="C154" s="112"/>
      <c r="D154" s="112"/>
      <c r="E154" s="100">
        <f>'Exhibit 4'!E151</f>
        <v>0</v>
      </c>
      <c r="F154" s="100">
        <f>+D154-E154</f>
        <v>0</v>
      </c>
      <c r="H154" s="7"/>
      <c r="I154" s="50"/>
    </row>
    <row r="155" spans="1:9" x14ac:dyDescent="0.3">
      <c r="A155" s="7">
        <v>225</v>
      </c>
      <c r="B155" s="50" t="s">
        <v>262</v>
      </c>
      <c r="C155" s="112"/>
      <c r="D155" s="112"/>
      <c r="E155" s="100">
        <f>'Exhibit 4'!E152</f>
        <v>0</v>
      </c>
      <c r="F155" s="100">
        <f>+D155-E155</f>
        <v>0</v>
      </c>
      <c r="H155" s="7"/>
      <c r="I155" s="50"/>
    </row>
    <row r="156" spans="1:9" x14ac:dyDescent="0.3">
      <c r="A156" s="7">
        <v>229</v>
      </c>
      <c r="B156" s="50" t="s">
        <v>263</v>
      </c>
      <c r="C156" s="114"/>
      <c r="D156" s="114"/>
      <c r="E156" s="100">
        <f>'Exhibit 4'!E153</f>
        <v>0</v>
      </c>
      <c r="F156" s="101">
        <f>+D156-E156</f>
        <v>0</v>
      </c>
      <c r="H156" s="7"/>
      <c r="I156" s="50"/>
    </row>
    <row r="157" spans="1:9" x14ac:dyDescent="0.3">
      <c r="A157" s="7"/>
      <c r="B157" s="39" t="s">
        <v>407</v>
      </c>
      <c r="C157" s="101">
        <f>SUM(C145:C156)</f>
        <v>0</v>
      </c>
      <c r="D157" s="101">
        <f>SUM(D145:D156)</f>
        <v>0</v>
      </c>
      <c r="E157" s="124">
        <f>SUM(E145:E156)</f>
        <v>0</v>
      </c>
      <c r="F157" s="124">
        <f>SUM(F145:F156)</f>
        <v>0</v>
      </c>
      <c r="H157" s="7"/>
    </row>
    <row r="158" spans="1:9" x14ac:dyDescent="0.3">
      <c r="C158" s="99"/>
      <c r="D158" s="99"/>
      <c r="E158" s="99"/>
      <c r="F158" s="99"/>
    </row>
    <row r="159" spans="1:9" x14ac:dyDescent="0.3">
      <c r="A159" s="7">
        <v>300</v>
      </c>
      <c r="B159" s="39" t="s">
        <v>197</v>
      </c>
      <c r="C159" s="99"/>
      <c r="D159" s="99"/>
      <c r="E159" s="99"/>
      <c r="F159" s="99"/>
    </row>
    <row r="160" spans="1:9" x14ac:dyDescent="0.3">
      <c r="A160" s="7">
        <v>310</v>
      </c>
      <c r="B160" s="47" t="s">
        <v>264</v>
      </c>
      <c r="C160" s="100"/>
      <c r="D160" s="100"/>
      <c r="E160" s="100"/>
      <c r="F160" s="100"/>
    </row>
    <row r="161" spans="1:6" x14ac:dyDescent="0.3">
      <c r="A161" s="7">
        <v>311</v>
      </c>
      <c r="B161" s="51" t="s">
        <v>265</v>
      </c>
      <c r="C161" s="112"/>
      <c r="D161" s="112"/>
      <c r="E161" s="100">
        <f>'Exhibit 4'!E158</f>
        <v>0</v>
      </c>
      <c r="F161" s="100">
        <f>+D161-E161</f>
        <v>0</v>
      </c>
    </row>
    <row r="162" spans="1:6" x14ac:dyDescent="0.3">
      <c r="A162" s="7">
        <v>320</v>
      </c>
      <c r="B162" s="47" t="s">
        <v>266</v>
      </c>
      <c r="C162" s="100"/>
      <c r="D162" s="100"/>
      <c r="E162" s="100"/>
      <c r="F162" s="100"/>
    </row>
    <row r="163" spans="1:6" x14ac:dyDescent="0.3">
      <c r="A163" s="7">
        <v>321</v>
      </c>
      <c r="B163" s="51" t="s">
        <v>267</v>
      </c>
      <c r="C163" s="112"/>
      <c r="D163" s="112"/>
      <c r="E163" s="100">
        <f>'Exhibit 4'!E160</f>
        <v>0</v>
      </c>
      <c r="F163" s="100">
        <f>+D163-E163</f>
        <v>0</v>
      </c>
    </row>
    <row r="164" spans="1:6" x14ac:dyDescent="0.3">
      <c r="A164" s="7">
        <v>322</v>
      </c>
      <c r="B164" s="50" t="s">
        <v>268</v>
      </c>
      <c r="C164" s="112"/>
      <c r="D164" s="112"/>
      <c r="E164" s="100">
        <f>'Exhibit 4'!E161</f>
        <v>0</v>
      </c>
      <c r="F164" s="100">
        <f>+D164-E164</f>
        <v>0</v>
      </c>
    </row>
    <row r="165" spans="1:6" x14ac:dyDescent="0.3">
      <c r="A165" s="7">
        <v>330</v>
      </c>
      <c r="B165" s="48" t="s">
        <v>269</v>
      </c>
      <c r="C165" s="100"/>
      <c r="D165" s="100"/>
      <c r="E165" s="100"/>
      <c r="F165" s="100"/>
    </row>
    <row r="166" spans="1:6" x14ac:dyDescent="0.3">
      <c r="A166" s="7">
        <v>331</v>
      </c>
      <c r="B166" s="50" t="s">
        <v>270</v>
      </c>
      <c r="C166" s="112"/>
      <c r="D166" s="112"/>
      <c r="E166" s="100">
        <f>'Exhibit 4'!E163</f>
        <v>0</v>
      </c>
      <c r="F166" s="100">
        <f>+D166-E166</f>
        <v>0</v>
      </c>
    </row>
    <row r="167" spans="1:6" x14ac:dyDescent="0.3">
      <c r="A167" s="7">
        <v>332</v>
      </c>
      <c r="B167" s="50" t="s">
        <v>271</v>
      </c>
      <c r="C167" s="112"/>
      <c r="D167" s="112"/>
      <c r="E167" s="100">
        <f>'Exhibit 4'!E164</f>
        <v>0</v>
      </c>
      <c r="F167" s="100">
        <f>+D167-E167</f>
        <v>0</v>
      </c>
    </row>
    <row r="168" spans="1:6" s="232" customFormat="1" x14ac:dyDescent="0.3">
      <c r="A168" s="7">
        <v>333</v>
      </c>
      <c r="B168" s="50" t="s">
        <v>839</v>
      </c>
      <c r="C168" s="112"/>
      <c r="D168" s="112"/>
      <c r="E168" s="100">
        <f>'Exhibit 4'!E165</f>
        <v>0</v>
      </c>
      <c r="F168" s="100">
        <f>+D168-E168</f>
        <v>0</v>
      </c>
    </row>
    <row r="169" spans="1:6" x14ac:dyDescent="0.3">
      <c r="A169" s="7">
        <v>340</v>
      </c>
      <c r="B169" s="48" t="s">
        <v>272</v>
      </c>
      <c r="C169" s="112"/>
      <c r="D169" s="112"/>
      <c r="E169" s="100">
        <f>'Exhibit 4'!E166</f>
        <v>0</v>
      </c>
      <c r="F169" s="100">
        <f>+D169-E169</f>
        <v>0</v>
      </c>
    </row>
    <row r="170" spans="1:6" x14ac:dyDescent="0.3">
      <c r="A170" s="7">
        <v>390</v>
      </c>
      <c r="B170" s="48" t="s">
        <v>273</v>
      </c>
      <c r="C170" s="114"/>
      <c r="D170" s="114"/>
      <c r="E170" s="100">
        <f>'Exhibit 4'!E167</f>
        <v>0</v>
      </c>
      <c r="F170" s="101">
        <f>+D170-E170</f>
        <v>0</v>
      </c>
    </row>
    <row r="171" spans="1:6" x14ac:dyDescent="0.3">
      <c r="B171" s="39" t="s">
        <v>408</v>
      </c>
      <c r="C171" s="101">
        <f>+SUM(C161:C170)</f>
        <v>0</v>
      </c>
      <c r="D171" s="101">
        <f>+SUM(D161:D170)</f>
        <v>0</v>
      </c>
      <c r="E171" s="124">
        <f>+SUM(E161:E170)</f>
        <v>0</v>
      </c>
      <c r="F171" s="124">
        <f>+SUM(F161:F170)</f>
        <v>0</v>
      </c>
    </row>
    <row r="172" spans="1:6" x14ac:dyDescent="0.3">
      <c r="C172" s="99"/>
      <c r="D172" s="99"/>
      <c r="E172" s="99"/>
      <c r="F172" s="99"/>
    </row>
    <row r="173" spans="1:6" x14ac:dyDescent="0.3">
      <c r="A173" s="7">
        <v>400</v>
      </c>
      <c r="B173" s="39" t="s">
        <v>199</v>
      </c>
      <c r="C173" s="99"/>
      <c r="D173" s="99"/>
      <c r="E173" s="99"/>
      <c r="F173" s="99"/>
    </row>
    <row r="174" spans="1:6" x14ac:dyDescent="0.3">
      <c r="A174" s="7">
        <v>410</v>
      </c>
      <c r="B174" s="47" t="s">
        <v>200</v>
      </c>
      <c r="C174" s="99"/>
      <c r="D174" s="99"/>
      <c r="E174" s="99"/>
      <c r="F174" s="99"/>
    </row>
    <row r="175" spans="1:6" x14ac:dyDescent="0.3">
      <c r="A175" s="7">
        <v>411</v>
      </c>
      <c r="B175" s="50" t="s">
        <v>274</v>
      </c>
      <c r="C175" s="112"/>
      <c r="D175" s="112"/>
      <c r="E175" s="100">
        <f>'Exhibit 4'!E172</f>
        <v>0</v>
      </c>
      <c r="F175" s="100">
        <f>+D175-E175</f>
        <v>0</v>
      </c>
    </row>
    <row r="176" spans="1:6" x14ac:dyDescent="0.3">
      <c r="A176" s="7">
        <v>412</v>
      </c>
      <c r="B176" s="51" t="s">
        <v>275</v>
      </c>
      <c r="C176" s="112"/>
      <c r="D176" s="112"/>
      <c r="E176" s="100">
        <f>'Exhibit 4'!E173</f>
        <v>0</v>
      </c>
      <c r="F176" s="100">
        <f>+D176-E176</f>
        <v>0</v>
      </c>
    </row>
    <row r="177" spans="1:6" x14ac:dyDescent="0.3">
      <c r="A177" s="7">
        <v>413</v>
      </c>
      <c r="B177" s="50" t="s">
        <v>203</v>
      </c>
      <c r="C177" s="112"/>
      <c r="D177" s="112"/>
      <c r="E177" s="100">
        <f>'Exhibit 4'!E174</f>
        <v>0</v>
      </c>
      <c r="F177" s="100">
        <f>+D177-E177</f>
        <v>0</v>
      </c>
    </row>
    <row r="178" spans="1:6" x14ac:dyDescent="0.3">
      <c r="A178" s="7">
        <v>415</v>
      </c>
      <c r="B178" s="50" t="s">
        <v>276</v>
      </c>
      <c r="C178" s="112"/>
      <c r="D178" s="112"/>
      <c r="E178" s="100">
        <f>'Exhibit 4'!E175</f>
        <v>0</v>
      </c>
      <c r="F178" s="100">
        <f>+D178-E178</f>
        <v>0</v>
      </c>
    </row>
    <row r="179" spans="1:6" x14ac:dyDescent="0.3">
      <c r="A179" s="7">
        <v>419</v>
      </c>
      <c r="B179" s="50" t="s">
        <v>103</v>
      </c>
      <c r="C179" s="112"/>
      <c r="D179" s="112"/>
      <c r="E179" s="100">
        <f>'Exhibit 4'!E176</f>
        <v>0</v>
      </c>
      <c r="F179" s="100">
        <f>+D179-E179</f>
        <v>0</v>
      </c>
    </row>
    <row r="180" spans="1:6" x14ac:dyDescent="0.3">
      <c r="A180" s="7">
        <v>420</v>
      </c>
      <c r="B180" s="47" t="s">
        <v>205</v>
      </c>
      <c r="C180" s="100"/>
      <c r="D180" s="100"/>
      <c r="E180" s="100"/>
      <c r="F180" s="100"/>
    </row>
    <row r="181" spans="1:6" x14ac:dyDescent="0.3">
      <c r="A181" s="7">
        <v>421</v>
      </c>
      <c r="B181" s="51" t="s">
        <v>206</v>
      </c>
      <c r="C181" s="112"/>
      <c r="D181" s="112"/>
      <c r="E181" s="100">
        <f>'Exhibit 4'!E178</f>
        <v>0</v>
      </c>
      <c r="F181" s="100">
        <f t="shared" ref="F181:F187" si="7">+D181-E181</f>
        <v>0</v>
      </c>
    </row>
    <row r="182" spans="1:6" x14ac:dyDescent="0.3">
      <c r="A182" s="7">
        <v>422</v>
      </c>
      <c r="B182" s="51" t="s">
        <v>277</v>
      </c>
      <c r="C182" s="112"/>
      <c r="D182" s="112"/>
      <c r="E182" s="100">
        <f>'Exhibit 4'!E179</f>
        <v>0</v>
      </c>
      <c r="F182" s="100">
        <f t="shared" si="7"/>
        <v>0</v>
      </c>
    </row>
    <row r="183" spans="1:6" x14ac:dyDescent="0.3">
      <c r="A183" s="7">
        <v>423</v>
      </c>
      <c r="B183" s="51" t="s">
        <v>208</v>
      </c>
      <c r="C183" s="112"/>
      <c r="D183" s="112"/>
      <c r="E183" s="100">
        <f>'Exhibit 4'!E180</f>
        <v>0</v>
      </c>
      <c r="F183" s="100">
        <f t="shared" si="7"/>
        <v>0</v>
      </c>
    </row>
    <row r="184" spans="1:6" x14ac:dyDescent="0.3">
      <c r="A184" s="7">
        <v>424</v>
      </c>
      <c r="B184" s="51" t="s">
        <v>207</v>
      </c>
      <c r="C184" s="112"/>
      <c r="D184" s="112"/>
      <c r="E184" s="100">
        <f>'Exhibit 4'!E181</f>
        <v>0</v>
      </c>
      <c r="F184" s="100">
        <f t="shared" si="7"/>
        <v>0</v>
      </c>
    </row>
    <row r="185" spans="1:6" x14ac:dyDescent="0.3">
      <c r="A185" s="7">
        <v>425</v>
      </c>
      <c r="B185" s="51" t="s">
        <v>278</v>
      </c>
      <c r="C185" s="112"/>
      <c r="D185" s="112"/>
      <c r="E185" s="100">
        <f>'Exhibit 4'!E182</f>
        <v>0</v>
      </c>
      <c r="F185" s="100">
        <f t="shared" si="7"/>
        <v>0</v>
      </c>
    </row>
    <row r="186" spans="1:6" x14ac:dyDescent="0.3">
      <c r="A186" s="7">
        <v>426</v>
      </c>
      <c r="B186" s="51" t="s">
        <v>209</v>
      </c>
      <c r="C186" s="112"/>
      <c r="D186" s="112"/>
      <c r="E186" s="100">
        <f>'Exhibit 4'!E183</f>
        <v>0</v>
      </c>
      <c r="F186" s="100">
        <f t="shared" si="7"/>
        <v>0</v>
      </c>
    </row>
    <row r="187" spans="1:6" x14ac:dyDescent="0.3">
      <c r="A187" s="7">
        <v>429</v>
      </c>
      <c r="B187" s="51" t="s">
        <v>103</v>
      </c>
      <c r="C187" s="112"/>
      <c r="D187" s="112"/>
      <c r="E187" s="100">
        <f>'Exhibit 4'!E184</f>
        <v>0</v>
      </c>
      <c r="F187" s="100">
        <f t="shared" si="7"/>
        <v>0</v>
      </c>
    </row>
    <row r="188" spans="1:6" x14ac:dyDescent="0.3">
      <c r="A188" s="7">
        <v>430</v>
      </c>
      <c r="B188" s="47" t="s">
        <v>279</v>
      </c>
      <c r="C188" s="100"/>
      <c r="D188" s="100"/>
      <c r="E188" s="100"/>
      <c r="F188" s="100"/>
    </row>
    <row r="189" spans="1:6" x14ac:dyDescent="0.3">
      <c r="A189" s="7">
        <v>431</v>
      </c>
      <c r="B189" s="51" t="s">
        <v>280</v>
      </c>
      <c r="C189" s="112"/>
      <c r="D189" s="112"/>
      <c r="E189" s="100">
        <f>'Exhibit 4'!E186</f>
        <v>0</v>
      </c>
      <c r="F189" s="100">
        <f>+D189-E189</f>
        <v>0</v>
      </c>
    </row>
    <row r="190" spans="1:6" x14ac:dyDescent="0.3">
      <c r="A190" s="7">
        <v>432</v>
      </c>
      <c r="B190" s="51" t="s">
        <v>281</v>
      </c>
      <c r="C190" s="112"/>
      <c r="D190" s="112"/>
      <c r="E190" s="100">
        <f>'Exhibit 4'!E187</f>
        <v>0</v>
      </c>
      <c r="F190" s="100">
        <f>+D190-E190</f>
        <v>0</v>
      </c>
    </row>
    <row r="191" spans="1:6" x14ac:dyDescent="0.3">
      <c r="A191" s="7">
        <v>433</v>
      </c>
      <c r="B191" s="51" t="s">
        <v>282</v>
      </c>
      <c r="C191" s="112"/>
      <c r="D191" s="112"/>
      <c r="E191" s="100">
        <f>'Exhibit 4'!E188</f>
        <v>0</v>
      </c>
      <c r="F191" s="100">
        <f>+D191-E191</f>
        <v>0</v>
      </c>
    </row>
    <row r="192" spans="1:6" x14ac:dyDescent="0.3">
      <c r="A192" s="7">
        <v>434</v>
      </c>
      <c r="B192" s="51" t="s">
        <v>283</v>
      </c>
      <c r="C192" s="112"/>
      <c r="D192" s="112"/>
      <c r="E192" s="100">
        <f>'Exhibit 4'!E189</f>
        <v>0</v>
      </c>
      <c r="F192" s="100">
        <f>+D192-E192</f>
        <v>0</v>
      </c>
    </row>
    <row r="193" spans="1:6" x14ac:dyDescent="0.3">
      <c r="A193" s="7">
        <v>439</v>
      </c>
      <c r="B193" s="51" t="s">
        <v>103</v>
      </c>
      <c r="C193" s="112"/>
      <c r="D193" s="112"/>
      <c r="E193" s="100">
        <f>'Exhibit 4'!E190</f>
        <v>0</v>
      </c>
      <c r="F193" s="100">
        <f>+D193-E193</f>
        <v>0</v>
      </c>
    </row>
    <row r="194" spans="1:6" x14ac:dyDescent="0.3">
      <c r="A194" s="7">
        <v>440</v>
      </c>
      <c r="B194" s="47" t="s">
        <v>284</v>
      </c>
      <c r="C194" s="100"/>
      <c r="D194" s="100"/>
      <c r="E194" s="100"/>
      <c r="F194" s="100"/>
    </row>
    <row r="195" spans="1:6" x14ac:dyDescent="0.3">
      <c r="A195" s="7">
        <v>441</v>
      </c>
      <c r="B195" s="51" t="s">
        <v>285</v>
      </c>
      <c r="C195" s="112"/>
      <c r="D195" s="112"/>
      <c r="E195" s="100">
        <f>'Exhibit 4'!E192</f>
        <v>0</v>
      </c>
      <c r="F195" s="100">
        <f t="shared" ref="F195:F200" si="8">+D195-E195</f>
        <v>0</v>
      </c>
    </row>
    <row r="196" spans="1:6" x14ac:dyDescent="0.3">
      <c r="A196" s="7">
        <v>442</v>
      </c>
      <c r="B196" s="51" t="s">
        <v>286</v>
      </c>
      <c r="C196" s="112"/>
      <c r="D196" s="112"/>
      <c r="E196" s="100">
        <f>'Exhibit 4'!E193</f>
        <v>0</v>
      </c>
      <c r="F196" s="100">
        <f t="shared" si="8"/>
        <v>0</v>
      </c>
    </row>
    <row r="197" spans="1:6" x14ac:dyDescent="0.3">
      <c r="A197" s="7">
        <v>443</v>
      </c>
      <c r="B197" s="51" t="s">
        <v>287</v>
      </c>
      <c r="C197" s="112"/>
      <c r="D197" s="112"/>
      <c r="E197" s="100">
        <f>'Exhibit 4'!E194</f>
        <v>0</v>
      </c>
      <c r="F197" s="100">
        <f t="shared" si="8"/>
        <v>0</v>
      </c>
    </row>
    <row r="198" spans="1:6" x14ac:dyDescent="0.3">
      <c r="A198" s="7">
        <v>444</v>
      </c>
      <c r="B198" s="51" t="s">
        <v>288</v>
      </c>
      <c r="C198" s="112"/>
      <c r="D198" s="112"/>
      <c r="E198" s="100">
        <f>'Exhibit 4'!E195</f>
        <v>0</v>
      </c>
      <c r="F198" s="100">
        <f t="shared" si="8"/>
        <v>0</v>
      </c>
    </row>
    <row r="199" spans="1:6" x14ac:dyDescent="0.3">
      <c r="A199" s="7">
        <v>445</v>
      </c>
      <c r="B199" s="51" t="s">
        <v>289</v>
      </c>
      <c r="C199" s="112"/>
      <c r="D199" s="112"/>
      <c r="E199" s="100">
        <f>'Exhibit 4'!E196</f>
        <v>0</v>
      </c>
      <c r="F199" s="100">
        <f t="shared" si="8"/>
        <v>0</v>
      </c>
    </row>
    <row r="200" spans="1:6" x14ac:dyDescent="0.3">
      <c r="A200" s="7">
        <v>449</v>
      </c>
      <c r="B200" s="51" t="s">
        <v>103</v>
      </c>
      <c r="C200" s="114"/>
      <c r="D200" s="114"/>
      <c r="E200" s="100">
        <f>'Exhibit 4'!E197</f>
        <v>0</v>
      </c>
      <c r="F200" s="101">
        <f t="shared" si="8"/>
        <v>0</v>
      </c>
    </row>
    <row r="201" spans="1:6" x14ac:dyDescent="0.3">
      <c r="A201" s="7"/>
      <c r="B201" s="197" t="s">
        <v>130</v>
      </c>
      <c r="C201" s="101">
        <f>SUM(C175:C200)</f>
        <v>0</v>
      </c>
      <c r="D201" s="101">
        <f>SUM(D175:D200)</f>
        <v>0</v>
      </c>
      <c r="E201" s="124">
        <f>SUM(E175:E200)</f>
        <v>0</v>
      </c>
      <c r="F201" s="124">
        <f>SUM(F175:F200)</f>
        <v>0</v>
      </c>
    </row>
    <row r="202" spans="1:6" x14ac:dyDescent="0.3">
      <c r="C202" s="99"/>
      <c r="D202" s="99"/>
      <c r="E202" s="99"/>
      <c r="F202" s="99"/>
    </row>
    <row r="203" spans="1:6" x14ac:dyDescent="0.3">
      <c r="A203" s="7">
        <v>500</v>
      </c>
      <c r="B203" s="47" t="s">
        <v>290</v>
      </c>
      <c r="C203" s="99"/>
      <c r="D203" s="99"/>
      <c r="E203" s="99"/>
      <c r="F203" s="99"/>
    </row>
    <row r="204" spans="1:6" x14ac:dyDescent="0.3">
      <c r="A204" s="7">
        <v>510</v>
      </c>
      <c r="B204" s="47" t="s">
        <v>291</v>
      </c>
      <c r="C204" s="99"/>
      <c r="D204" s="99"/>
      <c r="E204" s="99"/>
      <c r="F204" s="99"/>
    </row>
    <row r="205" spans="1:6" x14ac:dyDescent="0.3">
      <c r="A205" s="7">
        <v>511</v>
      </c>
      <c r="B205" s="51" t="s">
        <v>292</v>
      </c>
      <c r="C205" s="112"/>
      <c r="D205" s="112"/>
      <c r="E205" s="100">
        <f>'Exhibit 4'!E202</f>
        <v>0</v>
      </c>
      <c r="F205" s="100">
        <f t="shared" ref="F205:F211" si="9">+D205-E205</f>
        <v>0</v>
      </c>
    </row>
    <row r="206" spans="1:6" x14ac:dyDescent="0.3">
      <c r="A206" s="7">
        <v>512</v>
      </c>
      <c r="B206" s="50" t="s">
        <v>293</v>
      </c>
      <c r="C206" s="112"/>
      <c r="D206" s="112"/>
      <c r="E206" s="100">
        <f>'Exhibit 4'!E203</f>
        <v>0</v>
      </c>
      <c r="F206" s="100">
        <f t="shared" si="9"/>
        <v>0</v>
      </c>
    </row>
    <row r="207" spans="1:6" x14ac:dyDescent="0.3">
      <c r="A207" s="7">
        <v>513</v>
      </c>
      <c r="B207" s="50" t="s">
        <v>294</v>
      </c>
      <c r="C207" s="112"/>
      <c r="D207" s="112"/>
      <c r="E207" s="100">
        <f>'Exhibit 4'!E204</f>
        <v>0</v>
      </c>
      <c r="F207" s="100">
        <f t="shared" si="9"/>
        <v>0</v>
      </c>
    </row>
    <row r="208" spans="1:6" x14ac:dyDescent="0.3">
      <c r="A208" s="7">
        <v>514</v>
      </c>
      <c r="B208" s="50" t="s">
        <v>295</v>
      </c>
      <c r="C208" s="112"/>
      <c r="D208" s="112"/>
      <c r="E208" s="100">
        <f>'Exhibit 4'!E205</f>
        <v>0</v>
      </c>
      <c r="F208" s="100">
        <f t="shared" si="9"/>
        <v>0</v>
      </c>
    </row>
    <row r="209" spans="1:6" x14ac:dyDescent="0.3">
      <c r="A209" s="7">
        <v>515</v>
      </c>
      <c r="B209" s="50" t="s">
        <v>296</v>
      </c>
      <c r="C209" s="112"/>
      <c r="D209" s="112"/>
      <c r="E209" s="100">
        <f>'Exhibit 4'!E206</f>
        <v>0</v>
      </c>
      <c r="F209" s="100">
        <f t="shared" si="9"/>
        <v>0</v>
      </c>
    </row>
    <row r="210" spans="1:6" s="259" customFormat="1" x14ac:dyDescent="0.3">
      <c r="A210" s="7">
        <v>516</v>
      </c>
      <c r="B210" s="50" t="s">
        <v>914</v>
      </c>
      <c r="C210" s="112"/>
      <c r="D210" s="112"/>
      <c r="E210" s="100">
        <f>'Exhibit 4'!E207</f>
        <v>0</v>
      </c>
      <c r="F210" s="100">
        <f t="shared" si="9"/>
        <v>0</v>
      </c>
    </row>
    <row r="211" spans="1:6" x14ac:dyDescent="0.3">
      <c r="A211" s="7">
        <v>519</v>
      </c>
      <c r="B211" s="50" t="s">
        <v>103</v>
      </c>
      <c r="C211" s="112"/>
      <c r="D211" s="112"/>
      <c r="E211" s="100">
        <f>'Exhibit 4'!E208</f>
        <v>0</v>
      </c>
      <c r="F211" s="100">
        <f t="shared" si="9"/>
        <v>0</v>
      </c>
    </row>
    <row r="212" spans="1:6" x14ac:dyDescent="0.3">
      <c r="A212" s="7">
        <v>520</v>
      </c>
      <c r="B212" s="47" t="s">
        <v>297</v>
      </c>
      <c r="C212" s="100"/>
      <c r="D212" s="100"/>
      <c r="E212" s="100"/>
      <c r="F212" s="100"/>
    </row>
    <row r="213" spans="1:6" x14ac:dyDescent="0.3">
      <c r="A213" s="7">
        <v>521</v>
      </c>
      <c r="B213" s="51" t="s">
        <v>298</v>
      </c>
      <c r="C213" s="112"/>
      <c r="D213" s="112"/>
      <c r="E213" s="100">
        <f>'Exhibit 4'!E210</f>
        <v>0</v>
      </c>
      <c r="F213" s="100">
        <f t="shared" ref="F213:F218" si="10">+D213-E213</f>
        <v>0</v>
      </c>
    </row>
    <row r="214" spans="1:6" x14ac:dyDescent="0.3">
      <c r="A214" s="7">
        <v>522</v>
      </c>
      <c r="B214" s="50" t="s">
        <v>299</v>
      </c>
      <c r="C214" s="112"/>
      <c r="D214" s="112"/>
      <c r="E214" s="100">
        <f>'Exhibit 4'!E211</f>
        <v>0</v>
      </c>
      <c r="F214" s="100">
        <f t="shared" si="10"/>
        <v>0</v>
      </c>
    </row>
    <row r="215" spans="1:6" x14ac:dyDescent="0.3">
      <c r="A215" s="7">
        <v>523</v>
      </c>
      <c r="B215" s="50" t="s">
        <v>300</v>
      </c>
      <c r="C215" s="112"/>
      <c r="D215" s="112"/>
      <c r="E215" s="100">
        <f>'Exhibit 4'!E212</f>
        <v>0</v>
      </c>
      <c r="F215" s="100">
        <f t="shared" si="10"/>
        <v>0</v>
      </c>
    </row>
    <row r="216" spans="1:6" x14ac:dyDescent="0.3">
      <c r="A216" s="7">
        <v>524</v>
      </c>
      <c r="B216" s="50" t="s">
        <v>301</v>
      </c>
      <c r="C216" s="112"/>
      <c r="D216" s="112"/>
      <c r="E216" s="100">
        <f>'Exhibit 4'!E213</f>
        <v>0</v>
      </c>
      <c r="F216" s="100">
        <f t="shared" si="10"/>
        <v>0</v>
      </c>
    </row>
    <row r="217" spans="1:6" x14ac:dyDescent="0.3">
      <c r="A217" s="7">
        <v>525</v>
      </c>
      <c r="B217" s="50" t="s">
        <v>302</v>
      </c>
      <c r="C217" s="112"/>
      <c r="D217" s="112"/>
      <c r="E217" s="100">
        <f>'Exhibit 4'!E214</f>
        <v>0</v>
      </c>
      <c r="F217" s="100">
        <f t="shared" si="10"/>
        <v>0</v>
      </c>
    </row>
    <row r="218" spans="1:6" x14ac:dyDescent="0.3">
      <c r="A218" s="7">
        <v>529</v>
      </c>
      <c r="B218" s="50" t="s">
        <v>103</v>
      </c>
      <c r="C218" s="114"/>
      <c r="D218" s="114"/>
      <c r="E218" s="100">
        <f>'Exhibit 4'!E215</f>
        <v>0</v>
      </c>
      <c r="F218" s="101">
        <f t="shared" si="10"/>
        <v>0</v>
      </c>
    </row>
    <row r="219" spans="1:6" x14ac:dyDescent="0.3">
      <c r="A219" s="7"/>
      <c r="B219" s="7" t="s">
        <v>131</v>
      </c>
      <c r="C219" s="101">
        <f>SUM(C205:C218)</f>
        <v>0</v>
      </c>
      <c r="D219" s="101">
        <f>SUM(D205:D218)</f>
        <v>0</v>
      </c>
      <c r="E219" s="124">
        <f>SUM(E205:E218)</f>
        <v>0</v>
      </c>
      <c r="F219" s="124">
        <f>SUM(F205:F218)</f>
        <v>0</v>
      </c>
    </row>
    <row r="220" spans="1:6" x14ac:dyDescent="0.3">
      <c r="C220" s="99"/>
      <c r="D220" s="99"/>
      <c r="E220" s="99"/>
      <c r="F220" s="99"/>
    </row>
    <row r="221" spans="1:6" x14ac:dyDescent="0.3">
      <c r="A221" s="7">
        <v>600</v>
      </c>
      <c r="B221" s="40" t="s">
        <v>303</v>
      </c>
      <c r="C221" s="99"/>
      <c r="D221" s="99"/>
      <c r="E221" s="99"/>
      <c r="F221" s="99"/>
    </row>
    <row r="222" spans="1:6" x14ac:dyDescent="0.3">
      <c r="A222" s="7">
        <v>610</v>
      </c>
      <c r="B222" s="47" t="s">
        <v>304</v>
      </c>
      <c r="C222" s="99"/>
      <c r="D222" s="99"/>
      <c r="E222" s="99"/>
      <c r="F222" s="99"/>
    </row>
    <row r="223" spans="1:6" x14ac:dyDescent="0.3">
      <c r="A223" s="7">
        <v>611</v>
      </c>
      <c r="B223" s="51" t="s">
        <v>305</v>
      </c>
      <c r="C223" s="112"/>
      <c r="D223" s="112"/>
      <c r="E223" s="100">
        <f>'Exhibit 4'!E220</f>
        <v>0</v>
      </c>
      <c r="F223" s="100">
        <f t="shared" ref="F223:F229" si="11">+D223-E223</f>
        <v>0</v>
      </c>
    </row>
    <row r="224" spans="1:6" x14ac:dyDescent="0.3">
      <c r="A224" s="7">
        <v>612</v>
      </c>
      <c r="B224" s="50" t="s">
        <v>306</v>
      </c>
      <c r="C224" s="112"/>
      <c r="D224" s="112"/>
      <c r="E224" s="100">
        <f>'Exhibit 4'!E221</f>
        <v>0</v>
      </c>
      <c r="F224" s="100">
        <f t="shared" si="11"/>
        <v>0</v>
      </c>
    </row>
    <row r="225" spans="1:6" x14ac:dyDescent="0.3">
      <c r="A225" s="7">
        <v>613</v>
      </c>
      <c r="B225" s="50" t="s">
        <v>307</v>
      </c>
      <c r="C225" s="112"/>
      <c r="D225" s="112"/>
      <c r="E225" s="100">
        <f>'Exhibit 4'!E222</f>
        <v>0</v>
      </c>
      <c r="F225" s="100">
        <f t="shared" si="11"/>
        <v>0</v>
      </c>
    </row>
    <row r="226" spans="1:6" x14ac:dyDescent="0.3">
      <c r="A226" s="7">
        <v>614</v>
      </c>
      <c r="B226" s="50" t="s">
        <v>308</v>
      </c>
      <c r="C226" s="112"/>
      <c r="D226" s="112"/>
      <c r="E226" s="100">
        <f>'Exhibit 4'!E223</f>
        <v>0</v>
      </c>
      <c r="F226" s="100">
        <f t="shared" si="11"/>
        <v>0</v>
      </c>
    </row>
    <row r="227" spans="1:6" x14ac:dyDescent="0.3">
      <c r="A227" s="7">
        <v>615</v>
      </c>
      <c r="B227" s="50" t="s">
        <v>913</v>
      </c>
      <c r="C227" s="112"/>
      <c r="D227" s="112"/>
      <c r="E227" s="100">
        <f>'Exhibit 4'!E224</f>
        <v>0</v>
      </c>
      <c r="F227" s="100">
        <f t="shared" si="11"/>
        <v>0</v>
      </c>
    </row>
    <row r="228" spans="1:6" x14ac:dyDescent="0.3">
      <c r="A228" s="7">
        <v>616</v>
      </c>
      <c r="B228" s="50" t="s">
        <v>310</v>
      </c>
      <c r="C228" s="112"/>
      <c r="D228" s="112"/>
      <c r="E228" s="100">
        <f>'Exhibit 4'!E225</f>
        <v>0</v>
      </c>
      <c r="F228" s="100">
        <f t="shared" si="11"/>
        <v>0</v>
      </c>
    </row>
    <row r="229" spans="1:6" x14ac:dyDescent="0.3">
      <c r="A229" s="7">
        <v>619</v>
      </c>
      <c r="B229" s="50" t="s">
        <v>103</v>
      </c>
      <c r="C229" s="112"/>
      <c r="D229" s="112"/>
      <c r="E229" s="100">
        <f>'Exhibit 4'!E226</f>
        <v>0</v>
      </c>
      <c r="F229" s="100">
        <f t="shared" si="11"/>
        <v>0</v>
      </c>
    </row>
    <row r="230" spans="1:6" x14ac:dyDescent="0.3">
      <c r="A230" s="7">
        <v>620</v>
      </c>
      <c r="B230" s="47" t="s">
        <v>311</v>
      </c>
      <c r="C230" s="100"/>
      <c r="D230" s="100"/>
      <c r="E230" s="100"/>
      <c r="F230" s="100"/>
    </row>
    <row r="231" spans="1:6" x14ac:dyDescent="0.3">
      <c r="A231" s="7">
        <v>621</v>
      </c>
      <c r="B231" s="51" t="s">
        <v>312</v>
      </c>
      <c r="C231" s="112"/>
      <c r="D231" s="112"/>
      <c r="E231" s="100">
        <f>'Exhibit 4'!E228</f>
        <v>0</v>
      </c>
      <c r="F231" s="100">
        <f>+D231-E231</f>
        <v>0</v>
      </c>
    </row>
    <row r="232" spans="1:6" x14ac:dyDescent="0.3">
      <c r="A232" s="7">
        <v>622</v>
      </c>
      <c r="B232" s="50" t="s">
        <v>313</v>
      </c>
      <c r="C232" s="112"/>
      <c r="D232" s="112"/>
      <c r="E232" s="100">
        <f>'Exhibit 4'!E229</f>
        <v>0</v>
      </c>
      <c r="F232" s="100">
        <f>+D232-E232</f>
        <v>0</v>
      </c>
    </row>
    <row r="233" spans="1:6" x14ac:dyDescent="0.3">
      <c r="A233" s="7">
        <v>623</v>
      </c>
      <c r="B233" s="50" t="s">
        <v>314</v>
      </c>
      <c r="C233" s="112"/>
      <c r="D233" s="112"/>
      <c r="E233" s="100">
        <f>'Exhibit 4'!E230</f>
        <v>0</v>
      </c>
      <c r="F233" s="100">
        <f>+D233-E233</f>
        <v>0</v>
      </c>
    </row>
    <row r="234" spans="1:6" x14ac:dyDescent="0.3">
      <c r="A234" s="7">
        <v>624</v>
      </c>
      <c r="B234" s="50" t="s">
        <v>315</v>
      </c>
      <c r="C234" s="112"/>
      <c r="D234" s="112"/>
      <c r="E234" s="100">
        <f>'Exhibit 4'!E231</f>
        <v>0</v>
      </c>
      <c r="F234" s="100">
        <f>+D234-E234</f>
        <v>0</v>
      </c>
    </row>
    <row r="235" spans="1:6" x14ac:dyDescent="0.3">
      <c r="A235" s="7">
        <v>629</v>
      </c>
      <c r="B235" s="50" t="s">
        <v>103</v>
      </c>
      <c r="C235" s="114"/>
      <c r="D235" s="114"/>
      <c r="E235" s="100">
        <f>'Exhibit 4'!E232</f>
        <v>0</v>
      </c>
      <c r="F235" s="101">
        <f>+D235-E235</f>
        <v>0</v>
      </c>
    </row>
    <row r="236" spans="1:6" x14ac:dyDescent="0.3">
      <c r="A236" s="7"/>
      <c r="B236" s="7" t="s">
        <v>132</v>
      </c>
      <c r="C236" s="101">
        <f>SUM(C223:C235)</f>
        <v>0</v>
      </c>
      <c r="D236" s="101">
        <f>SUM(D223:D235)</f>
        <v>0</v>
      </c>
      <c r="E236" s="124">
        <f>SUM(E223:E235)</f>
        <v>0</v>
      </c>
      <c r="F236" s="124">
        <f>SUM(F223:F235)</f>
        <v>0</v>
      </c>
    </row>
    <row r="237" spans="1:6" x14ac:dyDescent="0.3">
      <c r="C237" s="99"/>
      <c r="D237" s="99"/>
      <c r="E237" s="99"/>
      <c r="F237" s="99"/>
    </row>
    <row r="238" spans="1:6" x14ac:dyDescent="0.3">
      <c r="A238" s="7">
        <v>700</v>
      </c>
      <c r="B238" s="39" t="s">
        <v>316</v>
      </c>
      <c r="C238" s="99"/>
      <c r="D238" s="99"/>
      <c r="E238" s="99"/>
      <c r="F238" s="99"/>
    </row>
    <row r="239" spans="1:6" x14ac:dyDescent="0.3">
      <c r="A239" s="7">
        <v>710</v>
      </c>
      <c r="B239" s="47" t="s">
        <v>317</v>
      </c>
      <c r="C239" s="99"/>
      <c r="D239" s="99"/>
      <c r="E239" s="99"/>
      <c r="F239" s="99"/>
    </row>
    <row r="240" spans="1:6" x14ac:dyDescent="0.3">
      <c r="A240" s="7">
        <v>711</v>
      </c>
      <c r="B240" s="51" t="s">
        <v>318</v>
      </c>
      <c r="C240" s="112"/>
      <c r="D240" s="112"/>
      <c r="E240" s="100">
        <f>'Exhibit 4'!E237</f>
        <v>0</v>
      </c>
      <c r="F240" s="100">
        <f>+D240-E240</f>
        <v>0</v>
      </c>
    </row>
    <row r="241" spans="1:6" x14ac:dyDescent="0.3">
      <c r="A241" s="7">
        <v>712</v>
      </c>
      <c r="B241" s="50" t="s">
        <v>319</v>
      </c>
      <c r="C241" s="112"/>
      <c r="D241" s="112"/>
      <c r="E241" s="100">
        <f>'Exhibit 4'!E238</f>
        <v>0</v>
      </c>
      <c r="F241" s="100">
        <f>+D241-E241</f>
        <v>0</v>
      </c>
    </row>
    <row r="242" spans="1:6" x14ac:dyDescent="0.3">
      <c r="A242" s="7">
        <v>719</v>
      </c>
      <c r="B242" s="50" t="s">
        <v>103</v>
      </c>
      <c r="C242" s="112"/>
      <c r="D242" s="112"/>
      <c r="E242" s="100">
        <f>'Exhibit 4'!E239</f>
        <v>0</v>
      </c>
      <c r="F242" s="100">
        <f>+D242-E242</f>
        <v>0</v>
      </c>
    </row>
    <row r="243" spans="1:6" x14ac:dyDescent="0.3">
      <c r="A243" s="7">
        <v>720</v>
      </c>
      <c r="B243" s="47" t="s">
        <v>320</v>
      </c>
      <c r="C243" s="100"/>
      <c r="D243" s="100"/>
      <c r="E243" s="100"/>
      <c r="F243" s="100"/>
    </row>
    <row r="244" spans="1:6" x14ac:dyDescent="0.3">
      <c r="A244" s="7">
        <v>721</v>
      </c>
      <c r="B244" s="51" t="s">
        <v>321</v>
      </c>
      <c r="C244" s="112"/>
      <c r="D244" s="112"/>
      <c r="E244" s="100">
        <f>'Exhibit 4'!E241</f>
        <v>0</v>
      </c>
      <c r="F244" s="100">
        <f>+D244-E244</f>
        <v>0</v>
      </c>
    </row>
    <row r="245" spans="1:6" x14ac:dyDescent="0.3">
      <c r="A245" s="7">
        <v>729</v>
      </c>
      <c r="B245" s="50" t="s">
        <v>103</v>
      </c>
      <c r="C245" s="114"/>
      <c r="D245" s="114"/>
      <c r="E245" s="100">
        <f>'Exhibit 4'!E242</f>
        <v>0</v>
      </c>
      <c r="F245" s="101">
        <f>+D245-E245</f>
        <v>0</v>
      </c>
    </row>
    <row r="246" spans="1:6" x14ac:dyDescent="0.3">
      <c r="A246" s="7"/>
      <c r="B246" s="7" t="s">
        <v>133</v>
      </c>
      <c r="C246" s="101">
        <f>SUM(C240:C245)</f>
        <v>0</v>
      </c>
      <c r="D246" s="101">
        <f>SUM(D240:D245)</f>
        <v>0</v>
      </c>
      <c r="E246" s="124">
        <f>SUM(E240:E245)</f>
        <v>0</v>
      </c>
      <c r="F246" s="124">
        <f>SUM(F240:F245)</f>
        <v>0</v>
      </c>
    </row>
    <row r="247" spans="1:6" x14ac:dyDescent="0.3">
      <c r="C247" s="99"/>
      <c r="D247" s="99"/>
      <c r="E247" s="99"/>
      <c r="F247" s="99"/>
    </row>
    <row r="248" spans="1:6" x14ac:dyDescent="0.3">
      <c r="A248" s="7">
        <v>750</v>
      </c>
      <c r="B248" s="39" t="s">
        <v>322</v>
      </c>
      <c r="C248" s="112"/>
      <c r="D248" s="112"/>
      <c r="E248" s="100">
        <f>'Exhibit 4'!E245</f>
        <v>0</v>
      </c>
      <c r="F248" s="100">
        <f>+D248-E248</f>
        <v>0</v>
      </c>
    </row>
    <row r="249" spans="1:6" x14ac:dyDescent="0.3">
      <c r="A249" s="7">
        <v>800</v>
      </c>
      <c r="B249" s="40" t="s">
        <v>323</v>
      </c>
      <c r="C249" s="112"/>
      <c r="D249" s="112"/>
      <c r="E249" s="100">
        <f>'Exhibit 4'!E246</f>
        <v>0</v>
      </c>
      <c r="F249" s="100">
        <f>+D249-E249</f>
        <v>0</v>
      </c>
    </row>
    <row r="250" spans="1:6" x14ac:dyDescent="0.3">
      <c r="A250" s="7">
        <v>850</v>
      </c>
      <c r="B250" s="40" t="s">
        <v>324</v>
      </c>
      <c r="C250" s="112"/>
      <c r="D250" s="112"/>
      <c r="E250" s="100">
        <f>'Exhibit 4'!E247</f>
        <v>0</v>
      </c>
      <c r="F250" s="100">
        <f>+D250-E250</f>
        <v>0</v>
      </c>
    </row>
    <row r="251" spans="1:6" x14ac:dyDescent="0.3">
      <c r="A251" s="7">
        <v>890</v>
      </c>
      <c r="B251" s="40" t="s">
        <v>325</v>
      </c>
      <c r="C251" s="114"/>
      <c r="D251" s="114"/>
      <c r="E251" s="134">
        <f>'Exhibit 4'!E248</f>
        <v>0</v>
      </c>
      <c r="F251" s="101">
        <f>+D251-E251</f>
        <v>0</v>
      </c>
    </row>
    <row r="252" spans="1:6" x14ac:dyDescent="0.3">
      <c r="A252" s="7"/>
      <c r="B252" s="7" t="s">
        <v>135</v>
      </c>
      <c r="C252" s="101">
        <f>+C251+C250+C249+C248+C246+C236+C219+C201+C171+C157+C141</f>
        <v>0</v>
      </c>
      <c r="D252" s="101">
        <f>+D251+D250+D249+D248+D246+D236+D219+D201+D171+D157+D141</f>
        <v>0</v>
      </c>
      <c r="E252" s="101">
        <f>+E251+E250+E249+E248+E246+E236+E219+E201+E171+E157+E141</f>
        <v>0</v>
      </c>
      <c r="F252" s="101">
        <f>+F251+F250+F249+F248+F246+F236+F219+F201+F171+F157+F141</f>
        <v>0</v>
      </c>
    </row>
    <row r="253" spans="1:6" x14ac:dyDescent="0.3">
      <c r="A253" s="7"/>
      <c r="B253" s="7" t="s">
        <v>136</v>
      </c>
      <c r="C253" s="101">
        <f>+C107-C252</f>
        <v>0</v>
      </c>
      <c r="D253" s="101">
        <f>+D107-D252</f>
        <v>0</v>
      </c>
      <c r="E253" s="101">
        <f>+E107-E252</f>
        <v>0</v>
      </c>
      <c r="F253" s="101">
        <f>+F107+F252</f>
        <v>0</v>
      </c>
    </row>
    <row r="254" spans="1:6" x14ac:dyDescent="0.3">
      <c r="C254" s="99"/>
      <c r="D254" s="99"/>
      <c r="E254" s="99"/>
      <c r="F254" s="99"/>
    </row>
    <row r="255" spans="1:6" x14ac:dyDescent="0.3">
      <c r="A255" s="7"/>
      <c r="B255" s="197" t="s">
        <v>137</v>
      </c>
      <c r="C255" s="99"/>
      <c r="D255" s="99"/>
      <c r="E255" s="99"/>
      <c r="F255" s="99"/>
    </row>
    <row r="256" spans="1:6" x14ac:dyDescent="0.3">
      <c r="A256" s="7">
        <v>371</v>
      </c>
      <c r="B256" s="39" t="s">
        <v>326</v>
      </c>
      <c r="C256" s="112"/>
      <c r="D256" s="112"/>
      <c r="E256" s="100">
        <f>'Exhibit 4'!E253</f>
        <v>0</v>
      </c>
      <c r="F256" s="100">
        <f t="shared" ref="F256:F262" si="12">+E256-D256</f>
        <v>0</v>
      </c>
    </row>
    <row r="257" spans="1:6" x14ac:dyDescent="0.3">
      <c r="A257" s="7">
        <v>911</v>
      </c>
      <c r="B257" s="39" t="s">
        <v>327</v>
      </c>
      <c r="C257" s="112"/>
      <c r="D257" s="112"/>
      <c r="E257" s="100">
        <f>'Exhibit 4'!E254</f>
        <v>0</v>
      </c>
      <c r="F257" s="100">
        <f t="shared" si="12"/>
        <v>0</v>
      </c>
    </row>
    <row r="258" spans="1:6" x14ac:dyDescent="0.3">
      <c r="A258" s="7">
        <v>372</v>
      </c>
      <c r="B258" s="39" t="s">
        <v>328</v>
      </c>
      <c r="C258" s="112"/>
      <c r="D258" s="112"/>
      <c r="E258" s="100">
        <f>'Exhibit 4'!E255</f>
        <v>0</v>
      </c>
      <c r="F258" s="100">
        <f t="shared" si="12"/>
        <v>0</v>
      </c>
    </row>
    <row r="259" spans="1:6" x14ac:dyDescent="0.3">
      <c r="A259" s="7">
        <v>373</v>
      </c>
      <c r="B259" s="39" t="s">
        <v>329</v>
      </c>
      <c r="C259" s="112"/>
      <c r="D259" s="112"/>
      <c r="E259" s="100">
        <f>'Exhibit 4'!E256</f>
        <v>0</v>
      </c>
      <c r="F259" s="100">
        <f t="shared" si="12"/>
        <v>0</v>
      </c>
    </row>
    <row r="260" spans="1:6" x14ac:dyDescent="0.3">
      <c r="A260" s="7">
        <v>374</v>
      </c>
      <c r="B260" s="39" t="s">
        <v>330</v>
      </c>
      <c r="C260" s="112"/>
      <c r="D260" s="112"/>
      <c r="E260" s="100">
        <f>'Exhibit 4'!E257</f>
        <v>0</v>
      </c>
      <c r="F260" s="100">
        <f t="shared" si="12"/>
        <v>0</v>
      </c>
    </row>
    <row r="261" spans="1:6" x14ac:dyDescent="0.3">
      <c r="A261" s="7">
        <v>912</v>
      </c>
      <c r="B261" s="39" t="s">
        <v>331</v>
      </c>
      <c r="C261" s="112"/>
      <c r="D261" s="112"/>
      <c r="E261" s="100">
        <f>'Exhibit 4'!E258</f>
        <v>0</v>
      </c>
      <c r="F261" s="100">
        <f t="shared" si="12"/>
        <v>0</v>
      </c>
    </row>
    <row r="262" spans="1:6" x14ac:dyDescent="0.3">
      <c r="A262" s="7">
        <v>915</v>
      </c>
      <c r="B262" s="39" t="s">
        <v>332</v>
      </c>
      <c r="C262" s="114"/>
      <c r="D262" s="114"/>
      <c r="E262" s="100">
        <f>'Exhibit 4'!E259</f>
        <v>0</v>
      </c>
      <c r="F262" s="100">
        <f t="shared" si="12"/>
        <v>0</v>
      </c>
    </row>
    <row r="263" spans="1:6" x14ac:dyDescent="0.3">
      <c r="B263" s="7" t="s">
        <v>138</v>
      </c>
      <c r="C263" s="101">
        <f>SUM(C256:C262)</f>
        <v>0</v>
      </c>
      <c r="D263" s="101">
        <f>SUM(D256:D262)</f>
        <v>0</v>
      </c>
      <c r="E263" s="124">
        <f>SUM(E256:E262)</f>
        <v>0</v>
      </c>
      <c r="F263" s="124">
        <f>SUM(F256:F262)</f>
        <v>0</v>
      </c>
    </row>
    <row r="264" spans="1:6" x14ac:dyDescent="0.3">
      <c r="C264" s="99"/>
      <c r="D264" s="99"/>
      <c r="E264" s="99"/>
      <c r="F264" s="99"/>
    </row>
    <row r="265" spans="1:6" x14ac:dyDescent="0.3">
      <c r="A265" s="197" t="s">
        <v>139</v>
      </c>
      <c r="B265" s="39" t="s">
        <v>140</v>
      </c>
      <c r="C265" s="112"/>
      <c r="D265" s="112"/>
      <c r="E265" s="100">
        <f>'Exhibit 4'!E262</f>
        <v>0</v>
      </c>
      <c r="F265" s="100">
        <f>+E265-D265</f>
        <v>0</v>
      </c>
    </row>
    <row r="266" spans="1:6" x14ac:dyDescent="0.3">
      <c r="A266" s="197" t="s">
        <v>141</v>
      </c>
      <c r="B266" s="39" t="s">
        <v>142</v>
      </c>
      <c r="C266" s="112"/>
      <c r="D266" s="112"/>
      <c r="E266" s="100">
        <f>'Exhibit 4'!E263</f>
        <v>0</v>
      </c>
      <c r="F266" s="100">
        <f>+E266-D266</f>
        <v>0</v>
      </c>
    </row>
    <row r="267" spans="1:6" x14ac:dyDescent="0.3">
      <c r="B267" s="197" t="s">
        <v>143</v>
      </c>
      <c r="C267" s="124">
        <f>+C253+C263+C265+C266</f>
        <v>0</v>
      </c>
      <c r="D267" s="124">
        <f>+D253+D263+D265+D266</f>
        <v>0</v>
      </c>
      <c r="E267" s="124">
        <f>+E253+E263+E265+E266</f>
        <v>0</v>
      </c>
      <c r="F267" s="124">
        <f>+F253+F263+F265+F266</f>
        <v>0</v>
      </c>
    </row>
    <row r="268" spans="1:6" x14ac:dyDescent="0.3">
      <c r="C268" s="99"/>
      <c r="D268" s="99"/>
      <c r="E268" s="99"/>
      <c r="F268" s="99"/>
    </row>
    <row r="269" spans="1:6" x14ac:dyDescent="0.3">
      <c r="B269" s="197" t="s">
        <v>920</v>
      </c>
      <c r="C269" s="100">
        <f>'Exhibit 4'!E266</f>
        <v>0</v>
      </c>
      <c r="D269" s="100">
        <f>'Exhibit 4'!E266</f>
        <v>0</v>
      </c>
      <c r="E269" s="100">
        <f>'Exhibit 4'!E266</f>
        <v>0</v>
      </c>
      <c r="F269" s="100">
        <f>+E269-D269</f>
        <v>0</v>
      </c>
    </row>
    <row r="270" spans="1:6" x14ac:dyDescent="0.3">
      <c r="B270" s="197" t="s">
        <v>925</v>
      </c>
      <c r="C270" s="99"/>
      <c r="D270" s="99"/>
      <c r="E270" s="99"/>
      <c r="F270" s="99"/>
    </row>
    <row r="271" spans="1:6" x14ac:dyDescent="0.3">
      <c r="B271" s="197" t="str">
        <f>IF(ISBLANK('Exhibit 4'!B268),"",'Exhibit 4'!B268)</f>
        <v/>
      </c>
      <c r="C271" s="100">
        <f>'Exhibit 4'!E268</f>
        <v>0</v>
      </c>
      <c r="D271" s="100">
        <f>'Exhibit 4'!E268</f>
        <v>0</v>
      </c>
      <c r="E271" s="100">
        <f>'Exhibit 4'!E268</f>
        <v>0</v>
      </c>
      <c r="F271" s="100">
        <f>+E271-D271</f>
        <v>0</v>
      </c>
    </row>
    <row r="272" spans="1:6" x14ac:dyDescent="0.3">
      <c r="B272" s="197" t="str">
        <f>IF(ISBLANK('Exhibit 4'!B269),"",'Exhibit 4'!B269)</f>
        <v/>
      </c>
      <c r="C272" s="101">
        <f>'Exhibit 4'!E269</f>
        <v>0</v>
      </c>
      <c r="D272" s="101">
        <f>'Exhibit 4'!E269</f>
        <v>0</v>
      </c>
      <c r="E272" s="101">
        <f>'Exhibit 4'!E269</f>
        <v>0</v>
      </c>
      <c r="F272" s="101">
        <f>+E272-D272</f>
        <v>0</v>
      </c>
    </row>
    <row r="273" spans="2:6" x14ac:dyDescent="0.3">
      <c r="B273" s="197" t="s">
        <v>922</v>
      </c>
      <c r="C273" s="101">
        <f>+C272+C271+C269</f>
        <v>0</v>
      </c>
      <c r="D273" s="101">
        <f>+D272+D271+D269</f>
        <v>0</v>
      </c>
      <c r="E273" s="101">
        <f>+E272+E271+E269</f>
        <v>0</v>
      </c>
      <c r="F273" s="101">
        <f>+F272+F271+F269</f>
        <v>0</v>
      </c>
    </row>
    <row r="274" spans="2:6" ht="15" thickBot="1" x14ac:dyDescent="0.35">
      <c r="B274" s="197" t="s">
        <v>144</v>
      </c>
      <c r="C274" s="109">
        <f>+C273+C267</f>
        <v>0</v>
      </c>
      <c r="D274" s="109">
        <f>+D273+D267</f>
        <v>0</v>
      </c>
      <c r="E274" s="109">
        <f>+E273+E267</f>
        <v>0</v>
      </c>
      <c r="F274" s="109">
        <f>+F273+F267</f>
        <v>0</v>
      </c>
    </row>
    <row r="275" spans="2:6" ht="15" thickTop="1" x14ac:dyDescent="0.3">
      <c r="C275" s="99"/>
      <c r="D275" s="99"/>
      <c r="E275" s="99"/>
      <c r="F275" s="99"/>
    </row>
    <row r="276" spans="2:6" x14ac:dyDescent="0.3">
      <c r="C276" s="99"/>
      <c r="D276" s="99"/>
      <c r="E276" s="99"/>
      <c r="F276" s="99"/>
    </row>
    <row r="277" spans="2:6" x14ac:dyDescent="0.3">
      <c r="C277" s="99"/>
      <c r="D277" s="99"/>
      <c r="E277" s="99"/>
      <c r="F277" s="99"/>
    </row>
    <row r="278" spans="2:6" x14ac:dyDescent="0.3">
      <c r="C278" s="99"/>
      <c r="D278" s="99"/>
      <c r="E278" s="99"/>
      <c r="F278" s="99"/>
    </row>
    <row r="279" spans="2:6" x14ac:dyDescent="0.3">
      <c r="C279" s="99"/>
      <c r="D279" s="99"/>
      <c r="E279" s="99"/>
      <c r="F279" s="99"/>
    </row>
    <row r="280" spans="2:6" x14ac:dyDescent="0.3">
      <c r="C280" s="99"/>
      <c r="D280" s="99"/>
      <c r="E280" s="99"/>
      <c r="F280" s="99"/>
    </row>
    <row r="281" spans="2:6" x14ac:dyDescent="0.3">
      <c r="C281" s="99"/>
      <c r="D281" s="99"/>
      <c r="E281" s="99"/>
      <c r="F281" s="99"/>
    </row>
    <row r="282" spans="2:6" x14ac:dyDescent="0.3">
      <c r="C282" s="99"/>
      <c r="D282" s="99"/>
      <c r="E282" s="99"/>
      <c r="F282" s="99"/>
    </row>
    <row r="283" spans="2:6" x14ac:dyDescent="0.3">
      <c r="C283" s="99"/>
      <c r="D283" s="99"/>
      <c r="E283" s="99"/>
      <c r="F283" s="99"/>
    </row>
    <row r="284" spans="2:6" x14ac:dyDescent="0.3">
      <c r="C284" s="99"/>
      <c r="D284" s="99"/>
      <c r="E284" s="99"/>
      <c r="F284" s="99"/>
    </row>
    <row r="285" spans="2:6" x14ac:dyDescent="0.3">
      <c r="C285" s="99"/>
      <c r="D285" s="99"/>
      <c r="E285" s="99"/>
      <c r="F285" s="99"/>
    </row>
    <row r="286" spans="2:6" x14ac:dyDescent="0.3">
      <c r="C286" s="99"/>
      <c r="D286" s="99"/>
      <c r="E286" s="99"/>
      <c r="F286" s="99"/>
    </row>
    <row r="287" spans="2:6" x14ac:dyDescent="0.3">
      <c r="C287" s="99"/>
      <c r="D287" s="99"/>
      <c r="E287" s="99"/>
      <c r="F287" s="99"/>
    </row>
    <row r="288" spans="2:6" x14ac:dyDescent="0.3">
      <c r="C288" s="99"/>
      <c r="D288" s="99"/>
      <c r="E288" s="99"/>
      <c r="F288" s="99"/>
    </row>
    <row r="289" spans="3:6" x14ac:dyDescent="0.3">
      <c r="C289" s="99"/>
      <c r="D289" s="99"/>
      <c r="E289" s="99"/>
      <c r="F289" s="99"/>
    </row>
    <row r="290" spans="3:6" x14ac:dyDescent="0.3">
      <c r="C290" s="99"/>
      <c r="D290" s="99"/>
      <c r="E290" s="99"/>
      <c r="F290" s="99"/>
    </row>
    <row r="291" spans="3:6" x14ac:dyDescent="0.3">
      <c r="C291" s="99"/>
      <c r="D291" s="99"/>
      <c r="E291" s="99"/>
      <c r="F291" s="99"/>
    </row>
    <row r="292" spans="3:6" x14ac:dyDescent="0.3">
      <c r="C292" s="99"/>
      <c r="D292" s="99"/>
      <c r="E292" s="99"/>
      <c r="F292" s="99"/>
    </row>
    <row r="293" spans="3:6" x14ac:dyDescent="0.3">
      <c r="C293" s="99"/>
      <c r="D293" s="99"/>
      <c r="E293" s="99"/>
      <c r="F293" s="99"/>
    </row>
    <row r="294" spans="3:6" x14ac:dyDescent="0.3">
      <c r="C294" s="99"/>
      <c r="D294" s="99"/>
      <c r="E294" s="99"/>
      <c r="F294" s="99"/>
    </row>
    <row r="295" spans="3:6" x14ac:dyDescent="0.3">
      <c r="C295" s="99"/>
      <c r="D295" s="99"/>
      <c r="E295" s="99"/>
      <c r="F295" s="99"/>
    </row>
    <row r="296" spans="3:6" x14ac:dyDescent="0.3">
      <c r="C296" s="99"/>
      <c r="D296" s="99"/>
      <c r="E296" s="99"/>
      <c r="F296" s="99"/>
    </row>
    <row r="297" spans="3:6" x14ac:dyDescent="0.3">
      <c r="C297" s="99"/>
      <c r="D297" s="99"/>
      <c r="E297" s="99"/>
      <c r="F297" s="99"/>
    </row>
    <row r="298" spans="3:6" x14ac:dyDescent="0.3">
      <c r="C298" s="99"/>
      <c r="D298" s="99"/>
      <c r="E298" s="99"/>
      <c r="F298" s="99"/>
    </row>
    <row r="299" spans="3:6" x14ac:dyDescent="0.3">
      <c r="C299" s="99"/>
      <c r="D299" s="99"/>
      <c r="E299" s="99"/>
      <c r="F299" s="99"/>
    </row>
    <row r="300" spans="3:6" x14ac:dyDescent="0.3">
      <c r="C300" s="99"/>
      <c r="D300" s="99"/>
      <c r="E300" s="99"/>
      <c r="F300" s="99"/>
    </row>
    <row r="301" spans="3:6" x14ac:dyDescent="0.3">
      <c r="C301" s="99"/>
      <c r="D301" s="99"/>
      <c r="E301" s="99"/>
      <c r="F301" s="99"/>
    </row>
    <row r="302" spans="3:6" x14ac:dyDescent="0.3">
      <c r="C302" s="99"/>
      <c r="D302" s="99"/>
      <c r="E302" s="99"/>
      <c r="F302" s="99"/>
    </row>
    <row r="303" spans="3:6" x14ac:dyDescent="0.3">
      <c r="C303" s="99"/>
      <c r="D303" s="99"/>
      <c r="E303" s="99"/>
      <c r="F303" s="99"/>
    </row>
    <row r="304" spans="3:6" x14ac:dyDescent="0.3">
      <c r="C304" s="99"/>
      <c r="D304" s="99"/>
      <c r="E304" s="99"/>
      <c r="F304" s="99"/>
    </row>
    <row r="305" spans="3:6" x14ac:dyDescent="0.3">
      <c r="C305" s="99"/>
      <c r="D305" s="99"/>
      <c r="E305" s="99"/>
      <c r="F305" s="99"/>
    </row>
    <row r="306" spans="3:6" x14ac:dyDescent="0.3">
      <c r="C306" s="99"/>
      <c r="D306" s="99"/>
      <c r="E306" s="99"/>
      <c r="F306" s="99"/>
    </row>
    <row r="307" spans="3:6" x14ac:dyDescent="0.3">
      <c r="C307" s="99"/>
      <c r="D307" s="99"/>
      <c r="E307" s="99"/>
      <c r="F307" s="99"/>
    </row>
    <row r="308" spans="3:6" x14ac:dyDescent="0.3">
      <c r="C308" s="99"/>
      <c r="D308" s="99"/>
      <c r="E308" s="99"/>
      <c r="F308" s="99"/>
    </row>
    <row r="309" spans="3:6" x14ac:dyDescent="0.3">
      <c r="C309" s="99"/>
      <c r="D309" s="99"/>
      <c r="E309" s="99"/>
      <c r="F309" s="99"/>
    </row>
    <row r="310" spans="3:6" x14ac:dyDescent="0.3">
      <c r="C310" s="99"/>
      <c r="D310" s="99"/>
      <c r="E310" s="99"/>
      <c r="F310" s="99"/>
    </row>
    <row r="311" spans="3:6" x14ac:dyDescent="0.3">
      <c r="C311" s="99"/>
      <c r="D311" s="99"/>
      <c r="E311" s="99"/>
      <c r="F311" s="99"/>
    </row>
    <row r="312" spans="3:6" x14ac:dyDescent="0.3">
      <c r="C312" s="99"/>
      <c r="D312" s="99"/>
      <c r="E312" s="99"/>
      <c r="F312" s="99"/>
    </row>
    <row r="313" spans="3:6" x14ac:dyDescent="0.3">
      <c r="C313" s="99"/>
      <c r="D313" s="99"/>
      <c r="E313" s="99"/>
      <c r="F313" s="99"/>
    </row>
    <row r="314" spans="3:6" x14ac:dyDescent="0.3">
      <c r="C314" s="99"/>
      <c r="D314" s="99"/>
      <c r="E314" s="99"/>
      <c r="F314" s="99"/>
    </row>
    <row r="315" spans="3:6" x14ac:dyDescent="0.3">
      <c r="C315" s="99"/>
      <c r="D315" s="99"/>
      <c r="E315" s="99"/>
      <c r="F315" s="99"/>
    </row>
    <row r="316" spans="3:6" x14ac:dyDescent="0.3">
      <c r="C316" s="99"/>
      <c r="D316" s="99"/>
      <c r="E316" s="99"/>
      <c r="F316" s="99"/>
    </row>
    <row r="317" spans="3:6" x14ac:dyDescent="0.3">
      <c r="C317" s="99"/>
      <c r="D317" s="99"/>
      <c r="E317" s="99"/>
      <c r="F317" s="99"/>
    </row>
    <row r="318" spans="3:6" x14ac:dyDescent="0.3">
      <c r="C318" s="99"/>
      <c r="D318" s="99"/>
      <c r="E318" s="99"/>
      <c r="F318" s="99"/>
    </row>
    <row r="319" spans="3:6" x14ac:dyDescent="0.3">
      <c r="C319" s="99"/>
      <c r="D319" s="99"/>
      <c r="E319" s="99"/>
      <c r="F319" s="99"/>
    </row>
    <row r="320" spans="3:6" x14ac:dyDescent="0.3">
      <c r="C320" s="99"/>
      <c r="D320" s="99"/>
      <c r="E320" s="99"/>
      <c r="F320" s="99"/>
    </row>
    <row r="321" spans="3:6" x14ac:dyDescent="0.3">
      <c r="C321" s="99"/>
      <c r="D321" s="99"/>
      <c r="E321" s="99"/>
      <c r="F321" s="99"/>
    </row>
    <row r="322" spans="3:6" x14ac:dyDescent="0.3">
      <c r="C322" s="99"/>
      <c r="D322" s="99"/>
      <c r="E322" s="99"/>
      <c r="F322" s="99"/>
    </row>
    <row r="323" spans="3:6" x14ac:dyDescent="0.3">
      <c r="C323" s="99"/>
      <c r="D323" s="99"/>
      <c r="E323" s="99"/>
      <c r="F323" s="99"/>
    </row>
    <row r="324" spans="3:6" x14ac:dyDescent="0.3">
      <c r="C324" s="99"/>
      <c r="D324" s="99"/>
      <c r="E324" s="99"/>
      <c r="F324" s="99"/>
    </row>
    <row r="325" spans="3:6" x14ac:dyDescent="0.3">
      <c r="C325" s="99"/>
      <c r="D325" s="99"/>
      <c r="E325" s="99"/>
      <c r="F325" s="99"/>
    </row>
    <row r="326" spans="3:6" x14ac:dyDescent="0.3">
      <c r="C326" s="99"/>
      <c r="D326" s="99"/>
      <c r="E326" s="99"/>
      <c r="F326" s="99"/>
    </row>
    <row r="327" spans="3:6" x14ac:dyDescent="0.3">
      <c r="C327" s="99"/>
      <c r="D327" s="99"/>
      <c r="E327" s="99"/>
      <c r="F327" s="99"/>
    </row>
    <row r="328" spans="3:6" x14ac:dyDescent="0.3">
      <c r="C328" s="99"/>
      <c r="D328" s="99"/>
      <c r="E328" s="99"/>
      <c r="F328" s="99"/>
    </row>
    <row r="329" spans="3:6" x14ac:dyDescent="0.3">
      <c r="C329" s="99"/>
      <c r="D329" s="99"/>
      <c r="E329" s="99"/>
      <c r="F329" s="99"/>
    </row>
    <row r="330" spans="3:6" x14ac:dyDescent="0.3">
      <c r="C330" s="99"/>
      <c r="D330" s="99"/>
      <c r="E330" s="99"/>
      <c r="F330" s="99"/>
    </row>
    <row r="331" spans="3:6" x14ac:dyDescent="0.3">
      <c r="C331" s="99"/>
      <c r="D331" s="99"/>
      <c r="E331" s="99"/>
      <c r="F331" s="99"/>
    </row>
    <row r="332" spans="3:6" x14ac:dyDescent="0.3">
      <c r="C332" s="99"/>
      <c r="D332" s="99"/>
      <c r="E332" s="99"/>
      <c r="F332" s="99"/>
    </row>
    <row r="333" spans="3:6" x14ac:dyDescent="0.3">
      <c r="C333" s="99"/>
      <c r="D333" s="99"/>
      <c r="E333" s="99"/>
      <c r="F333" s="99"/>
    </row>
    <row r="334" spans="3:6" x14ac:dyDescent="0.3">
      <c r="C334" s="99"/>
      <c r="D334" s="99"/>
      <c r="E334" s="99"/>
      <c r="F334" s="99"/>
    </row>
    <row r="335" spans="3:6" x14ac:dyDescent="0.3">
      <c r="C335" s="99"/>
      <c r="D335" s="99"/>
      <c r="E335" s="99"/>
      <c r="F335" s="99"/>
    </row>
    <row r="336" spans="3:6" x14ac:dyDescent="0.3">
      <c r="C336" s="99"/>
      <c r="D336" s="99"/>
      <c r="E336" s="99"/>
      <c r="F336" s="99"/>
    </row>
    <row r="337" spans="3:6" x14ac:dyDescent="0.3">
      <c r="C337" s="99"/>
      <c r="D337" s="99"/>
      <c r="E337" s="99"/>
      <c r="F337" s="99"/>
    </row>
    <row r="338" spans="3:6" x14ac:dyDescent="0.3">
      <c r="C338" s="99"/>
      <c r="D338" s="99"/>
      <c r="E338" s="99"/>
      <c r="F338" s="99"/>
    </row>
    <row r="339" spans="3:6" x14ac:dyDescent="0.3">
      <c r="C339" s="99"/>
      <c r="D339" s="99"/>
      <c r="E339" s="99"/>
      <c r="F339" s="99"/>
    </row>
    <row r="340" spans="3:6" x14ac:dyDescent="0.3">
      <c r="C340" s="99"/>
      <c r="D340" s="99"/>
      <c r="E340" s="99"/>
      <c r="F340" s="99"/>
    </row>
    <row r="341" spans="3:6" x14ac:dyDescent="0.3">
      <c r="C341" s="99"/>
      <c r="D341" s="99"/>
      <c r="E341" s="99"/>
      <c r="F341" s="99"/>
    </row>
    <row r="342" spans="3:6" x14ac:dyDescent="0.3">
      <c r="C342" s="99"/>
      <c r="D342" s="99"/>
      <c r="E342" s="99"/>
      <c r="F342" s="99"/>
    </row>
    <row r="343" spans="3:6" x14ac:dyDescent="0.3">
      <c r="C343" s="99"/>
      <c r="D343" s="99"/>
      <c r="E343" s="99"/>
      <c r="F343" s="99"/>
    </row>
    <row r="344" spans="3:6" x14ac:dyDescent="0.3">
      <c r="C344" s="99"/>
      <c r="D344" s="99"/>
      <c r="E344" s="99"/>
      <c r="F344" s="99"/>
    </row>
    <row r="345" spans="3:6" x14ac:dyDescent="0.3">
      <c r="C345" s="99"/>
      <c r="D345" s="99"/>
      <c r="E345" s="99"/>
      <c r="F345" s="99"/>
    </row>
    <row r="346" spans="3:6" x14ac:dyDescent="0.3">
      <c r="C346" s="99"/>
      <c r="D346" s="99"/>
      <c r="E346" s="99"/>
      <c r="F346" s="99"/>
    </row>
    <row r="347" spans="3:6" x14ac:dyDescent="0.3">
      <c r="C347" s="99"/>
      <c r="D347" s="99"/>
      <c r="E347" s="99"/>
      <c r="F347" s="99"/>
    </row>
    <row r="348" spans="3:6" x14ac:dyDescent="0.3">
      <c r="C348" s="99"/>
      <c r="D348" s="99"/>
      <c r="E348" s="99"/>
      <c r="F348" s="99"/>
    </row>
    <row r="349" spans="3:6" x14ac:dyDescent="0.3">
      <c r="C349" s="99"/>
      <c r="D349" s="99"/>
      <c r="E349" s="99"/>
      <c r="F349" s="99"/>
    </row>
    <row r="350" spans="3:6" x14ac:dyDescent="0.3">
      <c r="C350" s="99"/>
      <c r="D350" s="99"/>
      <c r="E350" s="99"/>
      <c r="F350" s="99"/>
    </row>
    <row r="351" spans="3:6" x14ac:dyDescent="0.3">
      <c r="C351" s="99"/>
      <c r="D351" s="99"/>
      <c r="E351" s="99"/>
      <c r="F351" s="99"/>
    </row>
    <row r="352" spans="3:6" x14ac:dyDescent="0.3">
      <c r="C352" s="99"/>
      <c r="D352" s="99"/>
      <c r="E352" s="99"/>
      <c r="F352" s="99"/>
    </row>
    <row r="353" spans="3:6" x14ac:dyDescent="0.3">
      <c r="C353" s="99"/>
      <c r="D353" s="99"/>
      <c r="E353" s="99"/>
      <c r="F353" s="99"/>
    </row>
    <row r="354" spans="3:6" x14ac:dyDescent="0.3">
      <c r="C354" s="99"/>
      <c r="D354" s="99"/>
      <c r="E354" s="99"/>
      <c r="F354" s="99"/>
    </row>
    <row r="355" spans="3:6" x14ac:dyDescent="0.3">
      <c r="C355" s="99"/>
      <c r="D355" s="99"/>
      <c r="E355" s="99"/>
      <c r="F355" s="99"/>
    </row>
    <row r="356" spans="3:6" x14ac:dyDescent="0.3">
      <c r="C356" s="99"/>
      <c r="D356" s="99"/>
      <c r="E356" s="99"/>
      <c r="F356" s="99"/>
    </row>
    <row r="357" spans="3:6" x14ac:dyDescent="0.3">
      <c r="C357" s="99"/>
      <c r="D357" s="99"/>
      <c r="E357" s="99"/>
      <c r="F357" s="99"/>
    </row>
    <row r="358" spans="3:6" x14ac:dyDescent="0.3">
      <c r="C358" s="99"/>
      <c r="D358" s="99"/>
      <c r="E358" s="99"/>
      <c r="F358" s="99"/>
    </row>
    <row r="359" spans="3:6" x14ac:dyDescent="0.3">
      <c r="C359" s="99"/>
      <c r="D359" s="99"/>
      <c r="E359" s="99"/>
      <c r="F359" s="99"/>
    </row>
    <row r="360" spans="3:6" x14ac:dyDescent="0.3">
      <c r="C360" s="99"/>
      <c r="D360" s="99"/>
      <c r="E360" s="99"/>
      <c r="F360" s="99"/>
    </row>
    <row r="361" spans="3:6" x14ac:dyDescent="0.3">
      <c r="C361" s="99"/>
      <c r="D361" s="99"/>
      <c r="E361" s="99"/>
      <c r="F361" s="99"/>
    </row>
    <row r="362" spans="3:6" x14ac:dyDescent="0.3">
      <c r="C362" s="99"/>
      <c r="D362" s="99"/>
      <c r="E362" s="99"/>
      <c r="F362" s="99"/>
    </row>
    <row r="363" spans="3:6" x14ac:dyDescent="0.3">
      <c r="C363" s="99"/>
      <c r="D363" s="99"/>
      <c r="E363" s="99"/>
      <c r="F363" s="99"/>
    </row>
    <row r="364" spans="3:6" x14ac:dyDescent="0.3">
      <c r="C364" s="99"/>
      <c r="D364" s="99"/>
      <c r="E364" s="99"/>
      <c r="F364" s="99"/>
    </row>
    <row r="365" spans="3:6" x14ac:dyDescent="0.3">
      <c r="C365" s="99"/>
      <c r="D365" s="99"/>
      <c r="E365" s="99"/>
      <c r="F365" s="99"/>
    </row>
    <row r="366" spans="3:6" x14ac:dyDescent="0.3">
      <c r="C366" s="99"/>
      <c r="D366" s="99"/>
      <c r="E366" s="99"/>
      <c r="F366" s="99"/>
    </row>
    <row r="367" spans="3:6" x14ac:dyDescent="0.3">
      <c r="C367" s="99"/>
      <c r="D367" s="99"/>
      <c r="E367" s="99"/>
      <c r="F367" s="99"/>
    </row>
    <row r="368" spans="3:6" x14ac:dyDescent="0.3">
      <c r="C368" s="99"/>
      <c r="D368" s="99"/>
      <c r="E368" s="99"/>
      <c r="F368" s="99"/>
    </row>
    <row r="369" spans="3:6" x14ac:dyDescent="0.3">
      <c r="C369" s="99"/>
      <c r="D369" s="99"/>
      <c r="E369" s="99"/>
      <c r="F369" s="99"/>
    </row>
    <row r="370" spans="3:6" x14ac:dyDescent="0.3">
      <c r="C370" s="99"/>
      <c r="D370" s="99"/>
      <c r="E370" s="99"/>
      <c r="F370" s="99"/>
    </row>
    <row r="371" spans="3:6" x14ac:dyDescent="0.3">
      <c r="C371" s="99"/>
      <c r="D371" s="99"/>
      <c r="E371" s="99"/>
      <c r="F371" s="99"/>
    </row>
    <row r="372" spans="3:6" x14ac:dyDescent="0.3">
      <c r="C372" s="99"/>
      <c r="D372" s="99"/>
      <c r="E372" s="99"/>
      <c r="F372" s="99"/>
    </row>
    <row r="373" spans="3:6" x14ac:dyDescent="0.3">
      <c r="C373" s="99"/>
      <c r="D373" s="99"/>
      <c r="E373" s="99"/>
      <c r="F373" s="99"/>
    </row>
    <row r="374" spans="3:6" x14ac:dyDescent="0.3">
      <c r="C374" s="99"/>
      <c r="D374" s="99"/>
      <c r="E374" s="99"/>
      <c r="F374" s="99"/>
    </row>
    <row r="375" spans="3:6" x14ac:dyDescent="0.3">
      <c r="C375" s="99"/>
      <c r="D375" s="99"/>
      <c r="E375" s="99"/>
      <c r="F375" s="99"/>
    </row>
    <row r="376" spans="3:6" x14ac:dyDescent="0.3">
      <c r="C376" s="99"/>
      <c r="D376" s="99"/>
      <c r="E376" s="99"/>
      <c r="F376" s="99"/>
    </row>
    <row r="377" spans="3:6" x14ac:dyDescent="0.3">
      <c r="C377" s="99"/>
      <c r="D377" s="99"/>
      <c r="E377" s="99"/>
      <c r="F377" s="99"/>
    </row>
    <row r="378" spans="3:6" x14ac:dyDescent="0.3">
      <c r="C378" s="99"/>
      <c r="D378" s="99"/>
      <c r="E378" s="99"/>
      <c r="F378" s="99"/>
    </row>
    <row r="379" spans="3:6" x14ac:dyDescent="0.3">
      <c r="C379" s="99"/>
      <c r="D379" s="99"/>
      <c r="E379" s="99"/>
      <c r="F379" s="99"/>
    </row>
    <row r="380" spans="3:6" x14ac:dyDescent="0.3">
      <c r="C380" s="99"/>
      <c r="D380" s="99"/>
      <c r="E380" s="99"/>
      <c r="F380" s="99"/>
    </row>
    <row r="381" spans="3:6" x14ac:dyDescent="0.3">
      <c r="C381" s="99"/>
      <c r="D381" s="99"/>
      <c r="E381" s="99"/>
      <c r="F381" s="99"/>
    </row>
    <row r="382" spans="3:6" x14ac:dyDescent="0.3">
      <c r="C382" s="99"/>
      <c r="D382" s="99"/>
      <c r="E382" s="99"/>
      <c r="F382" s="99"/>
    </row>
    <row r="383" spans="3:6" x14ac:dyDescent="0.3">
      <c r="C383" s="99"/>
      <c r="D383" s="99"/>
      <c r="E383" s="99"/>
      <c r="F383" s="99"/>
    </row>
    <row r="384" spans="3:6" x14ac:dyDescent="0.3">
      <c r="C384" s="99"/>
      <c r="D384" s="99"/>
      <c r="E384" s="99"/>
      <c r="F384" s="99"/>
    </row>
    <row r="385" spans="3:6" x14ac:dyDescent="0.3">
      <c r="C385" s="99"/>
      <c r="D385" s="99"/>
      <c r="E385" s="99"/>
      <c r="F385" s="99"/>
    </row>
    <row r="386" spans="3:6" x14ac:dyDescent="0.3">
      <c r="C386" s="99"/>
      <c r="D386" s="99"/>
      <c r="E386" s="99"/>
      <c r="F386" s="99"/>
    </row>
    <row r="387" spans="3:6" x14ac:dyDescent="0.3">
      <c r="C387" s="99"/>
      <c r="D387" s="99"/>
      <c r="E387" s="99"/>
      <c r="F387" s="99"/>
    </row>
    <row r="388" spans="3:6" x14ac:dyDescent="0.3">
      <c r="C388" s="99"/>
      <c r="D388" s="99"/>
      <c r="E388" s="99"/>
      <c r="F388" s="99"/>
    </row>
    <row r="389" spans="3:6" x14ac:dyDescent="0.3">
      <c r="C389" s="99"/>
      <c r="D389" s="99"/>
      <c r="E389" s="99"/>
      <c r="F389" s="99"/>
    </row>
    <row r="390" spans="3:6" x14ac:dyDescent="0.3">
      <c r="C390" s="99"/>
      <c r="D390" s="99"/>
      <c r="E390" s="99"/>
      <c r="F390" s="99"/>
    </row>
    <row r="391" spans="3:6" x14ac:dyDescent="0.3">
      <c r="C391" s="99"/>
      <c r="D391" s="99"/>
      <c r="E391" s="99"/>
      <c r="F391" s="99"/>
    </row>
    <row r="392" spans="3:6" x14ac:dyDescent="0.3">
      <c r="C392" s="99"/>
      <c r="D392" s="99"/>
      <c r="E392" s="99"/>
      <c r="F392" s="99"/>
    </row>
    <row r="393" spans="3:6" x14ac:dyDescent="0.3">
      <c r="C393" s="99"/>
      <c r="D393" s="99"/>
      <c r="E393" s="99"/>
      <c r="F393" s="99"/>
    </row>
    <row r="394" spans="3:6" x14ac:dyDescent="0.3">
      <c r="C394" s="99"/>
      <c r="D394" s="99"/>
      <c r="E394" s="99"/>
      <c r="F394" s="99"/>
    </row>
    <row r="395" spans="3:6" x14ac:dyDescent="0.3">
      <c r="C395" s="99"/>
      <c r="D395" s="99"/>
      <c r="E395" s="99"/>
      <c r="F395" s="99"/>
    </row>
    <row r="396" spans="3:6" x14ac:dyDescent="0.3">
      <c r="C396" s="99"/>
      <c r="D396" s="99"/>
      <c r="E396" s="99"/>
      <c r="F396" s="99"/>
    </row>
    <row r="397" spans="3:6" x14ac:dyDescent="0.3">
      <c r="C397" s="99"/>
      <c r="D397" s="99"/>
      <c r="E397" s="99"/>
      <c r="F397" s="99"/>
    </row>
    <row r="398" spans="3:6" x14ac:dyDescent="0.3">
      <c r="C398" s="99"/>
      <c r="D398" s="99"/>
      <c r="E398" s="99"/>
      <c r="F398" s="99"/>
    </row>
    <row r="399" spans="3:6" x14ac:dyDescent="0.3">
      <c r="C399" s="99"/>
      <c r="D399" s="99"/>
      <c r="E399" s="99"/>
      <c r="F399" s="99"/>
    </row>
    <row r="400" spans="3:6" x14ac:dyDescent="0.3">
      <c r="C400" s="99"/>
      <c r="D400" s="99"/>
      <c r="E400" s="99"/>
      <c r="F400" s="99"/>
    </row>
    <row r="401" spans="3:6" x14ac:dyDescent="0.3">
      <c r="C401" s="99"/>
      <c r="D401" s="99"/>
      <c r="E401" s="99"/>
      <c r="F401" s="99"/>
    </row>
    <row r="402" spans="3:6" x14ac:dyDescent="0.3">
      <c r="C402" s="99"/>
      <c r="D402" s="99"/>
      <c r="E402" s="99"/>
      <c r="F402" s="99"/>
    </row>
    <row r="403" spans="3:6" x14ac:dyDescent="0.3">
      <c r="C403" s="99"/>
      <c r="D403" s="99"/>
      <c r="E403" s="99"/>
      <c r="F403" s="99"/>
    </row>
    <row r="404" spans="3:6" x14ac:dyDescent="0.3">
      <c r="C404" s="99"/>
      <c r="D404" s="99"/>
      <c r="E404" s="99"/>
      <c r="F404" s="99"/>
    </row>
    <row r="405" spans="3:6" x14ac:dyDescent="0.3">
      <c r="C405" s="99"/>
      <c r="D405" s="99"/>
      <c r="E405" s="99"/>
      <c r="F405" s="99"/>
    </row>
    <row r="406" spans="3:6" x14ac:dyDescent="0.3">
      <c r="C406" s="99"/>
      <c r="D406" s="99"/>
      <c r="E406" s="99"/>
      <c r="F406" s="99"/>
    </row>
    <row r="407" spans="3:6" x14ac:dyDescent="0.3">
      <c r="C407" s="99"/>
      <c r="D407" s="99"/>
      <c r="E407" s="99"/>
      <c r="F407" s="99"/>
    </row>
    <row r="408" spans="3:6" x14ac:dyDescent="0.3">
      <c r="C408" s="99"/>
      <c r="D408" s="99"/>
      <c r="E408" s="99"/>
      <c r="F408" s="99"/>
    </row>
    <row r="409" spans="3:6" x14ac:dyDescent="0.3">
      <c r="C409" s="99"/>
      <c r="D409" s="99"/>
      <c r="E409" s="99"/>
      <c r="F409" s="99"/>
    </row>
    <row r="410" spans="3:6" x14ac:dyDescent="0.3">
      <c r="C410" s="99"/>
      <c r="D410" s="99"/>
      <c r="E410" s="99"/>
      <c r="F410" s="99"/>
    </row>
    <row r="411" spans="3:6" x14ac:dyDescent="0.3">
      <c r="C411" s="99"/>
      <c r="D411" s="99"/>
      <c r="E411" s="99"/>
      <c r="F411" s="99"/>
    </row>
    <row r="412" spans="3:6" x14ac:dyDescent="0.3">
      <c r="C412" s="99"/>
      <c r="D412" s="99"/>
      <c r="E412" s="99"/>
      <c r="F412" s="99"/>
    </row>
    <row r="413" spans="3:6" x14ac:dyDescent="0.3">
      <c r="C413" s="99"/>
      <c r="D413" s="99"/>
      <c r="E413" s="99"/>
      <c r="F413" s="99"/>
    </row>
    <row r="414" spans="3:6" x14ac:dyDescent="0.3">
      <c r="C414" s="99"/>
      <c r="D414" s="99"/>
      <c r="E414" s="99"/>
      <c r="F414" s="99"/>
    </row>
    <row r="415" spans="3:6" x14ac:dyDescent="0.3">
      <c r="C415" s="99"/>
      <c r="D415" s="99"/>
      <c r="E415" s="99"/>
      <c r="F415" s="99"/>
    </row>
    <row r="416" spans="3:6" x14ac:dyDescent="0.3">
      <c r="C416" s="99"/>
      <c r="D416" s="99"/>
      <c r="E416" s="99"/>
      <c r="F416" s="99"/>
    </row>
    <row r="417" spans="3:6" x14ac:dyDescent="0.3">
      <c r="C417" s="99"/>
      <c r="D417" s="99"/>
      <c r="E417" s="99"/>
      <c r="F417" s="99"/>
    </row>
    <row r="418" spans="3:6" x14ac:dyDescent="0.3">
      <c r="C418" s="99"/>
      <c r="D418" s="99"/>
      <c r="E418" s="99"/>
      <c r="F418" s="99"/>
    </row>
    <row r="419" spans="3:6" x14ac:dyDescent="0.3">
      <c r="C419" s="99"/>
      <c r="D419" s="99"/>
      <c r="E419" s="99"/>
      <c r="F419" s="99"/>
    </row>
    <row r="420" spans="3:6" x14ac:dyDescent="0.3">
      <c r="C420" s="99"/>
      <c r="D420" s="99"/>
      <c r="E420" s="99"/>
      <c r="F420" s="99"/>
    </row>
    <row r="421" spans="3:6" x14ac:dyDescent="0.3">
      <c r="C421" s="99"/>
      <c r="D421" s="99"/>
      <c r="E421" s="99"/>
      <c r="F421" s="99"/>
    </row>
    <row r="422" spans="3:6" x14ac:dyDescent="0.3">
      <c r="C422" s="99"/>
      <c r="D422" s="99"/>
      <c r="E422" s="99"/>
      <c r="F422" s="99"/>
    </row>
    <row r="423" spans="3:6" x14ac:dyDescent="0.3">
      <c r="C423" s="99"/>
      <c r="D423" s="99"/>
      <c r="E423" s="99"/>
      <c r="F423" s="99"/>
    </row>
    <row r="424" spans="3:6" x14ac:dyDescent="0.3">
      <c r="C424" s="99"/>
      <c r="D424" s="99"/>
      <c r="E424" s="99"/>
      <c r="F424" s="99"/>
    </row>
    <row r="425" spans="3:6" x14ac:dyDescent="0.3">
      <c r="C425" s="99"/>
      <c r="D425" s="99"/>
      <c r="E425" s="99"/>
      <c r="F425" s="99"/>
    </row>
    <row r="426" spans="3:6" x14ac:dyDescent="0.3">
      <c r="C426" s="99"/>
      <c r="D426" s="99"/>
      <c r="E426" s="99"/>
      <c r="F426" s="99"/>
    </row>
    <row r="427" spans="3:6" x14ac:dyDescent="0.3">
      <c r="C427" s="99"/>
      <c r="D427" s="99"/>
      <c r="E427" s="99"/>
      <c r="F427" s="99"/>
    </row>
    <row r="428" spans="3:6" x14ac:dyDescent="0.3">
      <c r="C428" s="99"/>
      <c r="D428" s="99"/>
      <c r="E428" s="99"/>
      <c r="F428" s="99"/>
    </row>
    <row r="429" spans="3:6" x14ac:dyDescent="0.3">
      <c r="C429" s="99"/>
      <c r="D429" s="99"/>
      <c r="E429" s="99"/>
      <c r="F429" s="99"/>
    </row>
    <row r="430" spans="3:6" x14ac:dyDescent="0.3">
      <c r="C430" s="99"/>
      <c r="D430" s="99"/>
      <c r="E430" s="99"/>
      <c r="F430" s="99"/>
    </row>
    <row r="431" spans="3:6" x14ac:dyDescent="0.3">
      <c r="C431" s="99"/>
      <c r="D431" s="99"/>
      <c r="E431" s="99"/>
      <c r="F431" s="99"/>
    </row>
    <row r="432" spans="3:6" x14ac:dyDescent="0.3">
      <c r="C432" s="99"/>
      <c r="D432" s="99"/>
      <c r="E432" s="99"/>
      <c r="F432" s="99"/>
    </row>
    <row r="433" spans="3:6" x14ac:dyDescent="0.3">
      <c r="C433" s="99"/>
      <c r="D433" s="99"/>
      <c r="E433" s="99"/>
      <c r="F433" s="99"/>
    </row>
    <row r="434" spans="3:6" x14ac:dyDescent="0.3">
      <c r="C434" s="99"/>
      <c r="D434" s="99"/>
      <c r="E434" s="99"/>
      <c r="F434" s="99"/>
    </row>
    <row r="435" spans="3:6" x14ac:dyDescent="0.3">
      <c r="C435" s="99"/>
      <c r="D435" s="99"/>
      <c r="E435" s="99"/>
      <c r="F435" s="99"/>
    </row>
    <row r="436" spans="3:6" x14ac:dyDescent="0.3">
      <c r="C436" s="99"/>
      <c r="D436" s="99"/>
      <c r="E436" s="99"/>
      <c r="F436" s="99"/>
    </row>
    <row r="437" spans="3:6" x14ac:dyDescent="0.3">
      <c r="C437" s="99"/>
      <c r="D437" s="99"/>
      <c r="E437" s="99"/>
      <c r="F437" s="99"/>
    </row>
    <row r="438" spans="3:6" x14ac:dyDescent="0.3">
      <c r="C438" s="99"/>
      <c r="D438" s="99"/>
      <c r="E438" s="99"/>
      <c r="F438" s="99"/>
    </row>
    <row r="439" spans="3:6" x14ac:dyDescent="0.3">
      <c r="C439" s="99"/>
      <c r="D439" s="99"/>
      <c r="E439" s="99"/>
      <c r="F439" s="99"/>
    </row>
    <row r="440" spans="3:6" x14ac:dyDescent="0.3">
      <c r="C440" s="99"/>
      <c r="D440" s="99"/>
      <c r="E440" s="99"/>
      <c r="F440" s="99"/>
    </row>
    <row r="441" spans="3:6" x14ac:dyDescent="0.3">
      <c r="C441" s="99"/>
      <c r="D441" s="99"/>
      <c r="E441" s="99"/>
      <c r="F441" s="99"/>
    </row>
    <row r="442" spans="3:6" x14ac:dyDescent="0.3">
      <c r="C442" s="99"/>
      <c r="D442" s="99"/>
      <c r="E442" s="99"/>
      <c r="F442" s="99"/>
    </row>
    <row r="443" spans="3:6" x14ac:dyDescent="0.3">
      <c r="C443" s="99"/>
      <c r="D443" s="99"/>
      <c r="E443" s="99"/>
      <c r="F443" s="99"/>
    </row>
    <row r="444" spans="3:6" x14ac:dyDescent="0.3">
      <c r="C444" s="99"/>
      <c r="D444" s="99"/>
      <c r="E444" s="99"/>
      <c r="F444" s="99"/>
    </row>
    <row r="445" spans="3:6" x14ac:dyDescent="0.3">
      <c r="C445" s="99"/>
      <c r="D445" s="99"/>
      <c r="E445" s="99"/>
      <c r="F445" s="99"/>
    </row>
    <row r="446" spans="3:6" x14ac:dyDescent="0.3">
      <c r="C446" s="99"/>
      <c r="D446" s="99"/>
      <c r="E446" s="99"/>
      <c r="F446" s="99"/>
    </row>
    <row r="447" spans="3:6" x14ac:dyDescent="0.3">
      <c r="C447" s="99"/>
      <c r="D447" s="99"/>
      <c r="E447" s="99"/>
      <c r="F447" s="99"/>
    </row>
    <row r="448" spans="3:6" x14ac:dyDescent="0.3">
      <c r="C448" s="99"/>
      <c r="D448" s="99"/>
      <c r="E448" s="99"/>
      <c r="F448" s="99"/>
    </row>
    <row r="449" spans="3:6" x14ac:dyDescent="0.3">
      <c r="C449" s="99"/>
      <c r="D449" s="99"/>
      <c r="E449" s="99"/>
      <c r="F449" s="99"/>
    </row>
    <row r="450" spans="3:6" x14ac:dyDescent="0.3">
      <c r="C450" s="99"/>
      <c r="D450" s="99"/>
      <c r="E450" s="99"/>
      <c r="F450" s="99"/>
    </row>
    <row r="451" spans="3:6" x14ac:dyDescent="0.3">
      <c r="C451" s="99"/>
      <c r="D451" s="99"/>
      <c r="E451" s="99"/>
      <c r="F451" s="99"/>
    </row>
    <row r="452" spans="3:6" x14ac:dyDescent="0.3">
      <c r="C452" s="99"/>
      <c r="D452" s="99"/>
      <c r="E452" s="99"/>
      <c r="F452" s="99"/>
    </row>
    <row r="453" spans="3:6" x14ac:dyDescent="0.3">
      <c r="C453" s="99"/>
      <c r="D453" s="99"/>
      <c r="E453" s="99"/>
      <c r="F453" s="99"/>
    </row>
    <row r="454" spans="3:6" x14ac:dyDescent="0.3">
      <c r="C454" s="99"/>
      <c r="D454" s="99"/>
      <c r="E454" s="99"/>
      <c r="F454" s="99"/>
    </row>
    <row r="455" spans="3:6" x14ac:dyDescent="0.3">
      <c r="C455" s="99"/>
      <c r="D455" s="99"/>
      <c r="E455" s="99"/>
      <c r="F455" s="99"/>
    </row>
    <row r="456" spans="3:6" x14ac:dyDescent="0.3">
      <c r="C456" s="99"/>
      <c r="D456" s="99"/>
      <c r="E456" s="99"/>
      <c r="F456" s="99"/>
    </row>
    <row r="457" spans="3:6" x14ac:dyDescent="0.3">
      <c r="C457" s="99"/>
      <c r="D457" s="99"/>
      <c r="E457" s="99"/>
      <c r="F457" s="99"/>
    </row>
    <row r="458" spans="3:6" x14ac:dyDescent="0.3">
      <c r="C458" s="99"/>
      <c r="D458" s="99"/>
      <c r="E458" s="99"/>
      <c r="F458" s="99"/>
    </row>
    <row r="459" spans="3:6" x14ac:dyDescent="0.3">
      <c r="C459" s="99"/>
      <c r="D459" s="99"/>
      <c r="E459" s="99"/>
      <c r="F459" s="99"/>
    </row>
    <row r="460" spans="3:6" x14ac:dyDescent="0.3">
      <c r="C460" s="99"/>
      <c r="D460" s="99"/>
      <c r="E460" s="99"/>
      <c r="F460" s="99"/>
    </row>
    <row r="461" spans="3:6" x14ac:dyDescent="0.3">
      <c r="C461" s="99"/>
      <c r="D461" s="99"/>
      <c r="E461" s="99"/>
      <c r="F461" s="99"/>
    </row>
    <row r="462" spans="3:6" x14ac:dyDescent="0.3">
      <c r="C462" s="99"/>
      <c r="D462" s="99"/>
      <c r="E462" s="99"/>
      <c r="F462" s="99"/>
    </row>
    <row r="463" spans="3:6" x14ac:dyDescent="0.3">
      <c r="C463" s="99"/>
      <c r="D463" s="99"/>
      <c r="E463" s="99"/>
      <c r="F463" s="99"/>
    </row>
    <row r="464" spans="3:6" x14ac:dyDescent="0.3">
      <c r="C464" s="99"/>
      <c r="D464" s="99"/>
      <c r="E464" s="99"/>
      <c r="F464" s="99"/>
    </row>
    <row r="465" spans="3:6" x14ac:dyDescent="0.3">
      <c r="C465" s="99"/>
      <c r="D465" s="99"/>
      <c r="E465" s="99"/>
      <c r="F465" s="99"/>
    </row>
    <row r="466" spans="3:6" x14ac:dyDescent="0.3">
      <c r="C466" s="99"/>
      <c r="D466" s="99"/>
      <c r="E466" s="99"/>
      <c r="F466" s="99"/>
    </row>
    <row r="467" spans="3:6" x14ac:dyDescent="0.3">
      <c r="C467" s="99"/>
      <c r="D467" s="99"/>
      <c r="E467" s="99"/>
      <c r="F467" s="99"/>
    </row>
    <row r="468" spans="3:6" x14ac:dyDescent="0.3">
      <c r="C468" s="99"/>
      <c r="D468" s="99"/>
      <c r="E468" s="99"/>
      <c r="F468" s="99"/>
    </row>
    <row r="469" spans="3:6" x14ac:dyDescent="0.3">
      <c r="C469" s="99"/>
      <c r="D469" s="99"/>
      <c r="E469" s="99"/>
      <c r="F469" s="99"/>
    </row>
    <row r="470" spans="3:6" x14ac:dyDescent="0.3">
      <c r="C470" s="99"/>
      <c r="D470" s="99"/>
      <c r="E470" s="99"/>
      <c r="F470" s="99"/>
    </row>
    <row r="471" spans="3:6" x14ac:dyDescent="0.3">
      <c r="C471" s="99"/>
      <c r="D471" s="99"/>
      <c r="E471" s="99"/>
      <c r="F471" s="99"/>
    </row>
    <row r="472" spans="3:6" x14ac:dyDescent="0.3">
      <c r="C472" s="99"/>
      <c r="D472" s="99"/>
      <c r="E472" s="99"/>
      <c r="F472" s="99"/>
    </row>
    <row r="473" spans="3:6" x14ac:dyDescent="0.3">
      <c r="C473" s="99"/>
      <c r="D473" s="99"/>
      <c r="E473" s="99"/>
      <c r="F473" s="99"/>
    </row>
    <row r="474" spans="3:6" x14ac:dyDescent="0.3">
      <c r="C474" s="99"/>
      <c r="D474" s="99"/>
      <c r="E474" s="99"/>
      <c r="F474" s="99"/>
    </row>
    <row r="475" spans="3:6" x14ac:dyDescent="0.3">
      <c r="C475" s="99"/>
      <c r="D475" s="99"/>
      <c r="E475" s="99"/>
      <c r="F475" s="99"/>
    </row>
    <row r="476" spans="3:6" x14ac:dyDescent="0.3">
      <c r="C476" s="99"/>
      <c r="D476" s="99"/>
      <c r="E476" s="99"/>
      <c r="F476" s="99"/>
    </row>
    <row r="477" spans="3:6" x14ac:dyDescent="0.3">
      <c r="C477" s="99"/>
      <c r="D477" s="99"/>
      <c r="E477" s="99"/>
      <c r="F477" s="99"/>
    </row>
    <row r="478" spans="3:6" x14ac:dyDescent="0.3">
      <c r="C478" s="99"/>
      <c r="D478" s="99"/>
      <c r="E478" s="99"/>
      <c r="F478" s="99"/>
    </row>
    <row r="479" spans="3:6" x14ac:dyDescent="0.3">
      <c r="C479" s="99"/>
      <c r="D479" s="99"/>
      <c r="E479" s="99"/>
      <c r="F479" s="99"/>
    </row>
    <row r="480" spans="3:6" x14ac:dyDescent="0.3">
      <c r="C480" s="99"/>
      <c r="D480" s="99"/>
      <c r="E480" s="99"/>
      <c r="F480" s="99"/>
    </row>
    <row r="481" spans="3:6" x14ac:dyDescent="0.3">
      <c r="C481" s="99"/>
      <c r="D481" s="99"/>
      <c r="E481" s="99"/>
      <c r="F481" s="99"/>
    </row>
    <row r="482" spans="3:6" x14ac:dyDescent="0.3">
      <c r="C482" s="99"/>
      <c r="D482" s="99"/>
      <c r="E482" s="99"/>
      <c r="F482" s="99"/>
    </row>
    <row r="483" spans="3:6" x14ac:dyDescent="0.3">
      <c r="C483" s="99"/>
      <c r="D483" s="99"/>
      <c r="E483" s="99"/>
      <c r="F483" s="99"/>
    </row>
    <row r="484" spans="3:6" x14ac:dyDescent="0.3">
      <c r="C484" s="99"/>
      <c r="D484" s="99"/>
      <c r="E484" s="99"/>
      <c r="F484" s="99"/>
    </row>
    <row r="485" spans="3:6" x14ac:dyDescent="0.3">
      <c r="C485" s="99"/>
      <c r="D485" s="99"/>
      <c r="E485" s="99"/>
      <c r="F485" s="99"/>
    </row>
    <row r="486" spans="3:6" x14ac:dyDescent="0.3">
      <c r="C486" s="99"/>
      <c r="D486" s="99"/>
      <c r="E486" s="99"/>
      <c r="F486" s="99"/>
    </row>
    <row r="487" spans="3:6" x14ac:dyDescent="0.3">
      <c r="C487" s="99"/>
      <c r="D487" s="99"/>
      <c r="E487" s="99"/>
      <c r="F487" s="99"/>
    </row>
    <row r="488" spans="3:6" x14ac:dyDescent="0.3">
      <c r="C488" s="99"/>
      <c r="D488" s="99"/>
      <c r="E488" s="99"/>
      <c r="F488" s="99"/>
    </row>
    <row r="489" spans="3:6" x14ac:dyDescent="0.3">
      <c r="C489" s="99"/>
      <c r="D489" s="99"/>
      <c r="E489" s="99"/>
      <c r="F489" s="99"/>
    </row>
    <row r="490" spans="3:6" x14ac:dyDescent="0.3">
      <c r="C490" s="99"/>
      <c r="D490" s="99"/>
      <c r="E490" s="99"/>
      <c r="F490" s="99"/>
    </row>
    <row r="491" spans="3:6" x14ac:dyDescent="0.3">
      <c r="C491" s="99"/>
      <c r="D491" s="99"/>
      <c r="E491" s="99"/>
      <c r="F491" s="99"/>
    </row>
    <row r="492" spans="3:6" x14ac:dyDescent="0.3">
      <c r="C492" s="99"/>
      <c r="D492" s="99"/>
      <c r="E492" s="99"/>
      <c r="F492" s="99"/>
    </row>
    <row r="493" spans="3:6" x14ac:dyDescent="0.3">
      <c r="C493" s="99"/>
      <c r="D493" s="99"/>
      <c r="E493" s="99"/>
      <c r="F493" s="99"/>
    </row>
    <row r="494" spans="3:6" x14ac:dyDescent="0.3">
      <c r="C494" s="99"/>
      <c r="D494" s="99"/>
      <c r="E494" s="99"/>
      <c r="F494" s="99"/>
    </row>
    <row r="495" spans="3:6" x14ac:dyDescent="0.3">
      <c r="C495" s="99"/>
      <c r="D495" s="99"/>
      <c r="E495" s="99"/>
      <c r="F495" s="99"/>
    </row>
    <row r="496" spans="3:6" x14ac:dyDescent="0.3">
      <c r="C496" s="99"/>
      <c r="D496" s="99"/>
      <c r="E496" s="99"/>
      <c r="F496" s="99"/>
    </row>
    <row r="497" spans="3:6" x14ac:dyDescent="0.3">
      <c r="C497" s="99"/>
      <c r="D497" s="99"/>
      <c r="E497" s="99"/>
      <c r="F497" s="99"/>
    </row>
    <row r="498" spans="3:6" x14ac:dyDescent="0.3">
      <c r="C498" s="99"/>
      <c r="D498" s="99"/>
      <c r="E498" s="99"/>
      <c r="F498" s="99"/>
    </row>
    <row r="499" spans="3:6" x14ac:dyDescent="0.3">
      <c r="C499" s="99"/>
      <c r="D499" s="99"/>
      <c r="E499" s="99"/>
      <c r="F499" s="99"/>
    </row>
    <row r="500" spans="3:6" x14ac:dyDescent="0.3">
      <c r="C500" s="99"/>
      <c r="D500" s="99"/>
      <c r="E500" s="99"/>
      <c r="F500" s="99"/>
    </row>
    <row r="501" spans="3:6" x14ac:dyDescent="0.3">
      <c r="C501" s="99"/>
      <c r="D501" s="99"/>
      <c r="E501" s="99"/>
      <c r="F501" s="99"/>
    </row>
    <row r="502" spans="3:6" x14ac:dyDescent="0.3">
      <c r="C502" s="99"/>
      <c r="D502" s="99"/>
      <c r="E502" s="99"/>
      <c r="F502" s="99"/>
    </row>
    <row r="503" spans="3:6" x14ac:dyDescent="0.3">
      <c r="C503" s="99"/>
      <c r="D503" s="99"/>
      <c r="E503" s="99"/>
      <c r="F503" s="99"/>
    </row>
    <row r="504" spans="3:6" x14ac:dyDescent="0.3">
      <c r="C504" s="99"/>
      <c r="D504" s="99"/>
      <c r="E504" s="99"/>
      <c r="F504" s="99"/>
    </row>
    <row r="505" spans="3:6" x14ac:dyDescent="0.3">
      <c r="C505" s="99"/>
      <c r="D505" s="99"/>
      <c r="E505" s="99"/>
      <c r="F505" s="99"/>
    </row>
    <row r="506" spans="3:6" x14ac:dyDescent="0.3">
      <c r="C506" s="99"/>
      <c r="D506" s="99"/>
      <c r="E506" s="99"/>
      <c r="F506" s="99"/>
    </row>
    <row r="507" spans="3:6" x14ac:dyDescent="0.3">
      <c r="C507" s="99"/>
      <c r="D507" s="99"/>
      <c r="E507" s="99"/>
      <c r="F507" s="99"/>
    </row>
    <row r="508" spans="3:6" x14ac:dyDescent="0.3">
      <c r="C508" s="99"/>
      <c r="D508" s="99"/>
      <c r="E508" s="99"/>
      <c r="F508" s="99"/>
    </row>
    <row r="509" spans="3:6" x14ac:dyDescent="0.3">
      <c r="C509" s="99"/>
      <c r="D509" s="99"/>
      <c r="E509" s="99"/>
      <c r="F509" s="99"/>
    </row>
    <row r="510" spans="3:6" x14ac:dyDescent="0.3">
      <c r="C510" s="99"/>
      <c r="D510" s="99"/>
      <c r="E510" s="99"/>
      <c r="F510" s="99"/>
    </row>
    <row r="511" spans="3:6" x14ac:dyDescent="0.3">
      <c r="C511" s="99"/>
      <c r="D511" s="99"/>
      <c r="E511" s="99"/>
      <c r="F511" s="99"/>
    </row>
    <row r="512" spans="3:6" x14ac:dyDescent="0.3">
      <c r="C512" s="99"/>
      <c r="D512" s="99"/>
      <c r="E512" s="99"/>
      <c r="F512" s="99"/>
    </row>
    <row r="513" spans="3:6" x14ac:dyDescent="0.3">
      <c r="C513" s="99"/>
      <c r="D513" s="99"/>
      <c r="E513" s="99"/>
      <c r="F513" s="99"/>
    </row>
    <row r="514" spans="3:6" x14ac:dyDescent="0.3">
      <c r="C514" s="99"/>
      <c r="D514" s="99"/>
      <c r="E514" s="99"/>
      <c r="F514" s="99"/>
    </row>
    <row r="515" spans="3:6" x14ac:dyDescent="0.3">
      <c r="C515" s="99"/>
      <c r="D515" s="99"/>
      <c r="E515" s="99"/>
      <c r="F515" s="99"/>
    </row>
    <row r="516" spans="3:6" x14ac:dyDescent="0.3">
      <c r="C516" s="99"/>
      <c r="D516" s="99"/>
      <c r="E516" s="99"/>
      <c r="F516" s="99"/>
    </row>
    <row r="517" spans="3:6" x14ac:dyDescent="0.3">
      <c r="C517" s="99"/>
      <c r="D517" s="99"/>
      <c r="E517" s="99"/>
      <c r="F517" s="99"/>
    </row>
    <row r="518" spans="3:6" x14ac:dyDescent="0.3">
      <c r="C518" s="99"/>
      <c r="D518" s="99"/>
      <c r="E518" s="99"/>
      <c r="F518" s="99"/>
    </row>
    <row r="519" spans="3:6" x14ac:dyDescent="0.3">
      <c r="C519" s="99"/>
      <c r="D519" s="99"/>
      <c r="E519" s="99"/>
      <c r="F519" s="99"/>
    </row>
    <row r="520" spans="3:6" x14ac:dyDescent="0.3">
      <c r="C520" s="99"/>
      <c r="D520" s="99"/>
      <c r="E520" s="99"/>
      <c r="F520" s="99"/>
    </row>
    <row r="521" spans="3:6" x14ac:dyDescent="0.3">
      <c r="C521" s="99"/>
      <c r="D521" s="99"/>
      <c r="E521" s="99"/>
      <c r="F521" s="99"/>
    </row>
    <row r="522" spans="3:6" x14ac:dyDescent="0.3">
      <c r="C522" s="99"/>
      <c r="D522" s="99"/>
      <c r="E522" s="99"/>
      <c r="F522" s="99"/>
    </row>
    <row r="523" spans="3:6" x14ac:dyDescent="0.3">
      <c r="C523" s="99"/>
      <c r="D523" s="99"/>
      <c r="E523" s="99"/>
      <c r="F523" s="99"/>
    </row>
    <row r="524" spans="3:6" x14ac:dyDescent="0.3">
      <c r="C524" s="99"/>
      <c r="D524" s="99"/>
      <c r="E524" s="99"/>
      <c r="F524" s="99"/>
    </row>
    <row r="525" spans="3:6" x14ac:dyDescent="0.3">
      <c r="C525" s="99"/>
      <c r="D525" s="99"/>
      <c r="E525" s="99"/>
      <c r="F525" s="99"/>
    </row>
    <row r="526" spans="3:6" x14ac:dyDescent="0.3">
      <c r="C526" s="99"/>
      <c r="D526" s="99"/>
      <c r="E526" s="99"/>
      <c r="F526" s="99"/>
    </row>
    <row r="527" spans="3:6" x14ac:dyDescent="0.3">
      <c r="C527" s="99"/>
      <c r="D527" s="99"/>
      <c r="E527" s="99"/>
      <c r="F527" s="99"/>
    </row>
    <row r="528" spans="3:6" x14ac:dyDescent="0.3">
      <c r="C528" s="99"/>
      <c r="D528" s="99"/>
      <c r="E528" s="99"/>
      <c r="F528" s="99"/>
    </row>
    <row r="529" spans="3:6" x14ac:dyDescent="0.3">
      <c r="C529" s="99"/>
      <c r="D529" s="99"/>
      <c r="E529" s="99"/>
      <c r="F529" s="99"/>
    </row>
    <row r="530" spans="3:6" x14ac:dyDescent="0.3">
      <c r="C530" s="99"/>
      <c r="D530" s="99"/>
      <c r="E530" s="99"/>
      <c r="F530" s="99"/>
    </row>
    <row r="531" spans="3:6" x14ac:dyDescent="0.3">
      <c r="C531" s="99"/>
      <c r="D531" s="99"/>
      <c r="E531" s="99"/>
      <c r="F531" s="99"/>
    </row>
    <row r="532" spans="3:6" x14ac:dyDescent="0.3">
      <c r="C532" s="99"/>
      <c r="D532" s="99"/>
      <c r="E532" s="99"/>
      <c r="F532" s="99"/>
    </row>
    <row r="533" spans="3:6" x14ac:dyDescent="0.3">
      <c r="C533" s="99"/>
      <c r="D533" s="99"/>
      <c r="E533" s="99"/>
      <c r="F533" s="99"/>
    </row>
    <row r="534" spans="3:6" x14ac:dyDescent="0.3">
      <c r="C534" s="99"/>
      <c r="D534" s="99"/>
      <c r="E534" s="99"/>
      <c r="F534" s="99"/>
    </row>
    <row r="535" spans="3:6" x14ac:dyDescent="0.3">
      <c r="C535" s="99"/>
      <c r="D535" s="99"/>
      <c r="E535" s="99"/>
      <c r="F535" s="99"/>
    </row>
    <row r="536" spans="3:6" x14ac:dyDescent="0.3">
      <c r="C536" s="99"/>
      <c r="D536" s="99"/>
      <c r="E536" s="99"/>
      <c r="F536" s="99"/>
    </row>
    <row r="537" spans="3:6" x14ac:dyDescent="0.3">
      <c r="C537" s="99"/>
      <c r="D537" s="99"/>
      <c r="E537" s="99"/>
      <c r="F537" s="99"/>
    </row>
    <row r="538" spans="3:6" x14ac:dyDescent="0.3">
      <c r="C538" s="99"/>
      <c r="D538" s="99"/>
      <c r="E538" s="99"/>
      <c r="F538" s="99"/>
    </row>
    <row r="539" spans="3:6" x14ac:dyDescent="0.3">
      <c r="C539" s="99"/>
      <c r="D539" s="99"/>
      <c r="E539" s="99"/>
      <c r="F539" s="99"/>
    </row>
    <row r="540" spans="3:6" x14ac:dyDescent="0.3">
      <c r="C540" s="99"/>
      <c r="D540" s="99"/>
      <c r="E540" s="99"/>
      <c r="F540" s="99"/>
    </row>
    <row r="541" spans="3:6" x14ac:dyDescent="0.3">
      <c r="C541" s="99"/>
      <c r="D541" s="99"/>
      <c r="E541" s="99"/>
      <c r="F541" s="99"/>
    </row>
    <row r="542" spans="3:6" x14ac:dyDescent="0.3">
      <c r="C542" s="99"/>
      <c r="D542" s="99"/>
      <c r="E542" s="99"/>
      <c r="F542" s="99"/>
    </row>
    <row r="543" spans="3:6" x14ac:dyDescent="0.3">
      <c r="C543" s="99"/>
      <c r="D543" s="99"/>
      <c r="E543" s="99"/>
      <c r="F543" s="99"/>
    </row>
    <row r="544" spans="3:6" x14ac:dyDescent="0.3">
      <c r="C544" s="99"/>
      <c r="D544" s="99"/>
      <c r="E544" s="99"/>
      <c r="F544" s="99"/>
    </row>
    <row r="545" spans="3:6" x14ac:dyDescent="0.3">
      <c r="C545" s="99"/>
      <c r="D545" s="99"/>
      <c r="E545" s="99"/>
      <c r="F545" s="99"/>
    </row>
    <row r="546" spans="3:6" x14ac:dyDescent="0.3">
      <c r="C546" s="99"/>
      <c r="D546" s="99"/>
      <c r="E546" s="99"/>
      <c r="F546" s="99"/>
    </row>
    <row r="547" spans="3:6" x14ac:dyDescent="0.3">
      <c r="C547" s="99"/>
      <c r="D547" s="99"/>
      <c r="E547" s="99"/>
      <c r="F547" s="99"/>
    </row>
    <row r="548" spans="3:6" x14ac:dyDescent="0.3">
      <c r="C548" s="99"/>
      <c r="D548" s="99"/>
      <c r="E548" s="99"/>
      <c r="F548" s="99"/>
    </row>
    <row r="549" spans="3:6" x14ac:dyDescent="0.3">
      <c r="C549" s="99"/>
      <c r="D549" s="99"/>
      <c r="E549" s="99"/>
      <c r="F549" s="99"/>
    </row>
    <row r="550" spans="3:6" x14ac:dyDescent="0.3">
      <c r="C550" s="99"/>
      <c r="D550" s="99"/>
      <c r="E550" s="99"/>
      <c r="F550" s="99"/>
    </row>
    <row r="551" spans="3:6" x14ac:dyDescent="0.3">
      <c r="C551" s="99"/>
      <c r="D551" s="99"/>
      <c r="E551" s="99"/>
      <c r="F551" s="99"/>
    </row>
    <row r="552" spans="3:6" x14ac:dyDescent="0.3">
      <c r="C552" s="99"/>
      <c r="D552" s="99"/>
      <c r="E552" s="99"/>
      <c r="F552" s="99"/>
    </row>
    <row r="553" spans="3:6" x14ac:dyDescent="0.3">
      <c r="C553" s="99"/>
      <c r="D553" s="99"/>
      <c r="E553" s="99"/>
      <c r="F553" s="99"/>
    </row>
    <row r="554" spans="3:6" x14ac:dyDescent="0.3">
      <c r="C554" s="99"/>
      <c r="D554" s="99"/>
      <c r="E554" s="99"/>
      <c r="F554" s="99"/>
    </row>
    <row r="555" spans="3:6" x14ac:dyDescent="0.3">
      <c r="C555" s="99"/>
      <c r="D555" s="99"/>
      <c r="E555" s="99"/>
      <c r="F555" s="99"/>
    </row>
    <row r="556" spans="3:6" x14ac:dyDescent="0.3">
      <c r="C556" s="99"/>
      <c r="D556" s="99"/>
      <c r="E556" s="99"/>
      <c r="F556" s="99"/>
    </row>
    <row r="557" spans="3:6" x14ac:dyDescent="0.3">
      <c r="C557" s="99"/>
      <c r="D557" s="99"/>
      <c r="E557" s="99"/>
      <c r="F557" s="99"/>
    </row>
    <row r="558" spans="3:6" x14ac:dyDescent="0.3">
      <c r="C558" s="99"/>
      <c r="D558" s="99"/>
      <c r="E558" s="99"/>
      <c r="F558" s="99"/>
    </row>
    <row r="559" spans="3:6" x14ac:dyDescent="0.3">
      <c r="C559" s="99"/>
      <c r="D559" s="99"/>
      <c r="E559" s="99"/>
      <c r="F559" s="99"/>
    </row>
    <row r="560" spans="3:6" x14ac:dyDescent="0.3">
      <c r="C560" s="99"/>
      <c r="D560" s="99"/>
      <c r="E560" s="99"/>
      <c r="F560" s="99"/>
    </row>
    <row r="561" spans="3:6" x14ac:dyDescent="0.3">
      <c r="C561" s="99"/>
      <c r="D561" s="99"/>
      <c r="E561" s="99"/>
      <c r="F561" s="99"/>
    </row>
    <row r="562" spans="3:6" x14ac:dyDescent="0.3">
      <c r="C562" s="99"/>
      <c r="D562" s="99"/>
      <c r="E562" s="99"/>
      <c r="F562" s="99"/>
    </row>
    <row r="563" spans="3:6" x14ac:dyDescent="0.3">
      <c r="C563" s="99"/>
      <c r="D563" s="99"/>
      <c r="E563" s="99"/>
      <c r="F563" s="99"/>
    </row>
    <row r="564" spans="3:6" x14ac:dyDescent="0.3">
      <c r="C564" s="99"/>
      <c r="D564" s="99"/>
      <c r="E564" s="99"/>
      <c r="F564" s="99"/>
    </row>
    <row r="565" spans="3:6" x14ac:dyDescent="0.3">
      <c r="C565" s="99"/>
      <c r="D565" s="99"/>
      <c r="E565" s="99"/>
      <c r="F565" s="99"/>
    </row>
    <row r="566" spans="3:6" x14ac:dyDescent="0.3">
      <c r="C566" s="99"/>
      <c r="D566" s="99"/>
      <c r="E566" s="99"/>
      <c r="F566" s="99"/>
    </row>
    <row r="567" spans="3:6" x14ac:dyDescent="0.3">
      <c r="C567" s="99"/>
      <c r="D567" s="99"/>
      <c r="E567" s="99"/>
      <c r="F567" s="99"/>
    </row>
    <row r="568" spans="3:6" x14ac:dyDescent="0.3">
      <c r="C568" s="99"/>
      <c r="D568" s="99"/>
      <c r="E568" s="99"/>
      <c r="F568" s="99"/>
    </row>
    <row r="569" spans="3:6" x14ac:dyDescent="0.3">
      <c r="C569" s="99"/>
      <c r="D569" s="99"/>
      <c r="E569" s="99"/>
      <c r="F569" s="99"/>
    </row>
    <row r="570" spans="3:6" x14ac:dyDescent="0.3">
      <c r="C570" s="99"/>
      <c r="D570" s="99"/>
      <c r="E570" s="99"/>
      <c r="F570" s="99"/>
    </row>
    <row r="571" spans="3:6" x14ac:dyDescent="0.3">
      <c r="C571" s="99"/>
      <c r="D571" s="99"/>
      <c r="E571" s="99"/>
      <c r="F571" s="99"/>
    </row>
    <row r="572" spans="3:6" x14ac:dyDescent="0.3">
      <c r="C572" s="99"/>
      <c r="D572" s="99"/>
      <c r="E572" s="99"/>
      <c r="F572" s="99"/>
    </row>
    <row r="573" spans="3:6" x14ac:dyDescent="0.3">
      <c r="C573" s="99"/>
      <c r="D573" s="99"/>
      <c r="E573" s="99"/>
      <c r="F573" s="99"/>
    </row>
    <row r="574" spans="3:6" x14ac:dyDescent="0.3">
      <c r="C574" s="99"/>
      <c r="D574" s="99"/>
      <c r="E574" s="99"/>
      <c r="F574" s="99"/>
    </row>
    <row r="575" spans="3:6" x14ac:dyDescent="0.3">
      <c r="C575" s="99"/>
      <c r="D575" s="99"/>
      <c r="E575" s="99"/>
      <c r="F575" s="99"/>
    </row>
    <row r="576" spans="3:6" x14ac:dyDescent="0.3">
      <c r="C576" s="99"/>
      <c r="D576" s="99"/>
      <c r="E576" s="99"/>
      <c r="F576" s="99"/>
    </row>
    <row r="577" spans="3:6" x14ac:dyDescent="0.3">
      <c r="C577" s="99"/>
      <c r="D577" s="99"/>
      <c r="E577" s="99"/>
      <c r="F577" s="99"/>
    </row>
    <row r="578" spans="3:6" x14ac:dyDescent="0.3">
      <c r="C578" s="99"/>
      <c r="D578" s="99"/>
      <c r="E578" s="99"/>
      <c r="F578" s="99"/>
    </row>
    <row r="579" spans="3:6" x14ac:dyDescent="0.3">
      <c r="C579" s="99"/>
      <c r="D579" s="99"/>
      <c r="E579" s="99"/>
      <c r="F579" s="99"/>
    </row>
    <row r="580" spans="3:6" x14ac:dyDescent="0.3">
      <c r="C580" s="99"/>
      <c r="D580" s="99"/>
      <c r="E580" s="99"/>
      <c r="F580" s="99"/>
    </row>
    <row r="581" spans="3:6" x14ac:dyDescent="0.3">
      <c r="C581" s="99"/>
      <c r="D581" s="99"/>
      <c r="E581" s="99"/>
      <c r="F581" s="99"/>
    </row>
    <row r="582" spans="3:6" x14ac:dyDescent="0.3">
      <c r="C582" s="99"/>
      <c r="D582" s="99"/>
      <c r="E582" s="99"/>
      <c r="F582" s="99"/>
    </row>
    <row r="583" spans="3:6" x14ac:dyDescent="0.3">
      <c r="C583" s="99"/>
      <c r="D583" s="99"/>
      <c r="E583" s="99"/>
      <c r="F583" s="99"/>
    </row>
    <row r="584" spans="3:6" x14ac:dyDescent="0.3">
      <c r="C584" s="99"/>
      <c r="D584" s="99"/>
      <c r="E584" s="99"/>
      <c r="F584" s="99"/>
    </row>
    <row r="585" spans="3:6" x14ac:dyDescent="0.3">
      <c r="C585" s="99"/>
      <c r="D585" s="99"/>
      <c r="E585" s="99"/>
      <c r="F585" s="99"/>
    </row>
    <row r="586" spans="3:6" x14ac:dyDescent="0.3">
      <c r="C586" s="99"/>
      <c r="D586" s="99"/>
      <c r="E586" s="99"/>
      <c r="F586" s="99"/>
    </row>
    <row r="587" spans="3:6" x14ac:dyDescent="0.3">
      <c r="C587" s="99"/>
      <c r="D587" s="99"/>
      <c r="E587" s="99"/>
      <c r="F587" s="99"/>
    </row>
    <row r="588" spans="3:6" x14ac:dyDescent="0.3">
      <c r="C588" s="99"/>
      <c r="D588" s="99"/>
      <c r="E588" s="99"/>
      <c r="F588" s="99"/>
    </row>
    <row r="589" spans="3:6" x14ac:dyDescent="0.3">
      <c r="C589" s="99"/>
      <c r="D589" s="99"/>
      <c r="E589" s="99"/>
      <c r="F589" s="99"/>
    </row>
    <row r="590" spans="3:6" x14ac:dyDescent="0.3">
      <c r="C590" s="99"/>
      <c r="D590" s="99"/>
      <c r="E590" s="99"/>
      <c r="F590" s="99"/>
    </row>
    <row r="591" spans="3:6" x14ac:dyDescent="0.3">
      <c r="C591" s="99"/>
      <c r="D591" s="99"/>
      <c r="E591" s="99"/>
      <c r="F591" s="99"/>
    </row>
    <row r="592" spans="3:6" x14ac:dyDescent="0.3">
      <c r="C592" s="99"/>
      <c r="D592" s="99"/>
      <c r="E592" s="99"/>
      <c r="F592" s="99"/>
    </row>
    <row r="593" spans="3:6" x14ac:dyDescent="0.3">
      <c r="C593" s="99"/>
      <c r="D593" s="99"/>
      <c r="E593" s="99"/>
      <c r="F593" s="99"/>
    </row>
    <row r="594" spans="3:6" x14ac:dyDescent="0.3">
      <c r="C594" s="99"/>
      <c r="D594" s="99"/>
      <c r="E594" s="99"/>
      <c r="F594" s="99"/>
    </row>
    <row r="595" spans="3:6" x14ac:dyDescent="0.3">
      <c r="C595" s="99"/>
      <c r="D595" s="99"/>
      <c r="E595" s="99"/>
      <c r="F595" s="99"/>
    </row>
    <row r="596" spans="3:6" x14ac:dyDescent="0.3">
      <c r="C596" s="99"/>
      <c r="D596" s="99"/>
      <c r="E596" s="99"/>
      <c r="F596" s="99"/>
    </row>
    <row r="597" spans="3:6" x14ac:dyDescent="0.3">
      <c r="C597" s="99"/>
      <c r="D597" s="99"/>
      <c r="E597" s="99"/>
      <c r="F597" s="99"/>
    </row>
    <row r="598" spans="3:6" x14ac:dyDescent="0.3">
      <c r="C598" s="99"/>
      <c r="D598" s="99"/>
      <c r="E598" s="99"/>
      <c r="F598" s="99"/>
    </row>
    <row r="599" spans="3:6" x14ac:dyDescent="0.3">
      <c r="C599" s="99"/>
      <c r="D599" s="99"/>
      <c r="E599" s="99"/>
      <c r="F599" s="99"/>
    </row>
    <row r="600" spans="3:6" x14ac:dyDescent="0.3">
      <c r="C600" s="99"/>
      <c r="D600" s="99"/>
      <c r="E600" s="99"/>
      <c r="F600" s="99"/>
    </row>
    <row r="601" spans="3:6" x14ac:dyDescent="0.3">
      <c r="C601" s="99"/>
      <c r="D601" s="99"/>
      <c r="E601" s="99"/>
      <c r="F601" s="99"/>
    </row>
    <row r="602" spans="3:6" x14ac:dyDescent="0.3">
      <c r="C602" s="99"/>
      <c r="D602" s="99"/>
      <c r="E602" s="99"/>
      <c r="F602" s="99"/>
    </row>
    <row r="603" spans="3:6" x14ac:dyDescent="0.3">
      <c r="C603" s="99"/>
      <c r="D603" s="99"/>
      <c r="E603" s="99"/>
      <c r="F603" s="99"/>
    </row>
    <row r="604" spans="3:6" x14ac:dyDescent="0.3">
      <c r="C604" s="99"/>
      <c r="D604" s="99"/>
      <c r="E604" s="99"/>
      <c r="F604" s="99"/>
    </row>
    <row r="605" spans="3:6" x14ac:dyDescent="0.3">
      <c r="C605" s="99"/>
      <c r="D605" s="99"/>
      <c r="E605" s="99"/>
      <c r="F605" s="99"/>
    </row>
    <row r="606" spans="3:6" x14ac:dyDescent="0.3">
      <c r="C606" s="99"/>
      <c r="D606" s="99"/>
      <c r="E606" s="99"/>
      <c r="F606" s="99"/>
    </row>
    <row r="607" spans="3:6" x14ac:dyDescent="0.3">
      <c r="C607" s="99"/>
      <c r="D607" s="99"/>
      <c r="E607" s="99"/>
      <c r="F607" s="99"/>
    </row>
    <row r="608" spans="3:6" x14ac:dyDescent="0.3">
      <c r="C608" s="99"/>
      <c r="D608" s="99"/>
      <c r="E608" s="99"/>
      <c r="F608" s="99"/>
    </row>
    <row r="609" spans="3:6" x14ac:dyDescent="0.3">
      <c r="C609" s="99"/>
      <c r="D609" s="99"/>
      <c r="E609" s="99"/>
      <c r="F609" s="99"/>
    </row>
    <row r="610" spans="3:6" x14ac:dyDescent="0.3">
      <c r="C610" s="99"/>
      <c r="D610" s="99"/>
      <c r="E610" s="99"/>
      <c r="F610" s="99"/>
    </row>
    <row r="611" spans="3:6" x14ac:dyDescent="0.3">
      <c r="C611" s="99"/>
      <c r="D611" s="99"/>
      <c r="E611" s="99"/>
      <c r="F611" s="99"/>
    </row>
    <row r="612" spans="3:6" x14ac:dyDescent="0.3">
      <c r="C612" s="99"/>
      <c r="D612" s="99"/>
      <c r="E612" s="99"/>
      <c r="F612" s="99"/>
    </row>
    <row r="613" spans="3:6" x14ac:dyDescent="0.3">
      <c r="C613" s="99"/>
      <c r="D613" s="99"/>
      <c r="E613" s="99"/>
      <c r="F613" s="99"/>
    </row>
    <row r="614" spans="3:6" x14ac:dyDescent="0.3">
      <c r="C614" s="99"/>
      <c r="D614" s="99"/>
      <c r="E614" s="99"/>
      <c r="F614" s="99"/>
    </row>
    <row r="615" spans="3:6" x14ac:dyDescent="0.3">
      <c r="C615" s="99"/>
      <c r="D615" s="99"/>
      <c r="E615" s="99"/>
      <c r="F615" s="99"/>
    </row>
    <row r="616" spans="3:6" x14ac:dyDescent="0.3">
      <c r="C616" s="99"/>
      <c r="D616" s="99"/>
      <c r="E616" s="99"/>
      <c r="F616" s="99"/>
    </row>
    <row r="617" spans="3:6" x14ac:dyDescent="0.3">
      <c r="C617" s="99"/>
      <c r="D617" s="99"/>
      <c r="E617" s="99"/>
      <c r="F617" s="99"/>
    </row>
    <row r="618" spans="3:6" x14ac:dyDescent="0.3">
      <c r="C618" s="99"/>
      <c r="D618" s="99"/>
      <c r="E618" s="99"/>
      <c r="F618" s="99"/>
    </row>
    <row r="619" spans="3:6" x14ac:dyDescent="0.3">
      <c r="C619" s="99"/>
      <c r="D619" s="99"/>
      <c r="E619" s="99"/>
      <c r="F619" s="99"/>
    </row>
    <row r="620" spans="3:6" x14ac:dyDescent="0.3">
      <c r="C620" s="99"/>
      <c r="D620" s="99"/>
      <c r="E620" s="99"/>
      <c r="F620" s="99"/>
    </row>
    <row r="621" spans="3:6" x14ac:dyDescent="0.3">
      <c r="C621" s="99"/>
      <c r="D621" s="99"/>
      <c r="E621" s="99"/>
      <c r="F621" s="99"/>
    </row>
    <row r="622" spans="3:6" x14ac:dyDescent="0.3">
      <c r="C622" s="99"/>
      <c r="D622" s="99"/>
      <c r="E622" s="99"/>
      <c r="F622" s="99"/>
    </row>
    <row r="623" spans="3:6" x14ac:dyDescent="0.3">
      <c r="C623" s="99"/>
      <c r="D623" s="99"/>
      <c r="E623" s="99"/>
      <c r="F623" s="99"/>
    </row>
    <row r="624" spans="3:6" x14ac:dyDescent="0.3">
      <c r="C624" s="99"/>
      <c r="D624" s="99"/>
      <c r="E624" s="99"/>
      <c r="F624" s="99"/>
    </row>
    <row r="625" spans="3:6" x14ac:dyDescent="0.3">
      <c r="C625" s="99"/>
      <c r="D625" s="99"/>
      <c r="E625" s="99"/>
      <c r="F625" s="99"/>
    </row>
    <row r="626" spans="3:6" x14ac:dyDescent="0.3">
      <c r="C626" s="99"/>
      <c r="D626" s="99"/>
      <c r="E626" s="99"/>
      <c r="F626" s="99"/>
    </row>
    <row r="627" spans="3:6" x14ac:dyDescent="0.3">
      <c r="C627" s="99"/>
      <c r="D627" s="99"/>
      <c r="E627" s="99"/>
      <c r="F627" s="99"/>
    </row>
    <row r="628" spans="3:6" x14ac:dyDescent="0.3">
      <c r="C628" s="99"/>
      <c r="D628" s="99"/>
      <c r="E628" s="99"/>
      <c r="F628" s="99"/>
    </row>
    <row r="629" spans="3:6" x14ac:dyDescent="0.3">
      <c r="C629" s="99"/>
      <c r="D629" s="99"/>
      <c r="E629" s="99"/>
      <c r="F629" s="99"/>
    </row>
    <row r="630" spans="3:6" x14ac:dyDescent="0.3">
      <c r="C630" s="99"/>
      <c r="D630" s="99"/>
      <c r="E630" s="99"/>
      <c r="F630" s="99"/>
    </row>
    <row r="631" spans="3:6" x14ac:dyDescent="0.3">
      <c r="C631" s="99"/>
      <c r="D631" s="99"/>
      <c r="E631" s="99"/>
      <c r="F631" s="99"/>
    </row>
    <row r="632" spans="3:6" x14ac:dyDescent="0.3">
      <c r="C632" s="99"/>
      <c r="D632" s="99"/>
      <c r="E632" s="99"/>
      <c r="F632" s="99"/>
    </row>
    <row r="633" spans="3:6" x14ac:dyDescent="0.3">
      <c r="C633" s="99"/>
      <c r="D633" s="99"/>
      <c r="E633" s="99"/>
      <c r="F633" s="99"/>
    </row>
    <row r="634" spans="3:6" x14ac:dyDescent="0.3">
      <c r="C634" s="99"/>
      <c r="D634" s="99"/>
      <c r="E634" s="99"/>
      <c r="F634" s="99"/>
    </row>
    <row r="635" spans="3:6" x14ac:dyDescent="0.3">
      <c r="C635" s="99"/>
      <c r="D635" s="99"/>
      <c r="E635" s="99"/>
      <c r="F635" s="99"/>
    </row>
    <row r="636" spans="3:6" x14ac:dyDescent="0.3">
      <c r="C636" s="99"/>
      <c r="D636" s="99"/>
      <c r="E636" s="99"/>
      <c r="F636" s="99"/>
    </row>
    <row r="637" spans="3:6" x14ac:dyDescent="0.3">
      <c r="C637" s="99"/>
      <c r="D637" s="99"/>
      <c r="E637" s="99"/>
      <c r="F637" s="99"/>
    </row>
    <row r="638" spans="3:6" x14ac:dyDescent="0.3">
      <c r="C638" s="99"/>
      <c r="D638" s="99"/>
      <c r="E638" s="99"/>
      <c r="F638" s="99"/>
    </row>
    <row r="639" spans="3:6" x14ac:dyDescent="0.3">
      <c r="C639" s="99"/>
      <c r="D639" s="99"/>
      <c r="E639" s="99"/>
      <c r="F639" s="99"/>
    </row>
    <row r="640" spans="3:6" x14ac:dyDescent="0.3">
      <c r="C640" s="99"/>
      <c r="D640" s="99"/>
      <c r="E640" s="99"/>
      <c r="F640" s="99"/>
    </row>
    <row r="641" spans="3:6" x14ac:dyDescent="0.3">
      <c r="C641" s="99"/>
      <c r="D641" s="99"/>
      <c r="E641" s="99"/>
      <c r="F641" s="99"/>
    </row>
    <row r="642" spans="3:6" x14ac:dyDescent="0.3">
      <c r="C642" s="99"/>
      <c r="D642" s="99"/>
      <c r="E642" s="99"/>
      <c r="F642" s="99"/>
    </row>
    <row r="643" spans="3:6" x14ac:dyDescent="0.3">
      <c r="C643" s="99"/>
      <c r="D643" s="99"/>
      <c r="E643" s="99"/>
      <c r="F643" s="99"/>
    </row>
    <row r="644" spans="3:6" x14ac:dyDescent="0.3">
      <c r="C644" s="99"/>
      <c r="D644" s="99"/>
      <c r="E644" s="99"/>
      <c r="F644" s="99"/>
    </row>
    <row r="645" spans="3:6" x14ac:dyDescent="0.3">
      <c r="C645" s="99"/>
      <c r="D645" s="99"/>
      <c r="E645" s="99"/>
      <c r="F645" s="99"/>
    </row>
    <row r="646" spans="3:6" x14ac:dyDescent="0.3">
      <c r="C646" s="99"/>
      <c r="D646" s="99"/>
      <c r="E646" s="99"/>
      <c r="F646" s="99"/>
    </row>
    <row r="647" spans="3:6" x14ac:dyDescent="0.3">
      <c r="C647" s="99"/>
      <c r="D647" s="99"/>
      <c r="E647" s="99"/>
      <c r="F647" s="99"/>
    </row>
    <row r="648" spans="3:6" x14ac:dyDescent="0.3">
      <c r="C648" s="99"/>
      <c r="D648" s="99"/>
      <c r="E648" s="99"/>
      <c r="F648" s="99"/>
    </row>
    <row r="649" spans="3:6" x14ac:dyDescent="0.3">
      <c r="C649" s="99"/>
      <c r="D649" s="99"/>
      <c r="E649" s="99"/>
      <c r="F649" s="99"/>
    </row>
    <row r="650" spans="3:6" x14ac:dyDescent="0.3">
      <c r="C650" s="99"/>
      <c r="D650" s="99"/>
      <c r="E650" s="99"/>
      <c r="F650" s="99"/>
    </row>
    <row r="651" spans="3:6" x14ac:dyDescent="0.3">
      <c r="C651" s="99"/>
      <c r="D651" s="99"/>
      <c r="E651" s="99"/>
      <c r="F651" s="99"/>
    </row>
    <row r="652" spans="3:6" x14ac:dyDescent="0.3">
      <c r="C652" s="99"/>
      <c r="D652" s="99"/>
      <c r="E652" s="99"/>
      <c r="F652" s="99"/>
    </row>
    <row r="653" spans="3:6" x14ac:dyDescent="0.3">
      <c r="C653" s="99"/>
      <c r="D653" s="99"/>
      <c r="E653" s="99"/>
      <c r="F653" s="99"/>
    </row>
    <row r="654" spans="3:6" x14ac:dyDescent="0.3">
      <c r="C654" s="99"/>
      <c r="D654" s="99"/>
      <c r="E654" s="99"/>
      <c r="F654" s="99"/>
    </row>
    <row r="655" spans="3:6" x14ac:dyDescent="0.3">
      <c r="C655" s="99"/>
      <c r="D655" s="99"/>
      <c r="E655" s="99"/>
      <c r="F655" s="99"/>
    </row>
    <row r="656" spans="3:6" x14ac:dyDescent="0.3">
      <c r="C656" s="99"/>
      <c r="D656" s="99"/>
      <c r="E656" s="99"/>
      <c r="F656" s="99"/>
    </row>
    <row r="657" spans="3:6" x14ac:dyDescent="0.3">
      <c r="C657" s="99"/>
      <c r="D657" s="99"/>
      <c r="E657" s="99"/>
      <c r="F657" s="99"/>
    </row>
    <row r="658" spans="3:6" x14ac:dyDescent="0.3">
      <c r="C658" s="99"/>
      <c r="D658" s="99"/>
      <c r="E658" s="99"/>
      <c r="F658" s="99"/>
    </row>
    <row r="659" spans="3:6" x14ac:dyDescent="0.3">
      <c r="C659" s="99"/>
      <c r="D659" s="99"/>
      <c r="E659" s="99"/>
      <c r="F659" s="99"/>
    </row>
    <row r="660" spans="3:6" x14ac:dyDescent="0.3">
      <c r="C660" s="99"/>
      <c r="D660" s="99"/>
      <c r="E660" s="99"/>
      <c r="F660" s="99"/>
    </row>
    <row r="661" spans="3:6" x14ac:dyDescent="0.3">
      <c r="C661" s="99"/>
      <c r="D661" s="99"/>
      <c r="E661" s="99"/>
      <c r="F661" s="99"/>
    </row>
    <row r="662" spans="3:6" x14ac:dyDescent="0.3">
      <c r="C662" s="99"/>
      <c r="D662" s="99"/>
      <c r="E662" s="99"/>
      <c r="F662" s="99"/>
    </row>
    <row r="663" spans="3:6" x14ac:dyDescent="0.3">
      <c r="C663" s="99"/>
      <c r="D663" s="99"/>
      <c r="E663" s="99"/>
      <c r="F663" s="99"/>
    </row>
    <row r="664" spans="3:6" x14ac:dyDescent="0.3">
      <c r="C664" s="99"/>
      <c r="D664" s="99"/>
      <c r="E664" s="99"/>
      <c r="F664" s="99"/>
    </row>
    <row r="665" spans="3:6" x14ac:dyDescent="0.3">
      <c r="C665" s="99"/>
      <c r="D665" s="99"/>
      <c r="E665" s="99"/>
      <c r="F665" s="99"/>
    </row>
    <row r="666" spans="3:6" x14ac:dyDescent="0.3">
      <c r="C666" s="99"/>
      <c r="D666" s="99"/>
      <c r="E666" s="99"/>
      <c r="F666" s="99"/>
    </row>
    <row r="667" spans="3:6" x14ac:dyDescent="0.3">
      <c r="C667" s="99"/>
      <c r="D667" s="99"/>
      <c r="E667" s="99"/>
      <c r="F667" s="99"/>
    </row>
    <row r="668" spans="3:6" x14ac:dyDescent="0.3">
      <c r="C668" s="99"/>
      <c r="D668" s="99"/>
      <c r="E668" s="99"/>
      <c r="F668" s="99"/>
    </row>
    <row r="669" spans="3:6" x14ac:dyDescent="0.3">
      <c r="C669" s="99"/>
      <c r="D669" s="99"/>
      <c r="E669" s="99"/>
      <c r="F669" s="99"/>
    </row>
    <row r="670" spans="3:6" x14ac:dyDescent="0.3">
      <c r="C670" s="99"/>
      <c r="D670" s="99"/>
      <c r="E670" s="99"/>
      <c r="F670" s="99"/>
    </row>
    <row r="671" spans="3:6" x14ac:dyDescent="0.3">
      <c r="C671" s="99"/>
      <c r="D671" s="99"/>
      <c r="E671" s="99"/>
      <c r="F671" s="99"/>
    </row>
    <row r="672" spans="3:6" x14ac:dyDescent="0.3">
      <c r="C672" s="99"/>
      <c r="D672" s="99"/>
      <c r="E672" s="99"/>
      <c r="F672" s="99"/>
    </row>
    <row r="673" spans="3:6" x14ac:dyDescent="0.3">
      <c r="C673" s="99"/>
      <c r="D673" s="99"/>
      <c r="E673" s="99"/>
      <c r="F673" s="99"/>
    </row>
    <row r="674" spans="3:6" x14ac:dyDescent="0.3">
      <c r="C674" s="99"/>
      <c r="D674" s="99"/>
      <c r="E674" s="99"/>
      <c r="F674" s="99"/>
    </row>
    <row r="675" spans="3:6" x14ac:dyDescent="0.3">
      <c r="C675" s="99"/>
      <c r="D675" s="99"/>
      <c r="E675" s="99"/>
      <c r="F675" s="99"/>
    </row>
    <row r="676" spans="3:6" x14ac:dyDescent="0.3">
      <c r="C676" s="99"/>
      <c r="D676" s="99"/>
      <c r="E676" s="99"/>
      <c r="F676" s="99"/>
    </row>
    <row r="677" spans="3:6" x14ac:dyDescent="0.3">
      <c r="C677" s="99"/>
      <c r="D677" s="99"/>
      <c r="E677" s="99"/>
      <c r="F677" s="99"/>
    </row>
    <row r="678" spans="3:6" x14ac:dyDescent="0.3">
      <c r="C678" s="99"/>
      <c r="D678" s="99"/>
      <c r="E678" s="99"/>
      <c r="F678" s="99"/>
    </row>
    <row r="679" spans="3:6" x14ac:dyDescent="0.3">
      <c r="C679" s="99"/>
      <c r="D679" s="99"/>
      <c r="E679" s="99"/>
      <c r="F679" s="99"/>
    </row>
    <row r="680" spans="3:6" x14ac:dyDescent="0.3">
      <c r="C680" s="99"/>
      <c r="D680" s="99"/>
      <c r="E680" s="99"/>
      <c r="F680" s="99"/>
    </row>
    <row r="681" spans="3:6" x14ac:dyDescent="0.3">
      <c r="C681" s="99"/>
      <c r="D681" s="99"/>
      <c r="E681" s="99"/>
      <c r="F681" s="99"/>
    </row>
    <row r="682" spans="3:6" x14ac:dyDescent="0.3">
      <c r="C682" s="99"/>
      <c r="D682" s="99"/>
      <c r="E682" s="99"/>
      <c r="F682" s="99"/>
    </row>
    <row r="683" spans="3:6" x14ac:dyDescent="0.3">
      <c r="C683" s="99"/>
      <c r="D683" s="99"/>
      <c r="E683" s="99"/>
      <c r="F683" s="99"/>
    </row>
    <row r="684" spans="3:6" x14ac:dyDescent="0.3">
      <c r="C684" s="99"/>
      <c r="D684" s="99"/>
      <c r="E684" s="99"/>
      <c r="F684" s="99"/>
    </row>
    <row r="685" spans="3:6" x14ac:dyDescent="0.3">
      <c r="C685" s="99"/>
      <c r="D685" s="99"/>
      <c r="E685" s="99"/>
      <c r="F685" s="99"/>
    </row>
    <row r="686" spans="3:6" x14ac:dyDescent="0.3">
      <c r="C686" s="99"/>
      <c r="D686" s="99"/>
      <c r="E686" s="99"/>
      <c r="F686" s="99"/>
    </row>
    <row r="687" spans="3:6" x14ac:dyDescent="0.3">
      <c r="C687" s="99"/>
      <c r="D687" s="99"/>
      <c r="E687" s="99"/>
      <c r="F687" s="99"/>
    </row>
    <row r="688" spans="3:6" x14ac:dyDescent="0.3">
      <c r="C688" s="99"/>
      <c r="D688" s="99"/>
      <c r="E688" s="99"/>
      <c r="F688" s="99"/>
    </row>
    <row r="689" spans="3:6" x14ac:dyDescent="0.3">
      <c r="C689" s="99"/>
      <c r="D689" s="99"/>
      <c r="E689" s="99"/>
      <c r="F689" s="99"/>
    </row>
    <row r="690" spans="3:6" x14ac:dyDescent="0.3">
      <c r="C690" s="99"/>
      <c r="D690" s="99"/>
      <c r="E690" s="99"/>
      <c r="F690" s="99"/>
    </row>
    <row r="691" spans="3:6" x14ac:dyDescent="0.3">
      <c r="C691" s="99"/>
      <c r="D691" s="99"/>
      <c r="E691" s="99"/>
      <c r="F691" s="99"/>
    </row>
    <row r="692" spans="3:6" x14ac:dyDescent="0.3">
      <c r="C692" s="99"/>
      <c r="D692" s="99"/>
      <c r="E692" s="99"/>
      <c r="F692" s="99"/>
    </row>
    <row r="693" spans="3:6" x14ac:dyDescent="0.3">
      <c r="C693" s="99"/>
      <c r="D693" s="99"/>
      <c r="E693" s="99"/>
      <c r="F693" s="99"/>
    </row>
    <row r="694" spans="3:6" x14ac:dyDescent="0.3">
      <c r="C694" s="99"/>
      <c r="D694" s="99"/>
      <c r="E694" s="99"/>
      <c r="F694" s="99"/>
    </row>
    <row r="695" spans="3:6" x14ac:dyDescent="0.3">
      <c r="C695" s="99"/>
      <c r="D695" s="99"/>
      <c r="E695" s="99"/>
      <c r="F695" s="99"/>
    </row>
    <row r="696" spans="3:6" x14ac:dyDescent="0.3">
      <c r="C696" s="99"/>
      <c r="D696" s="99"/>
      <c r="E696" s="99"/>
      <c r="F696" s="99"/>
    </row>
    <row r="697" spans="3:6" x14ac:dyDescent="0.3">
      <c r="C697" s="99"/>
      <c r="D697" s="99"/>
      <c r="E697" s="99"/>
      <c r="F697" s="99"/>
    </row>
    <row r="698" spans="3:6" x14ac:dyDescent="0.3">
      <c r="C698" s="99"/>
      <c r="D698" s="99"/>
      <c r="E698" s="99"/>
      <c r="F698" s="99"/>
    </row>
    <row r="699" spans="3:6" x14ac:dyDescent="0.3">
      <c r="C699" s="99"/>
      <c r="D699" s="99"/>
      <c r="E699" s="99"/>
      <c r="F699" s="99"/>
    </row>
    <row r="700" spans="3:6" x14ac:dyDescent="0.3">
      <c r="C700" s="99"/>
      <c r="D700" s="99"/>
      <c r="E700" s="99"/>
      <c r="F700" s="99"/>
    </row>
    <row r="701" spans="3:6" x14ac:dyDescent="0.3">
      <c r="C701" s="99"/>
      <c r="D701" s="99"/>
      <c r="E701" s="99"/>
      <c r="F701" s="99"/>
    </row>
    <row r="702" spans="3:6" x14ac:dyDescent="0.3">
      <c r="C702" s="99"/>
      <c r="D702" s="99"/>
      <c r="E702" s="99"/>
      <c r="F702" s="99"/>
    </row>
    <row r="703" spans="3:6" x14ac:dyDescent="0.3">
      <c r="C703" s="99"/>
      <c r="D703" s="99"/>
      <c r="E703" s="99"/>
      <c r="F703" s="99"/>
    </row>
    <row r="704" spans="3:6" x14ac:dyDescent="0.3">
      <c r="C704" s="99"/>
      <c r="D704" s="99"/>
      <c r="E704" s="99"/>
      <c r="F704" s="99"/>
    </row>
    <row r="705" spans="3:6" x14ac:dyDescent="0.3">
      <c r="C705" s="99"/>
      <c r="D705" s="99"/>
      <c r="E705" s="99"/>
      <c r="F705" s="99"/>
    </row>
    <row r="706" spans="3:6" x14ac:dyDescent="0.3">
      <c r="C706" s="99"/>
      <c r="D706" s="99"/>
      <c r="E706" s="99"/>
      <c r="F706" s="99"/>
    </row>
    <row r="707" spans="3:6" x14ac:dyDescent="0.3">
      <c r="C707" s="99"/>
      <c r="D707" s="99"/>
      <c r="E707" s="99"/>
      <c r="F707" s="99"/>
    </row>
    <row r="708" spans="3:6" x14ac:dyDescent="0.3">
      <c r="C708" s="99"/>
      <c r="D708" s="99"/>
      <c r="E708" s="99"/>
      <c r="F708" s="99"/>
    </row>
    <row r="709" spans="3:6" x14ac:dyDescent="0.3">
      <c r="C709" s="99"/>
      <c r="D709" s="99"/>
      <c r="E709" s="99"/>
      <c r="F709" s="99"/>
    </row>
    <row r="710" spans="3:6" x14ac:dyDescent="0.3">
      <c r="C710" s="99"/>
      <c r="D710" s="99"/>
      <c r="E710" s="99"/>
      <c r="F710" s="99"/>
    </row>
    <row r="711" spans="3:6" x14ac:dyDescent="0.3">
      <c r="C711" s="99"/>
      <c r="D711" s="99"/>
      <c r="E711" s="99"/>
      <c r="F711" s="99"/>
    </row>
    <row r="712" spans="3:6" x14ac:dyDescent="0.3">
      <c r="C712" s="99"/>
      <c r="D712" s="99"/>
      <c r="E712" s="99"/>
      <c r="F712" s="99"/>
    </row>
    <row r="713" spans="3:6" x14ac:dyDescent="0.3">
      <c r="C713" s="99"/>
      <c r="D713" s="99"/>
      <c r="E713" s="99"/>
      <c r="F713" s="99"/>
    </row>
    <row r="714" spans="3:6" x14ac:dyDescent="0.3">
      <c r="C714" s="99"/>
      <c r="D714" s="99"/>
      <c r="E714" s="99"/>
      <c r="F714" s="99"/>
    </row>
    <row r="715" spans="3:6" x14ac:dyDescent="0.3">
      <c r="C715" s="99"/>
      <c r="D715" s="99"/>
      <c r="E715" s="99"/>
      <c r="F715" s="99"/>
    </row>
    <row r="716" spans="3:6" x14ac:dyDescent="0.3">
      <c r="C716" s="99"/>
      <c r="D716" s="99"/>
      <c r="E716" s="99"/>
      <c r="F716" s="99"/>
    </row>
    <row r="717" spans="3:6" x14ac:dyDescent="0.3">
      <c r="C717" s="99"/>
      <c r="D717" s="99"/>
      <c r="E717" s="99"/>
      <c r="F717" s="99"/>
    </row>
    <row r="718" spans="3:6" x14ac:dyDescent="0.3">
      <c r="C718" s="99"/>
      <c r="D718" s="99"/>
      <c r="E718" s="99"/>
      <c r="F718" s="99"/>
    </row>
    <row r="719" spans="3:6" x14ac:dyDescent="0.3">
      <c r="C719" s="99"/>
      <c r="D719" s="99"/>
      <c r="E719" s="99"/>
      <c r="F719" s="99"/>
    </row>
    <row r="720" spans="3:6" x14ac:dyDescent="0.3">
      <c r="C720" s="99"/>
      <c r="D720" s="99"/>
      <c r="E720" s="99"/>
      <c r="F720" s="99"/>
    </row>
    <row r="721" spans="3:6" x14ac:dyDescent="0.3">
      <c r="C721" s="99"/>
      <c r="D721" s="99"/>
      <c r="E721" s="99"/>
      <c r="F721" s="99"/>
    </row>
    <row r="722" spans="3:6" x14ac:dyDescent="0.3">
      <c r="C722" s="99"/>
      <c r="D722" s="99"/>
      <c r="E722" s="99"/>
      <c r="F722" s="99"/>
    </row>
    <row r="723" spans="3:6" x14ac:dyDescent="0.3">
      <c r="C723" s="99"/>
      <c r="D723" s="99"/>
      <c r="E723" s="99"/>
      <c r="F723" s="99"/>
    </row>
    <row r="724" spans="3:6" x14ac:dyDescent="0.3">
      <c r="C724" s="99"/>
      <c r="D724" s="99"/>
      <c r="E724" s="99"/>
      <c r="F724" s="99"/>
    </row>
    <row r="725" spans="3:6" x14ac:dyDescent="0.3">
      <c r="C725" s="99"/>
      <c r="D725" s="99"/>
      <c r="E725" s="99"/>
      <c r="F725" s="99"/>
    </row>
    <row r="726" spans="3:6" x14ac:dyDescent="0.3">
      <c r="C726" s="99"/>
      <c r="D726" s="99"/>
      <c r="E726" s="99"/>
      <c r="F726" s="99"/>
    </row>
    <row r="727" spans="3:6" x14ac:dyDescent="0.3">
      <c r="C727" s="99"/>
      <c r="D727" s="99"/>
      <c r="E727" s="99"/>
      <c r="F727" s="99"/>
    </row>
    <row r="728" spans="3:6" x14ac:dyDescent="0.3">
      <c r="C728" s="99"/>
      <c r="D728" s="99"/>
      <c r="E728" s="99"/>
      <c r="F728" s="99"/>
    </row>
    <row r="729" spans="3:6" x14ac:dyDescent="0.3">
      <c r="C729" s="99"/>
      <c r="D729" s="99"/>
      <c r="E729" s="99"/>
      <c r="F729" s="99"/>
    </row>
    <row r="730" spans="3:6" x14ac:dyDescent="0.3">
      <c r="C730" s="99"/>
      <c r="D730" s="99"/>
      <c r="E730" s="99"/>
      <c r="F730" s="99"/>
    </row>
    <row r="731" spans="3:6" x14ac:dyDescent="0.3">
      <c r="C731" s="99"/>
      <c r="D731" s="99"/>
      <c r="E731" s="99"/>
      <c r="F731" s="99"/>
    </row>
    <row r="732" spans="3:6" x14ac:dyDescent="0.3">
      <c r="C732" s="99"/>
      <c r="D732" s="99"/>
      <c r="E732" s="99"/>
      <c r="F732" s="99"/>
    </row>
    <row r="733" spans="3:6" x14ac:dyDescent="0.3">
      <c r="C733" s="99"/>
      <c r="D733" s="99"/>
      <c r="E733" s="99"/>
      <c r="F733" s="99"/>
    </row>
    <row r="734" spans="3:6" x14ac:dyDescent="0.3">
      <c r="C734" s="99"/>
      <c r="D734" s="99"/>
      <c r="E734" s="99"/>
      <c r="F734" s="99"/>
    </row>
    <row r="735" spans="3:6" x14ac:dyDescent="0.3">
      <c r="C735" s="99"/>
      <c r="D735" s="99"/>
      <c r="E735" s="99"/>
      <c r="F735" s="99"/>
    </row>
    <row r="736" spans="3:6" x14ac:dyDescent="0.3">
      <c r="C736" s="99"/>
      <c r="D736" s="99"/>
      <c r="E736" s="99"/>
      <c r="F736" s="99"/>
    </row>
    <row r="737" spans="3:6" x14ac:dyDescent="0.3">
      <c r="C737" s="99"/>
      <c r="D737" s="99"/>
      <c r="E737" s="99"/>
      <c r="F737" s="99"/>
    </row>
    <row r="738" spans="3:6" x14ac:dyDescent="0.3">
      <c r="C738" s="99"/>
      <c r="D738" s="99"/>
      <c r="E738" s="99"/>
      <c r="F738" s="99"/>
    </row>
    <row r="739" spans="3:6" x14ac:dyDescent="0.3">
      <c r="C739" s="99"/>
      <c r="D739" s="99"/>
      <c r="E739" s="99"/>
      <c r="F739" s="99"/>
    </row>
    <row r="740" spans="3:6" x14ac:dyDescent="0.3">
      <c r="C740" s="99"/>
      <c r="D740" s="99"/>
      <c r="E740" s="99"/>
      <c r="F740" s="99"/>
    </row>
    <row r="741" spans="3:6" x14ac:dyDescent="0.3">
      <c r="C741" s="99"/>
      <c r="D741" s="99"/>
      <c r="E741" s="99"/>
      <c r="F741" s="99"/>
    </row>
    <row r="742" spans="3:6" x14ac:dyDescent="0.3">
      <c r="C742" s="99"/>
      <c r="D742" s="99"/>
      <c r="E742" s="99"/>
      <c r="F742" s="99"/>
    </row>
    <row r="743" spans="3:6" x14ac:dyDescent="0.3">
      <c r="C743" s="99"/>
      <c r="D743" s="99"/>
      <c r="E743" s="99"/>
      <c r="F743" s="99"/>
    </row>
    <row r="744" spans="3:6" x14ac:dyDescent="0.3">
      <c r="C744" s="99"/>
      <c r="D744" s="99"/>
      <c r="E744" s="99"/>
      <c r="F744" s="99"/>
    </row>
    <row r="745" spans="3:6" x14ac:dyDescent="0.3">
      <c r="C745" s="99"/>
      <c r="D745" s="99"/>
      <c r="E745" s="99"/>
      <c r="F745" s="99"/>
    </row>
    <row r="746" spans="3:6" x14ac:dyDescent="0.3">
      <c r="C746" s="99"/>
      <c r="D746" s="99"/>
      <c r="E746" s="99"/>
      <c r="F746" s="99"/>
    </row>
    <row r="747" spans="3:6" x14ac:dyDescent="0.3">
      <c r="C747" s="99"/>
      <c r="D747" s="99"/>
      <c r="E747" s="99"/>
      <c r="F747" s="99"/>
    </row>
    <row r="748" spans="3:6" x14ac:dyDescent="0.3">
      <c r="C748" s="99"/>
      <c r="D748" s="99"/>
      <c r="E748" s="99"/>
      <c r="F748" s="99"/>
    </row>
    <row r="749" spans="3:6" x14ac:dyDescent="0.3">
      <c r="C749" s="99"/>
      <c r="D749" s="99"/>
      <c r="E749" s="99"/>
      <c r="F749" s="99"/>
    </row>
    <row r="750" spans="3:6" x14ac:dyDescent="0.3">
      <c r="C750" s="99"/>
      <c r="D750" s="99"/>
      <c r="E750" s="99"/>
      <c r="F750" s="99"/>
    </row>
    <row r="751" spans="3:6" x14ac:dyDescent="0.3">
      <c r="C751" s="99"/>
      <c r="D751" s="99"/>
      <c r="E751" s="99"/>
      <c r="F751" s="99"/>
    </row>
    <row r="752" spans="3:6" x14ac:dyDescent="0.3">
      <c r="C752" s="99"/>
      <c r="D752" s="99"/>
      <c r="E752" s="99"/>
      <c r="F752" s="99"/>
    </row>
    <row r="753" spans="3:6" x14ac:dyDescent="0.3">
      <c r="C753" s="99"/>
      <c r="D753" s="99"/>
      <c r="E753" s="99"/>
      <c r="F753" s="99"/>
    </row>
    <row r="754" spans="3:6" x14ac:dyDescent="0.3">
      <c r="C754" s="99"/>
      <c r="D754" s="99"/>
      <c r="E754" s="99"/>
      <c r="F754" s="99"/>
    </row>
    <row r="755" spans="3:6" x14ac:dyDescent="0.3">
      <c r="C755" s="99"/>
      <c r="D755" s="99"/>
      <c r="E755" s="99"/>
      <c r="F755" s="99"/>
    </row>
    <row r="756" spans="3:6" x14ac:dyDescent="0.3">
      <c r="C756" s="99"/>
      <c r="D756" s="99"/>
      <c r="E756" s="99"/>
      <c r="F756" s="99"/>
    </row>
    <row r="757" spans="3:6" x14ac:dyDescent="0.3">
      <c r="C757" s="99"/>
      <c r="D757" s="99"/>
      <c r="E757" s="99"/>
      <c r="F757" s="99"/>
    </row>
    <row r="758" spans="3:6" x14ac:dyDescent="0.3">
      <c r="C758" s="99"/>
      <c r="D758" s="99"/>
      <c r="E758" s="99"/>
      <c r="F758" s="99"/>
    </row>
    <row r="759" spans="3:6" x14ac:dyDescent="0.3">
      <c r="C759" s="99"/>
      <c r="D759" s="99"/>
      <c r="E759" s="99"/>
      <c r="F759" s="99"/>
    </row>
    <row r="760" spans="3:6" x14ac:dyDescent="0.3">
      <c r="C760" s="99"/>
      <c r="D760" s="99"/>
      <c r="E760" s="99"/>
      <c r="F760" s="99"/>
    </row>
    <row r="761" spans="3:6" x14ac:dyDescent="0.3">
      <c r="C761" s="99"/>
      <c r="D761" s="99"/>
      <c r="E761" s="99"/>
      <c r="F761" s="99"/>
    </row>
    <row r="762" spans="3:6" x14ac:dyDescent="0.3">
      <c r="C762" s="99"/>
      <c r="D762" s="99"/>
      <c r="E762" s="99"/>
      <c r="F762" s="99"/>
    </row>
    <row r="763" spans="3:6" x14ac:dyDescent="0.3">
      <c r="C763" s="99"/>
      <c r="D763" s="99"/>
      <c r="E763" s="99"/>
      <c r="F763" s="99"/>
    </row>
    <row r="764" spans="3:6" x14ac:dyDescent="0.3">
      <c r="C764" s="99"/>
      <c r="D764" s="99"/>
      <c r="E764" s="99"/>
      <c r="F764" s="99"/>
    </row>
    <row r="765" spans="3:6" x14ac:dyDescent="0.3">
      <c r="C765" s="99"/>
      <c r="D765" s="99"/>
      <c r="E765" s="99"/>
      <c r="F765" s="99"/>
    </row>
    <row r="766" spans="3:6" x14ac:dyDescent="0.3">
      <c r="C766" s="99"/>
      <c r="D766" s="99"/>
      <c r="E766" s="99"/>
      <c r="F766" s="99"/>
    </row>
    <row r="767" spans="3:6" x14ac:dyDescent="0.3">
      <c r="C767" s="99"/>
      <c r="D767" s="99"/>
      <c r="E767" s="99"/>
      <c r="F767" s="99"/>
    </row>
    <row r="768" spans="3:6" x14ac:dyDescent="0.3">
      <c r="C768" s="99"/>
      <c r="D768" s="99"/>
      <c r="E768" s="99"/>
      <c r="F768" s="99"/>
    </row>
    <row r="769" spans="3:6" x14ac:dyDescent="0.3">
      <c r="C769" s="99"/>
      <c r="D769" s="99"/>
      <c r="E769" s="99"/>
      <c r="F769" s="99"/>
    </row>
    <row r="770" spans="3:6" x14ac:dyDescent="0.3">
      <c r="C770" s="99"/>
      <c r="D770" s="99"/>
      <c r="E770" s="99"/>
      <c r="F770" s="99"/>
    </row>
    <row r="771" spans="3:6" x14ac:dyDescent="0.3">
      <c r="C771" s="99"/>
      <c r="D771" s="99"/>
      <c r="E771" s="99"/>
      <c r="F771" s="99"/>
    </row>
    <row r="772" spans="3:6" x14ac:dyDescent="0.3">
      <c r="C772" s="99"/>
      <c r="D772" s="99"/>
      <c r="E772" s="99"/>
      <c r="F772" s="99"/>
    </row>
    <row r="773" spans="3:6" x14ac:dyDescent="0.3">
      <c r="C773" s="99"/>
      <c r="D773" s="99"/>
      <c r="E773" s="99"/>
      <c r="F773" s="99"/>
    </row>
    <row r="774" spans="3:6" x14ac:dyDescent="0.3">
      <c r="C774" s="99"/>
      <c r="D774" s="99"/>
      <c r="E774" s="99"/>
      <c r="F774" s="99"/>
    </row>
    <row r="775" spans="3:6" x14ac:dyDescent="0.3">
      <c r="C775" s="99"/>
      <c r="D775" s="99"/>
      <c r="E775" s="99"/>
      <c r="F775" s="99"/>
    </row>
    <row r="776" spans="3:6" x14ac:dyDescent="0.3">
      <c r="C776" s="99"/>
      <c r="D776" s="99"/>
      <c r="E776" s="99"/>
      <c r="F776" s="99"/>
    </row>
    <row r="777" spans="3:6" x14ac:dyDescent="0.3">
      <c r="C777" s="99"/>
      <c r="D777" s="99"/>
      <c r="E777" s="99"/>
      <c r="F777" s="99"/>
    </row>
    <row r="778" spans="3:6" x14ac:dyDescent="0.3">
      <c r="C778" s="99"/>
      <c r="D778" s="99"/>
      <c r="E778" s="99"/>
      <c r="F778" s="99"/>
    </row>
    <row r="779" spans="3:6" x14ac:dyDescent="0.3">
      <c r="C779" s="99"/>
      <c r="D779" s="99"/>
      <c r="E779" s="99"/>
      <c r="F779" s="99"/>
    </row>
    <row r="780" spans="3:6" x14ac:dyDescent="0.3">
      <c r="C780" s="99"/>
      <c r="D780" s="99"/>
      <c r="E780" s="99"/>
      <c r="F780" s="99"/>
    </row>
    <row r="781" spans="3:6" x14ac:dyDescent="0.3">
      <c r="C781" s="99"/>
      <c r="D781" s="99"/>
      <c r="E781" s="99"/>
      <c r="F781" s="99"/>
    </row>
    <row r="782" spans="3:6" x14ac:dyDescent="0.3">
      <c r="C782" s="99"/>
      <c r="D782" s="99"/>
      <c r="E782" s="99"/>
      <c r="F782" s="99"/>
    </row>
    <row r="783" spans="3:6" x14ac:dyDescent="0.3">
      <c r="C783" s="99"/>
      <c r="D783" s="99"/>
      <c r="E783" s="99"/>
      <c r="F783" s="99"/>
    </row>
    <row r="784" spans="3:6" x14ac:dyDescent="0.3">
      <c r="C784" s="99"/>
      <c r="D784" s="99"/>
      <c r="E784" s="99"/>
      <c r="F784" s="99"/>
    </row>
    <row r="785" spans="3:6" x14ac:dyDescent="0.3">
      <c r="C785" s="99"/>
      <c r="D785" s="99"/>
      <c r="E785" s="99"/>
      <c r="F785" s="99"/>
    </row>
    <row r="786" spans="3:6" x14ac:dyDescent="0.3">
      <c r="C786" s="99"/>
      <c r="D786" s="99"/>
      <c r="E786" s="99"/>
      <c r="F786" s="99"/>
    </row>
    <row r="787" spans="3:6" x14ac:dyDescent="0.3">
      <c r="C787" s="99"/>
      <c r="D787" s="99"/>
      <c r="E787" s="99"/>
      <c r="F787" s="99"/>
    </row>
    <row r="788" spans="3:6" x14ac:dyDescent="0.3">
      <c r="C788" s="99"/>
      <c r="D788" s="99"/>
      <c r="E788" s="99"/>
      <c r="F788" s="99"/>
    </row>
    <row r="789" spans="3:6" x14ac:dyDescent="0.3">
      <c r="C789" s="99"/>
      <c r="D789" s="99"/>
      <c r="E789" s="99"/>
      <c r="F789" s="99"/>
    </row>
    <row r="790" spans="3:6" x14ac:dyDescent="0.3">
      <c r="C790" s="99"/>
      <c r="D790" s="99"/>
      <c r="E790" s="99"/>
      <c r="F790" s="99"/>
    </row>
    <row r="791" spans="3:6" x14ac:dyDescent="0.3">
      <c r="C791" s="99"/>
      <c r="D791" s="99"/>
      <c r="E791" s="99"/>
      <c r="F791" s="99"/>
    </row>
    <row r="792" spans="3:6" x14ac:dyDescent="0.3">
      <c r="C792" s="99"/>
      <c r="D792" s="99"/>
      <c r="E792" s="99"/>
      <c r="F792" s="99"/>
    </row>
    <row r="793" spans="3:6" x14ac:dyDescent="0.3">
      <c r="C793" s="99"/>
      <c r="D793" s="99"/>
      <c r="E793" s="99"/>
      <c r="F793" s="99"/>
    </row>
    <row r="794" spans="3:6" x14ac:dyDescent="0.3">
      <c r="C794" s="99"/>
      <c r="D794" s="99"/>
      <c r="E794" s="99"/>
      <c r="F794" s="99"/>
    </row>
    <row r="795" spans="3:6" x14ac:dyDescent="0.3">
      <c r="C795" s="99"/>
      <c r="D795" s="99"/>
      <c r="E795" s="99"/>
      <c r="F795" s="99"/>
    </row>
    <row r="796" spans="3:6" x14ac:dyDescent="0.3">
      <c r="C796" s="99"/>
      <c r="D796" s="99"/>
      <c r="E796" s="99"/>
      <c r="F796" s="99"/>
    </row>
    <row r="797" spans="3:6" x14ac:dyDescent="0.3">
      <c r="C797" s="99"/>
      <c r="D797" s="99"/>
      <c r="E797" s="99"/>
      <c r="F797" s="99"/>
    </row>
    <row r="798" spans="3:6" x14ac:dyDescent="0.3">
      <c r="C798" s="99"/>
      <c r="D798" s="99"/>
      <c r="E798" s="99"/>
      <c r="F798" s="99"/>
    </row>
    <row r="799" spans="3:6" x14ac:dyDescent="0.3">
      <c r="C799" s="99"/>
      <c r="D799" s="99"/>
      <c r="E799" s="99"/>
      <c r="F799" s="99"/>
    </row>
    <row r="800" spans="3:6" x14ac:dyDescent="0.3">
      <c r="C800" s="99"/>
      <c r="D800" s="99"/>
      <c r="E800" s="99"/>
      <c r="F800" s="99"/>
    </row>
    <row r="801" spans="3:6" x14ac:dyDescent="0.3">
      <c r="C801" s="99"/>
      <c r="D801" s="99"/>
      <c r="E801" s="99"/>
      <c r="F801" s="99"/>
    </row>
    <row r="802" spans="3:6" x14ac:dyDescent="0.3">
      <c r="C802" s="99"/>
      <c r="D802" s="99"/>
      <c r="E802" s="99"/>
      <c r="F802" s="99"/>
    </row>
    <row r="803" spans="3:6" x14ac:dyDescent="0.3">
      <c r="C803" s="99"/>
      <c r="D803" s="99"/>
      <c r="E803" s="99"/>
      <c r="F803" s="99"/>
    </row>
    <row r="804" spans="3:6" x14ac:dyDescent="0.3">
      <c r="C804" s="99"/>
      <c r="D804" s="99"/>
      <c r="E804" s="99"/>
      <c r="F804" s="99"/>
    </row>
    <row r="805" spans="3:6" x14ac:dyDescent="0.3">
      <c r="C805" s="99"/>
      <c r="D805" s="99"/>
      <c r="E805" s="99"/>
      <c r="F805" s="99"/>
    </row>
    <row r="806" spans="3:6" x14ac:dyDescent="0.3">
      <c r="C806" s="99"/>
      <c r="D806" s="99"/>
      <c r="E806" s="99"/>
      <c r="F806" s="99"/>
    </row>
    <row r="807" spans="3:6" x14ac:dyDescent="0.3">
      <c r="C807" s="99"/>
      <c r="D807" s="99"/>
      <c r="E807" s="99"/>
      <c r="F807" s="99"/>
    </row>
    <row r="808" spans="3:6" x14ac:dyDescent="0.3">
      <c r="C808" s="99"/>
      <c r="D808" s="99"/>
      <c r="E808" s="99"/>
      <c r="F808" s="99"/>
    </row>
    <row r="809" spans="3:6" x14ac:dyDescent="0.3">
      <c r="C809" s="99"/>
      <c r="D809" s="99"/>
      <c r="E809" s="99"/>
      <c r="F809" s="99"/>
    </row>
    <row r="810" spans="3:6" x14ac:dyDescent="0.3">
      <c r="C810" s="99"/>
      <c r="D810" s="99"/>
      <c r="E810" s="99"/>
      <c r="F810" s="99"/>
    </row>
    <row r="811" spans="3:6" x14ac:dyDescent="0.3">
      <c r="C811" s="99"/>
      <c r="D811" s="99"/>
      <c r="E811" s="99"/>
      <c r="F811" s="99"/>
    </row>
    <row r="812" spans="3:6" x14ac:dyDescent="0.3">
      <c r="C812" s="99"/>
      <c r="D812" s="99"/>
      <c r="E812" s="99"/>
      <c r="F812" s="99"/>
    </row>
    <row r="813" spans="3:6" x14ac:dyDescent="0.3">
      <c r="C813" s="99"/>
      <c r="D813" s="99"/>
      <c r="E813" s="99"/>
      <c r="F813" s="99"/>
    </row>
    <row r="814" spans="3:6" x14ac:dyDescent="0.3">
      <c r="C814" s="99"/>
      <c r="D814" s="99"/>
      <c r="E814" s="99"/>
      <c r="F814" s="99"/>
    </row>
    <row r="815" spans="3:6" x14ac:dyDescent="0.3">
      <c r="C815" s="99"/>
      <c r="D815" s="99"/>
      <c r="E815" s="99"/>
      <c r="F815" s="99"/>
    </row>
    <row r="816" spans="3:6" x14ac:dyDescent="0.3">
      <c r="C816" s="99"/>
      <c r="D816" s="99"/>
      <c r="E816" s="99"/>
      <c r="F816" s="99"/>
    </row>
    <row r="817" spans="3:6" x14ac:dyDescent="0.3">
      <c r="C817" s="99"/>
      <c r="D817" s="99"/>
      <c r="E817" s="99"/>
      <c r="F817" s="99"/>
    </row>
    <row r="818" spans="3:6" x14ac:dyDescent="0.3">
      <c r="C818" s="99"/>
      <c r="D818" s="99"/>
      <c r="E818" s="99"/>
      <c r="F818" s="99"/>
    </row>
    <row r="819" spans="3:6" x14ac:dyDescent="0.3">
      <c r="C819" s="99"/>
      <c r="D819" s="99"/>
      <c r="E819" s="99"/>
      <c r="F819" s="99"/>
    </row>
    <row r="820" spans="3:6" x14ac:dyDescent="0.3">
      <c r="C820" s="99"/>
      <c r="D820" s="99"/>
      <c r="E820" s="99"/>
      <c r="F820" s="99"/>
    </row>
    <row r="821" spans="3:6" x14ac:dyDescent="0.3">
      <c r="C821" s="99"/>
      <c r="D821" s="99"/>
      <c r="E821" s="99"/>
      <c r="F821" s="99"/>
    </row>
    <row r="822" spans="3:6" x14ac:dyDescent="0.3">
      <c r="C822" s="99"/>
      <c r="D822" s="99"/>
      <c r="E822" s="99"/>
      <c r="F822" s="99"/>
    </row>
    <row r="823" spans="3:6" x14ac:dyDescent="0.3">
      <c r="C823" s="99"/>
      <c r="D823" s="99"/>
      <c r="E823" s="99"/>
      <c r="F823" s="99"/>
    </row>
    <row r="824" spans="3:6" x14ac:dyDescent="0.3">
      <c r="C824" s="99"/>
      <c r="D824" s="99"/>
      <c r="E824" s="99"/>
      <c r="F824" s="99"/>
    </row>
    <row r="825" spans="3:6" x14ac:dyDescent="0.3">
      <c r="C825" s="99"/>
      <c r="D825" s="99"/>
      <c r="E825" s="99"/>
      <c r="F825" s="99"/>
    </row>
    <row r="826" spans="3:6" x14ac:dyDescent="0.3">
      <c r="C826" s="99"/>
      <c r="D826" s="99"/>
      <c r="E826" s="99"/>
      <c r="F826" s="99"/>
    </row>
    <row r="827" spans="3:6" x14ac:dyDescent="0.3">
      <c r="C827" s="99"/>
      <c r="D827" s="99"/>
      <c r="E827" s="99"/>
      <c r="F827" s="99"/>
    </row>
    <row r="828" spans="3:6" x14ac:dyDescent="0.3">
      <c r="C828" s="99"/>
      <c r="D828" s="99"/>
      <c r="E828" s="99"/>
      <c r="F828" s="99"/>
    </row>
    <row r="829" spans="3:6" x14ac:dyDescent="0.3">
      <c r="C829" s="99"/>
      <c r="D829" s="99"/>
      <c r="E829" s="99"/>
      <c r="F829" s="99"/>
    </row>
    <row r="830" spans="3:6" x14ac:dyDescent="0.3">
      <c r="C830" s="99"/>
      <c r="D830" s="99"/>
      <c r="E830" s="99"/>
      <c r="F830" s="99"/>
    </row>
    <row r="831" spans="3:6" x14ac:dyDescent="0.3">
      <c r="C831" s="99"/>
      <c r="D831" s="99"/>
      <c r="E831" s="99"/>
      <c r="F831" s="99"/>
    </row>
    <row r="832" spans="3:6" x14ac:dyDescent="0.3">
      <c r="C832" s="99"/>
      <c r="D832" s="99"/>
      <c r="E832" s="99"/>
      <c r="F832" s="99"/>
    </row>
    <row r="833" spans="3:6" x14ac:dyDescent="0.3">
      <c r="C833" s="99"/>
      <c r="D833" s="99"/>
      <c r="E833" s="99"/>
      <c r="F833" s="99"/>
    </row>
    <row r="834" spans="3:6" x14ac:dyDescent="0.3">
      <c r="C834" s="99"/>
      <c r="D834" s="99"/>
      <c r="E834" s="99"/>
      <c r="F834" s="99"/>
    </row>
    <row r="835" spans="3:6" x14ac:dyDescent="0.3">
      <c r="C835" s="99"/>
      <c r="D835" s="99"/>
      <c r="E835" s="99"/>
      <c r="F835" s="99"/>
    </row>
    <row r="836" spans="3:6" x14ac:dyDescent="0.3">
      <c r="C836" s="99"/>
      <c r="D836" s="99"/>
      <c r="E836" s="99"/>
      <c r="F836" s="99"/>
    </row>
    <row r="837" spans="3:6" x14ac:dyDescent="0.3">
      <c r="C837" s="99"/>
      <c r="D837" s="99"/>
      <c r="E837" s="99"/>
      <c r="F837" s="99"/>
    </row>
    <row r="838" spans="3:6" x14ac:dyDescent="0.3">
      <c r="C838" s="99"/>
      <c r="D838" s="99"/>
      <c r="E838" s="99"/>
      <c r="F838" s="99"/>
    </row>
    <row r="839" spans="3:6" x14ac:dyDescent="0.3">
      <c r="C839" s="99"/>
      <c r="D839" s="99"/>
      <c r="E839" s="99"/>
      <c r="F839" s="99"/>
    </row>
    <row r="840" spans="3:6" x14ac:dyDescent="0.3">
      <c r="C840" s="99"/>
      <c r="D840" s="99"/>
      <c r="E840" s="99"/>
      <c r="F840" s="99"/>
    </row>
    <row r="841" spans="3:6" x14ac:dyDescent="0.3">
      <c r="C841" s="99"/>
      <c r="D841" s="99"/>
      <c r="E841" s="99"/>
      <c r="F841" s="99"/>
    </row>
    <row r="842" spans="3:6" x14ac:dyDescent="0.3">
      <c r="C842" s="99"/>
      <c r="D842" s="99"/>
      <c r="E842" s="99"/>
      <c r="F842" s="99"/>
    </row>
    <row r="843" spans="3:6" x14ac:dyDescent="0.3">
      <c r="C843" s="99"/>
      <c r="D843" s="99"/>
      <c r="E843" s="99"/>
      <c r="F843" s="99"/>
    </row>
    <row r="844" spans="3:6" x14ac:dyDescent="0.3">
      <c r="C844" s="99"/>
      <c r="D844" s="99"/>
      <c r="E844" s="99"/>
      <c r="F844" s="99"/>
    </row>
    <row r="845" spans="3:6" x14ac:dyDescent="0.3">
      <c r="C845" s="99"/>
      <c r="D845" s="99"/>
      <c r="E845" s="99"/>
      <c r="F845" s="99"/>
    </row>
    <row r="846" spans="3:6" x14ac:dyDescent="0.3">
      <c r="C846" s="99"/>
      <c r="D846" s="99"/>
      <c r="E846" s="99"/>
      <c r="F846" s="99"/>
    </row>
    <row r="847" spans="3:6" x14ac:dyDescent="0.3">
      <c r="C847" s="99"/>
      <c r="D847" s="99"/>
      <c r="E847" s="99"/>
      <c r="F847" s="99"/>
    </row>
    <row r="848" spans="3:6" x14ac:dyDescent="0.3">
      <c r="C848" s="99"/>
      <c r="D848" s="99"/>
      <c r="E848" s="99"/>
      <c r="F848" s="99"/>
    </row>
    <row r="849" spans="3:6" x14ac:dyDescent="0.3">
      <c r="C849" s="99"/>
      <c r="D849" s="99"/>
      <c r="E849" s="99"/>
      <c r="F849" s="99"/>
    </row>
    <row r="850" spans="3:6" x14ac:dyDescent="0.3">
      <c r="C850" s="99"/>
      <c r="D850" s="99"/>
      <c r="E850" s="99"/>
      <c r="F850" s="99"/>
    </row>
    <row r="851" spans="3:6" x14ac:dyDescent="0.3">
      <c r="C851" s="99"/>
      <c r="D851" s="99"/>
      <c r="E851" s="99"/>
      <c r="F851" s="99"/>
    </row>
    <row r="852" spans="3:6" x14ac:dyDescent="0.3">
      <c r="C852" s="99"/>
      <c r="D852" s="99"/>
      <c r="E852" s="99"/>
      <c r="F852" s="99"/>
    </row>
    <row r="853" spans="3:6" x14ac:dyDescent="0.3">
      <c r="C853" s="99"/>
      <c r="D853" s="99"/>
      <c r="E853" s="99"/>
      <c r="F853" s="99"/>
    </row>
    <row r="854" spans="3:6" x14ac:dyDescent="0.3">
      <c r="C854" s="99"/>
      <c r="D854" s="99"/>
      <c r="E854" s="99"/>
      <c r="F854" s="99"/>
    </row>
    <row r="855" spans="3:6" x14ac:dyDescent="0.3">
      <c r="C855" s="99"/>
      <c r="D855" s="99"/>
      <c r="E855" s="99"/>
      <c r="F855" s="99"/>
    </row>
    <row r="856" spans="3:6" x14ac:dyDescent="0.3">
      <c r="C856" s="99"/>
      <c r="D856" s="99"/>
      <c r="E856" s="99"/>
      <c r="F856" s="99"/>
    </row>
    <row r="857" spans="3:6" x14ac:dyDescent="0.3">
      <c r="C857" s="99"/>
      <c r="D857" s="99"/>
      <c r="E857" s="99"/>
      <c r="F857" s="99"/>
    </row>
    <row r="858" spans="3:6" x14ac:dyDescent="0.3">
      <c r="C858" s="99"/>
      <c r="D858" s="99"/>
      <c r="E858" s="99"/>
      <c r="F858" s="99"/>
    </row>
    <row r="859" spans="3:6" x14ac:dyDescent="0.3">
      <c r="C859" s="99"/>
      <c r="D859" s="99"/>
      <c r="E859" s="99"/>
      <c r="F859" s="99"/>
    </row>
    <row r="860" spans="3:6" x14ac:dyDescent="0.3">
      <c r="C860" s="99"/>
      <c r="D860" s="99"/>
      <c r="E860" s="99"/>
      <c r="F860" s="99"/>
    </row>
    <row r="861" spans="3:6" x14ac:dyDescent="0.3">
      <c r="C861" s="99"/>
      <c r="D861" s="99"/>
      <c r="E861" s="99"/>
      <c r="F861" s="99"/>
    </row>
    <row r="862" spans="3:6" x14ac:dyDescent="0.3">
      <c r="C862" s="99"/>
      <c r="D862" s="99"/>
      <c r="E862" s="99"/>
      <c r="F862" s="99"/>
    </row>
    <row r="863" spans="3:6" x14ac:dyDescent="0.3">
      <c r="C863" s="99"/>
      <c r="D863" s="99"/>
      <c r="E863" s="99"/>
      <c r="F863" s="99"/>
    </row>
    <row r="864" spans="3:6" x14ac:dyDescent="0.3">
      <c r="C864" s="99"/>
      <c r="D864" s="99"/>
      <c r="E864" s="99"/>
      <c r="F864" s="99"/>
    </row>
    <row r="865" spans="3:6" x14ac:dyDescent="0.3">
      <c r="C865" s="99"/>
      <c r="D865" s="99"/>
      <c r="E865" s="99"/>
      <c r="F865" s="99"/>
    </row>
    <row r="866" spans="3:6" x14ac:dyDescent="0.3">
      <c r="C866" s="99"/>
      <c r="D866" s="99"/>
      <c r="E866" s="99"/>
      <c r="F866" s="99"/>
    </row>
    <row r="867" spans="3:6" x14ac:dyDescent="0.3">
      <c r="C867" s="99"/>
      <c r="D867" s="99"/>
      <c r="E867" s="99"/>
      <c r="F867" s="99"/>
    </row>
    <row r="868" spans="3:6" x14ac:dyDescent="0.3">
      <c r="C868" s="99"/>
      <c r="D868" s="99"/>
      <c r="E868" s="99"/>
      <c r="F868" s="99"/>
    </row>
    <row r="869" spans="3:6" x14ac:dyDescent="0.3">
      <c r="C869" s="99"/>
      <c r="D869" s="99"/>
      <c r="E869" s="99"/>
      <c r="F869" s="99"/>
    </row>
    <row r="870" spans="3:6" x14ac:dyDescent="0.3">
      <c r="C870" s="99"/>
      <c r="D870" s="99"/>
      <c r="E870" s="99"/>
      <c r="F870" s="99"/>
    </row>
    <row r="871" spans="3:6" x14ac:dyDescent="0.3">
      <c r="C871" s="99"/>
      <c r="D871" s="99"/>
      <c r="E871" s="99"/>
      <c r="F871" s="99"/>
    </row>
    <row r="872" spans="3:6" x14ac:dyDescent="0.3">
      <c r="C872" s="99"/>
      <c r="D872" s="99"/>
      <c r="E872" s="99"/>
      <c r="F872" s="99"/>
    </row>
    <row r="873" spans="3:6" x14ac:dyDescent="0.3">
      <c r="C873" s="99"/>
      <c r="D873" s="99"/>
      <c r="E873" s="99"/>
      <c r="F873" s="99"/>
    </row>
    <row r="874" spans="3:6" x14ac:dyDescent="0.3">
      <c r="C874" s="99"/>
      <c r="D874" s="99"/>
      <c r="E874" s="99"/>
      <c r="F874" s="99"/>
    </row>
    <row r="875" spans="3:6" x14ac:dyDescent="0.3">
      <c r="C875" s="99"/>
      <c r="D875" s="99"/>
      <c r="E875" s="99"/>
      <c r="F875" s="99"/>
    </row>
    <row r="876" spans="3:6" x14ac:dyDescent="0.3">
      <c r="C876" s="99"/>
      <c r="D876" s="99"/>
      <c r="E876" s="99"/>
      <c r="F876" s="99"/>
    </row>
    <row r="877" spans="3:6" x14ac:dyDescent="0.3">
      <c r="C877" s="99"/>
      <c r="D877" s="99"/>
      <c r="E877" s="99"/>
      <c r="F877" s="99"/>
    </row>
    <row r="878" spans="3:6" x14ac:dyDescent="0.3">
      <c r="C878" s="99"/>
      <c r="D878" s="99"/>
      <c r="E878" s="99"/>
      <c r="F878" s="99"/>
    </row>
    <row r="879" spans="3:6" x14ac:dyDescent="0.3">
      <c r="C879" s="99"/>
      <c r="D879" s="99"/>
      <c r="E879" s="99"/>
      <c r="F879" s="99"/>
    </row>
    <row r="880" spans="3:6" x14ac:dyDescent="0.3">
      <c r="C880" s="99"/>
      <c r="D880" s="99"/>
      <c r="E880" s="99"/>
      <c r="F880" s="99"/>
    </row>
    <row r="881" spans="3:6" x14ac:dyDescent="0.3">
      <c r="C881" s="99"/>
      <c r="D881" s="99"/>
      <c r="E881" s="99"/>
      <c r="F881" s="99"/>
    </row>
    <row r="882" spans="3:6" x14ac:dyDescent="0.3">
      <c r="C882" s="99"/>
      <c r="D882" s="99"/>
      <c r="E882" s="99"/>
      <c r="F882" s="99"/>
    </row>
    <row r="883" spans="3:6" x14ac:dyDescent="0.3">
      <c r="C883" s="99"/>
      <c r="D883" s="99"/>
      <c r="E883" s="99"/>
      <c r="F883" s="99"/>
    </row>
    <row r="884" spans="3:6" x14ac:dyDescent="0.3">
      <c r="C884" s="99"/>
      <c r="D884" s="99"/>
      <c r="E884" s="99"/>
      <c r="F884" s="99"/>
    </row>
    <row r="885" spans="3:6" x14ac:dyDescent="0.3">
      <c r="C885" s="99"/>
      <c r="D885" s="99"/>
      <c r="E885" s="99"/>
      <c r="F885" s="99"/>
    </row>
    <row r="886" spans="3:6" x14ac:dyDescent="0.3">
      <c r="C886" s="99"/>
      <c r="D886" s="99"/>
      <c r="E886" s="99"/>
      <c r="F886" s="99"/>
    </row>
    <row r="887" spans="3:6" x14ac:dyDescent="0.3">
      <c r="C887" s="99"/>
      <c r="D887" s="99"/>
      <c r="E887" s="99"/>
      <c r="F887" s="99"/>
    </row>
    <row r="888" spans="3:6" x14ac:dyDescent="0.3">
      <c r="C888" s="99"/>
      <c r="D888" s="99"/>
      <c r="E888" s="99"/>
      <c r="F888" s="99"/>
    </row>
    <row r="889" spans="3:6" x14ac:dyDescent="0.3">
      <c r="C889" s="99"/>
      <c r="D889" s="99"/>
      <c r="E889" s="99"/>
      <c r="F889" s="99"/>
    </row>
    <row r="890" spans="3:6" x14ac:dyDescent="0.3">
      <c r="C890" s="99"/>
      <c r="D890" s="99"/>
      <c r="E890" s="99"/>
      <c r="F890" s="99"/>
    </row>
    <row r="891" spans="3:6" x14ac:dyDescent="0.3">
      <c r="C891" s="99"/>
      <c r="D891" s="99"/>
      <c r="E891" s="99"/>
      <c r="F891" s="99"/>
    </row>
    <row r="892" spans="3:6" x14ac:dyDescent="0.3">
      <c r="C892" s="99"/>
      <c r="D892" s="99"/>
      <c r="E892" s="99"/>
      <c r="F892" s="99"/>
    </row>
    <row r="893" spans="3:6" x14ac:dyDescent="0.3">
      <c r="C893" s="99"/>
      <c r="D893" s="99"/>
      <c r="E893" s="99"/>
      <c r="F893" s="99"/>
    </row>
    <row r="894" spans="3:6" x14ac:dyDescent="0.3">
      <c r="C894" s="99"/>
      <c r="D894" s="99"/>
      <c r="E894" s="99"/>
      <c r="F894" s="99"/>
    </row>
    <row r="895" spans="3:6" x14ac:dyDescent="0.3">
      <c r="C895" s="99"/>
      <c r="D895" s="99"/>
      <c r="E895" s="99"/>
      <c r="F895" s="99"/>
    </row>
    <row r="896" spans="3:6" x14ac:dyDescent="0.3">
      <c r="C896" s="99"/>
      <c r="D896" s="99"/>
      <c r="E896" s="99"/>
      <c r="F896" s="99"/>
    </row>
    <row r="897" spans="3:6" x14ac:dyDescent="0.3">
      <c r="C897" s="99"/>
      <c r="D897" s="99"/>
      <c r="E897" s="99"/>
      <c r="F897" s="99"/>
    </row>
    <row r="898" spans="3:6" x14ac:dyDescent="0.3">
      <c r="C898" s="99"/>
      <c r="D898" s="99"/>
      <c r="E898" s="99"/>
      <c r="F898" s="99"/>
    </row>
    <row r="899" spans="3:6" x14ac:dyDescent="0.3">
      <c r="C899" s="99"/>
      <c r="D899" s="99"/>
      <c r="E899" s="99"/>
      <c r="F899" s="99"/>
    </row>
    <row r="900" spans="3:6" x14ac:dyDescent="0.3">
      <c r="C900" s="99"/>
      <c r="D900" s="99"/>
      <c r="E900" s="99"/>
      <c r="F900" s="99"/>
    </row>
    <row r="901" spans="3:6" x14ac:dyDescent="0.3">
      <c r="C901" s="99"/>
      <c r="D901" s="99"/>
      <c r="E901" s="99"/>
      <c r="F901" s="99"/>
    </row>
    <row r="902" spans="3:6" x14ac:dyDescent="0.3">
      <c r="C902" s="99"/>
      <c r="D902" s="99"/>
      <c r="E902" s="99"/>
      <c r="F902" s="99"/>
    </row>
    <row r="903" spans="3:6" x14ac:dyDescent="0.3">
      <c r="C903" s="99"/>
      <c r="D903" s="99"/>
      <c r="E903" s="99"/>
      <c r="F903" s="99"/>
    </row>
    <row r="904" spans="3:6" x14ac:dyDescent="0.3">
      <c r="C904" s="99"/>
      <c r="D904" s="99"/>
      <c r="E904" s="99"/>
      <c r="F904" s="99"/>
    </row>
    <row r="905" spans="3:6" x14ac:dyDescent="0.3">
      <c r="C905" s="99"/>
      <c r="D905" s="99"/>
      <c r="E905" s="99"/>
      <c r="F905" s="99"/>
    </row>
    <row r="906" spans="3:6" x14ac:dyDescent="0.3">
      <c r="C906" s="99"/>
      <c r="D906" s="99"/>
      <c r="E906" s="99"/>
      <c r="F906" s="99"/>
    </row>
    <row r="907" spans="3:6" x14ac:dyDescent="0.3">
      <c r="C907" s="99"/>
      <c r="D907" s="99"/>
      <c r="E907" s="99"/>
      <c r="F907" s="99"/>
    </row>
    <row r="908" spans="3:6" x14ac:dyDescent="0.3">
      <c r="C908" s="99"/>
      <c r="D908" s="99"/>
      <c r="E908" s="99"/>
      <c r="F908" s="99"/>
    </row>
    <row r="909" spans="3:6" x14ac:dyDescent="0.3">
      <c r="C909" s="99"/>
      <c r="D909" s="99"/>
      <c r="E909" s="99"/>
      <c r="F909" s="99"/>
    </row>
    <row r="910" spans="3:6" x14ac:dyDescent="0.3">
      <c r="C910" s="99"/>
      <c r="D910" s="99"/>
      <c r="E910" s="99"/>
      <c r="F910" s="99"/>
    </row>
    <row r="911" spans="3:6" x14ac:dyDescent="0.3">
      <c r="C911" s="99"/>
      <c r="D911" s="99"/>
      <c r="E911" s="99"/>
      <c r="F911" s="99"/>
    </row>
    <row r="912" spans="3:6" x14ac:dyDescent="0.3">
      <c r="C912" s="99"/>
      <c r="D912" s="99"/>
      <c r="E912" s="99"/>
      <c r="F912" s="99"/>
    </row>
    <row r="913" spans="3:6" x14ac:dyDescent="0.3">
      <c r="C913" s="99"/>
      <c r="D913" s="99"/>
      <c r="E913" s="99"/>
      <c r="F913" s="99"/>
    </row>
    <row r="914" spans="3:6" x14ac:dyDescent="0.3">
      <c r="C914" s="99"/>
      <c r="D914" s="99"/>
      <c r="E914" s="99"/>
      <c r="F914" s="99"/>
    </row>
    <row r="915" spans="3:6" x14ac:dyDescent="0.3">
      <c r="C915" s="99"/>
      <c r="D915" s="99"/>
      <c r="E915" s="99"/>
      <c r="F915" s="99"/>
    </row>
    <row r="916" spans="3:6" x14ac:dyDescent="0.3">
      <c r="C916" s="99"/>
      <c r="D916" s="99"/>
      <c r="E916" s="99"/>
      <c r="F916" s="99"/>
    </row>
    <row r="917" spans="3:6" x14ac:dyDescent="0.3">
      <c r="C917" s="99"/>
      <c r="D917" s="99"/>
      <c r="E917" s="99"/>
      <c r="F917" s="99"/>
    </row>
    <row r="918" spans="3:6" x14ac:dyDescent="0.3">
      <c r="C918" s="99"/>
      <c r="D918" s="99"/>
      <c r="E918" s="99"/>
      <c r="F918" s="99"/>
    </row>
    <row r="919" spans="3:6" x14ac:dyDescent="0.3">
      <c r="C919" s="99"/>
      <c r="D919" s="99"/>
      <c r="E919" s="99"/>
      <c r="F919" s="99"/>
    </row>
    <row r="920" spans="3:6" x14ac:dyDescent="0.3">
      <c r="C920" s="99"/>
      <c r="D920" s="99"/>
      <c r="E920" s="99"/>
      <c r="F920" s="99"/>
    </row>
    <row r="921" spans="3:6" x14ac:dyDescent="0.3">
      <c r="C921" s="99"/>
      <c r="D921" s="99"/>
      <c r="E921" s="99"/>
      <c r="F921" s="99"/>
    </row>
    <row r="922" spans="3:6" x14ac:dyDescent="0.3">
      <c r="C922" s="99"/>
      <c r="D922" s="99"/>
      <c r="E922" s="99"/>
      <c r="F922" s="99"/>
    </row>
    <row r="923" spans="3:6" x14ac:dyDescent="0.3">
      <c r="C923" s="99"/>
      <c r="D923" s="99"/>
      <c r="E923" s="99"/>
      <c r="F923" s="99"/>
    </row>
    <row r="924" spans="3:6" x14ac:dyDescent="0.3">
      <c r="C924" s="99"/>
      <c r="D924" s="99"/>
      <c r="E924" s="99"/>
      <c r="F924" s="99"/>
    </row>
    <row r="925" spans="3:6" x14ac:dyDescent="0.3">
      <c r="C925" s="99"/>
      <c r="D925" s="99"/>
      <c r="E925" s="99"/>
      <c r="F925" s="99"/>
    </row>
    <row r="926" spans="3:6" x14ac:dyDescent="0.3">
      <c r="C926" s="99"/>
      <c r="D926" s="99"/>
      <c r="E926" s="99"/>
      <c r="F926" s="99"/>
    </row>
    <row r="927" spans="3:6" x14ac:dyDescent="0.3">
      <c r="C927" s="99"/>
      <c r="D927" s="99"/>
      <c r="E927" s="99"/>
      <c r="F927" s="99"/>
    </row>
    <row r="928" spans="3:6" x14ac:dyDescent="0.3">
      <c r="C928" s="99"/>
      <c r="D928" s="99"/>
      <c r="E928" s="99"/>
      <c r="F928" s="99"/>
    </row>
    <row r="929" spans="3:6" x14ac:dyDescent="0.3">
      <c r="C929" s="99"/>
      <c r="D929" s="99"/>
      <c r="E929" s="99"/>
      <c r="F929" s="99"/>
    </row>
    <row r="930" spans="3:6" x14ac:dyDescent="0.3">
      <c r="C930" s="99"/>
      <c r="D930" s="99"/>
      <c r="E930" s="99"/>
      <c r="F930" s="99"/>
    </row>
    <row r="931" spans="3:6" x14ac:dyDescent="0.3">
      <c r="C931" s="99"/>
      <c r="D931" s="99"/>
      <c r="E931" s="99"/>
      <c r="F931" s="99"/>
    </row>
    <row r="932" spans="3:6" x14ac:dyDescent="0.3">
      <c r="C932" s="99"/>
      <c r="D932" s="99"/>
      <c r="E932" s="99"/>
      <c r="F932" s="99"/>
    </row>
    <row r="933" spans="3:6" x14ac:dyDescent="0.3">
      <c r="C933" s="99"/>
      <c r="D933" s="99"/>
      <c r="E933" s="99"/>
      <c r="F933" s="99"/>
    </row>
    <row r="934" spans="3:6" x14ac:dyDescent="0.3">
      <c r="C934" s="99"/>
      <c r="D934" s="99"/>
      <c r="E934" s="99"/>
      <c r="F934" s="99"/>
    </row>
    <row r="935" spans="3:6" x14ac:dyDescent="0.3">
      <c r="C935" s="99"/>
      <c r="D935" s="99"/>
      <c r="E935" s="99"/>
      <c r="F935" s="99"/>
    </row>
    <row r="936" spans="3:6" x14ac:dyDescent="0.3">
      <c r="C936" s="99"/>
      <c r="D936" s="99"/>
      <c r="E936" s="99"/>
      <c r="F936" s="99"/>
    </row>
    <row r="937" spans="3:6" x14ac:dyDescent="0.3">
      <c r="C937" s="99"/>
      <c r="D937" s="99"/>
      <c r="E937" s="99"/>
      <c r="F937" s="99"/>
    </row>
    <row r="938" spans="3:6" x14ac:dyDescent="0.3">
      <c r="C938" s="99"/>
      <c r="D938" s="99"/>
      <c r="E938" s="99"/>
      <c r="F938" s="99"/>
    </row>
    <row r="939" spans="3:6" x14ac:dyDescent="0.3">
      <c r="C939" s="99"/>
      <c r="D939" s="99"/>
      <c r="E939" s="99"/>
      <c r="F939" s="99"/>
    </row>
    <row r="940" spans="3:6" x14ac:dyDescent="0.3">
      <c r="C940" s="99"/>
      <c r="D940" s="99"/>
      <c r="E940" s="99"/>
      <c r="F940" s="99"/>
    </row>
  </sheetData>
  <sheetProtection algorithmName="SHA-512" hashValue="tKwED8rJnjbAlGLegFiW7tUqz0t2Xzmt/mHNiEfis3aEqftDHaY+ETT4lANXQ/fKKIL+hkB1Bpj/IaSbH1uHjw==" saltValue="EUMweChL4V4XMK2mLpO0ZQ==" spinCount="100000" sheet="1" objects="1" scenarios="1" formatCells="0" formatColumns="0" formatRows="0" selectLockedCells="1"/>
  <mergeCells count="6">
    <mergeCell ref="C8:D8"/>
    <mergeCell ref="B1:F1"/>
    <mergeCell ref="B2:F2"/>
    <mergeCell ref="B3:F3"/>
    <mergeCell ref="B4:F4"/>
    <mergeCell ref="B5:F5"/>
  </mergeCells>
  <pageMargins left="0.7" right="0.7" top="0.75" bottom="0.75" header="0.3" footer="0.3"/>
  <pageSetup scale="85" fitToHeight="1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60E6-27A0-4BDF-B15C-85270250EBBC}">
  <sheetPr>
    <pageSetUpPr fitToPage="1"/>
  </sheetPr>
  <dimension ref="A1:I940"/>
  <sheetViews>
    <sheetView workbookViewId="0">
      <pane ySplit="9" topLeftCell="A12" activePane="bottomLeft" state="frozen"/>
      <selection pane="bottomLeft" activeCell="C12" sqref="C12"/>
    </sheetView>
  </sheetViews>
  <sheetFormatPr defaultColWidth="9.109375" defaultRowHeight="14.4" x14ac:dyDescent="0.3"/>
  <cols>
    <col min="1" max="1" width="8.88671875" style="231" bestFit="1" customWidth="1"/>
    <col min="2" max="2" width="48.6640625" style="231" customWidth="1"/>
    <col min="3" max="6" width="21.33203125" style="231" customWidth="1"/>
    <col min="7" max="16384" width="9.109375" style="231"/>
  </cols>
  <sheetData>
    <row r="1" spans="1:6" x14ac:dyDescent="0.3">
      <c r="B1" s="274" t="s">
        <v>591</v>
      </c>
      <c r="C1" s="274"/>
      <c r="D1" s="274"/>
      <c r="E1" s="274"/>
      <c r="F1" s="274"/>
    </row>
    <row r="2" spans="1:6" x14ac:dyDescent="0.3">
      <c r="B2" s="276" t="str">
        <f>('Start Here'!B2)</f>
        <v>AURORA COUNTY</v>
      </c>
      <c r="C2" s="276"/>
      <c r="D2" s="276"/>
      <c r="E2" s="276"/>
      <c r="F2" s="276"/>
    </row>
    <row r="3" spans="1:6" x14ac:dyDescent="0.3">
      <c r="B3" s="274" t="s">
        <v>626</v>
      </c>
      <c r="C3" s="274"/>
      <c r="D3" s="274"/>
      <c r="E3" s="274"/>
      <c r="F3" s="274"/>
    </row>
    <row r="4" spans="1:6" x14ac:dyDescent="0.3">
      <c r="B4" s="274" t="str">
        <f>CONCATENATE(IF(ISBLANK('Exhibit 3'!F7),"",'Exhibit 3'!F7)," FUND")</f>
        <v xml:space="preserve"> FUND</v>
      </c>
      <c r="C4" s="274"/>
      <c r="D4" s="274"/>
      <c r="E4" s="274"/>
      <c r="F4" s="274"/>
    </row>
    <row r="5" spans="1:6" x14ac:dyDescent="0.3">
      <c r="B5" s="278" t="str">
        <f>CONCATENATE("For the Year Ended"," ",TEXT('Start Here'!B5,"mmmm d, yyyy"))</f>
        <v>For the Year Ended December 31, 2025</v>
      </c>
      <c r="C5" s="278"/>
      <c r="D5" s="278"/>
      <c r="E5" s="278"/>
      <c r="F5" s="278"/>
    </row>
    <row r="6" spans="1:6" x14ac:dyDescent="0.3">
      <c r="B6" s="227"/>
      <c r="C6" s="227"/>
      <c r="D6" s="227"/>
      <c r="E6" s="227"/>
      <c r="F6" s="227"/>
    </row>
    <row r="7" spans="1:6" x14ac:dyDescent="0.3">
      <c r="E7" s="227"/>
      <c r="F7" s="227" t="s">
        <v>615</v>
      </c>
    </row>
    <row r="8" spans="1:6" x14ac:dyDescent="0.3">
      <c r="C8" s="275" t="s">
        <v>616</v>
      </c>
      <c r="D8" s="275"/>
      <c r="E8" s="229"/>
      <c r="F8" s="227" t="s">
        <v>617</v>
      </c>
    </row>
    <row r="9" spans="1:6" x14ac:dyDescent="0.3">
      <c r="C9" s="230" t="s">
        <v>618</v>
      </c>
      <c r="D9" s="230" t="s">
        <v>619</v>
      </c>
      <c r="E9" s="228" t="s">
        <v>620</v>
      </c>
      <c r="F9" s="228" t="s">
        <v>621</v>
      </c>
    </row>
    <row r="10" spans="1:6" x14ac:dyDescent="0.3">
      <c r="B10" s="231" t="s">
        <v>124</v>
      </c>
    </row>
    <row r="11" spans="1:6" x14ac:dyDescent="0.3">
      <c r="A11" s="231">
        <v>310</v>
      </c>
      <c r="B11" s="39" t="s">
        <v>145</v>
      </c>
      <c r="C11" s="67"/>
      <c r="D11" s="67"/>
      <c r="E11" s="67"/>
      <c r="F11" s="67"/>
    </row>
    <row r="12" spans="1:6" x14ac:dyDescent="0.3">
      <c r="A12" s="231">
        <v>311</v>
      </c>
      <c r="B12" s="47" t="s">
        <v>146</v>
      </c>
      <c r="C12" s="112"/>
      <c r="D12" s="112"/>
      <c r="E12" s="100">
        <f>'Exhibit 4'!F11</f>
        <v>0</v>
      </c>
      <c r="F12" s="100">
        <f t="shared" ref="F12:F19" si="0">+E12-D12</f>
        <v>0</v>
      </c>
    </row>
    <row r="13" spans="1:6" x14ac:dyDescent="0.3">
      <c r="A13" s="231">
        <v>312</v>
      </c>
      <c r="B13" s="47" t="s">
        <v>147</v>
      </c>
      <c r="C13" s="112"/>
      <c r="D13" s="112"/>
      <c r="E13" s="100">
        <f>'Exhibit 4'!F12</f>
        <v>0</v>
      </c>
      <c r="F13" s="100">
        <f t="shared" si="0"/>
        <v>0</v>
      </c>
    </row>
    <row r="14" spans="1:6" x14ac:dyDescent="0.3">
      <c r="A14" s="231">
        <v>313</v>
      </c>
      <c r="B14" s="47" t="s">
        <v>148</v>
      </c>
      <c r="C14" s="112"/>
      <c r="D14" s="112"/>
      <c r="E14" s="100">
        <f>'Exhibit 4'!F13</f>
        <v>0</v>
      </c>
      <c r="F14" s="100">
        <f t="shared" si="0"/>
        <v>0</v>
      </c>
    </row>
    <row r="15" spans="1:6" x14ac:dyDescent="0.3">
      <c r="A15" s="231">
        <v>314</v>
      </c>
      <c r="B15" s="47" t="s">
        <v>149</v>
      </c>
      <c r="C15" s="112"/>
      <c r="D15" s="112"/>
      <c r="E15" s="100">
        <f>'Exhibit 4'!F14</f>
        <v>0</v>
      </c>
      <c r="F15" s="100">
        <f t="shared" si="0"/>
        <v>0</v>
      </c>
    </row>
    <row r="16" spans="1:6" x14ac:dyDescent="0.3">
      <c r="A16" s="231">
        <v>315</v>
      </c>
      <c r="B16" s="47" t="s">
        <v>150</v>
      </c>
      <c r="C16" s="112"/>
      <c r="D16" s="112"/>
      <c r="E16" s="100">
        <f>'Exhibit 4'!F15</f>
        <v>0</v>
      </c>
      <c r="F16" s="100">
        <f t="shared" si="0"/>
        <v>0</v>
      </c>
    </row>
    <row r="17" spans="1:8" x14ac:dyDescent="0.3">
      <c r="A17" s="231">
        <v>316</v>
      </c>
      <c r="B17" s="47" t="s">
        <v>151</v>
      </c>
      <c r="C17" s="112"/>
      <c r="D17" s="112"/>
      <c r="E17" s="100">
        <f>'Exhibit 4'!F16</f>
        <v>0</v>
      </c>
      <c r="F17" s="100">
        <f t="shared" si="0"/>
        <v>0</v>
      </c>
    </row>
    <row r="18" spans="1:8" x14ac:dyDescent="0.3">
      <c r="A18" s="231">
        <v>318</v>
      </c>
      <c r="B18" s="47" t="s">
        <v>152</v>
      </c>
      <c r="C18" s="112"/>
      <c r="D18" s="112"/>
      <c r="E18" s="100">
        <f>'Exhibit 4'!F17</f>
        <v>0</v>
      </c>
      <c r="F18" s="100">
        <f t="shared" si="0"/>
        <v>0</v>
      </c>
    </row>
    <row r="19" spans="1:8" x14ac:dyDescent="0.3">
      <c r="A19" s="231">
        <v>319</v>
      </c>
      <c r="B19" s="47" t="s">
        <v>153</v>
      </c>
      <c r="C19" s="114"/>
      <c r="D19" s="114"/>
      <c r="E19" s="100">
        <f>'Exhibit 4'!F18</f>
        <v>0</v>
      </c>
      <c r="F19" s="101">
        <f t="shared" si="0"/>
        <v>0</v>
      </c>
    </row>
    <row r="20" spans="1:8" x14ac:dyDescent="0.3">
      <c r="B20" s="39" t="s">
        <v>154</v>
      </c>
      <c r="C20" s="101">
        <f>SUM(C12:C19)</f>
        <v>0</v>
      </c>
      <c r="D20" s="101">
        <f>SUM(D12:D19)</f>
        <v>0</v>
      </c>
      <c r="E20" s="124">
        <f>SUM(E12:E19)</f>
        <v>0</v>
      </c>
      <c r="F20" s="124">
        <f>SUM(F12:F19)</f>
        <v>0</v>
      </c>
    </row>
    <row r="21" spans="1:8" x14ac:dyDescent="0.3">
      <c r="C21" s="100"/>
      <c r="D21" s="100"/>
      <c r="E21" s="100"/>
      <c r="F21" s="100"/>
    </row>
    <row r="22" spans="1:8" x14ac:dyDescent="0.3">
      <c r="A22" s="231">
        <v>320</v>
      </c>
      <c r="B22" s="39" t="s">
        <v>155</v>
      </c>
      <c r="C22" s="112"/>
      <c r="D22" s="112"/>
      <c r="E22" s="100">
        <f>'Exhibit 4'!F21</f>
        <v>0</v>
      </c>
      <c r="F22" s="100">
        <f>+E22-D22</f>
        <v>0</v>
      </c>
    </row>
    <row r="23" spans="1:8" x14ac:dyDescent="0.3">
      <c r="C23" s="100"/>
      <c r="D23" s="100"/>
      <c r="E23" s="100"/>
      <c r="F23" s="100"/>
    </row>
    <row r="24" spans="1:8" x14ac:dyDescent="0.3">
      <c r="A24" s="231">
        <v>330</v>
      </c>
      <c r="B24" s="40" t="s">
        <v>156</v>
      </c>
      <c r="C24" s="100"/>
      <c r="D24" s="100"/>
      <c r="E24" s="100"/>
      <c r="F24" s="100"/>
    </row>
    <row r="25" spans="1:8" x14ac:dyDescent="0.3">
      <c r="A25" s="231">
        <v>331</v>
      </c>
      <c r="B25" s="47" t="s">
        <v>157</v>
      </c>
      <c r="C25" s="112"/>
      <c r="D25" s="112"/>
      <c r="E25" s="100">
        <f>'Exhibit 4'!F24</f>
        <v>0</v>
      </c>
      <c r="F25" s="100">
        <f>+E25-D25</f>
        <v>0</v>
      </c>
    </row>
    <row r="26" spans="1:8" x14ac:dyDescent="0.3">
      <c r="A26" s="231">
        <v>332</v>
      </c>
      <c r="B26" s="48" t="s">
        <v>158</v>
      </c>
      <c r="C26" s="112"/>
      <c r="D26" s="112"/>
      <c r="E26" s="100">
        <f>'Exhibit 4'!F25</f>
        <v>0</v>
      </c>
      <c r="F26" s="100">
        <f>+E26-D26</f>
        <v>0</v>
      </c>
    </row>
    <row r="27" spans="1:8" x14ac:dyDescent="0.3">
      <c r="A27" s="231">
        <v>333</v>
      </c>
      <c r="B27" s="48" t="s">
        <v>159</v>
      </c>
      <c r="C27" s="112"/>
      <c r="D27" s="112"/>
      <c r="E27" s="100">
        <f>'Exhibit 4'!F26</f>
        <v>0</v>
      </c>
      <c r="F27" s="100">
        <f>+E27-D27</f>
        <v>0</v>
      </c>
    </row>
    <row r="28" spans="1:8" x14ac:dyDescent="0.3">
      <c r="A28" s="231">
        <v>334</v>
      </c>
      <c r="B28" s="48" t="s">
        <v>160</v>
      </c>
      <c r="C28" s="112"/>
      <c r="D28" s="112"/>
      <c r="E28" s="100">
        <f>'Exhibit 4'!F27</f>
        <v>0</v>
      </c>
      <c r="F28" s="100">
        <f>+E28-D28</f>
        <v>0</v>
      </c>
    </row>
    <row r="29" spans="1:8" x14ac:dyDescent="0.3">
      <c r="A29" s="231">
        <v>335</v>
      </c>
      <c r="B29" s="48" t="s">
        <v>161</v>
      </c>
      <c r="C29" s="100"/>
      <c r="D29" s="100"/>
      <c r="E29" s="100"/>
      <c r="F29" s="100"/>
    </row>
    <row r="30" spans="1:8" x14ac:dyDescent="0.3">
      <c r="A30" s="231">
        <v>335.01</v>
      </c>
      <c r="B30" s="50" t="s">
        <v>162</v>
      </c>
      <c r="C30" s="112"/>
      <c r="D30" s="112"/>
      <c r="E30" s="100">
        <f>'Exhibit 4'!F29</f>
        <v>0</v>
      </c>
      <c r="F30" s="100">
        <f t="shared" ref="F30:F50" si="1">+E30-D30</f>
        <v>0</v>
      </c>
      <c r="H30" s="50"/>
    </row>
    <row r="31" spans="1:8" x14ac:dyDescent="0.3">
      <c r="A31" s="231">
        <v>335.02</v>
      </c>
      <c r="B31" s="51" t="s">
        <v>163</v>
      </c>
      <c r="C31" s="112"/>
      <c r="D31" s="112"/>
      <c r="E31" s="100">
        <f>'Exhibit 4'!F30</f>
        <v>0</v>
      </c>
      <c r="F31" s="100">
        <f t="shared" si="1"/>
        <v>0</v>
      </c>
      <c r="H31" s="51"/>
    </row>
    <row r="32" spans="1:8" x14ac:dyDescent="0.3">
      <c r="A32" s="231">
        <v>335.04</v>
      </c>
      <c r="B32" s="50" t="s">
        <v>164</v>
      </c>
      <c r="C32" s="112"/>
      <c r="D32" s="112"/>
      <c r="E32" s="100">
        <f>'Exhibit 4'!F31</f>
        <v>0</v>
      </c>
      <c r="F32" s="100">
        <f t="shared" si="1"/>
        <v>0</v>
      </c>
      <c r="H32" s="50"/>
    </row>
    <row r="33" spans="1:8" x14ac:dyDescent="0.3">
      <c r="A33" s="231">
        <v>335.05</v>
      </c>
      <c r="B33" s="50" t="s">
        <v>165</v>
      </c>
      <c r="C33" s="112"/>
      <c r="D33" s="112"/>
      <c r="E33" s="100">
        <f>'Exhibit 4'!F32</f>
        <v>0</v>
      </c>
      <c r="F33" s="100">
        <f t="shared" si="1"/>
        <v>0</v>
      </c>
      <c r="H33" s="50"/>
    </row>
    <row r="34" spans="1:8" x14ac:dyDescent="0.3">
      <c r="A34" s="231">
        <v>335.06</v>
      </c>
      <c r="B34" s="50" t="s">
        <v>166</v>
      </c>
      <c r="C34" s="112"/>
      <c r="D34" s="112"/>
      <c r="E34" s="100">
        <f>'Exhibit 4'!F33</f>
        <v>0</v>
      </c>
      <c r="F34" s="100">
        <f t="shared" si="1"/>
        <v>0</v>
      </c>
      <c r="H34" s="50"/>
    </row>
    <row r="35" spans="1:8" x14ac:dyDescent="0.3">
      <c r="A35" s="231">
        <v>335.07</v>
      </c>
      <c r="B35" s="50" t="s">
        <v>167</v>
      </c>
      <c r="C35" s="112"/>
      <c r="D35" s="112"/>
      <c r="E35" s="100">
        <f>'Exhibit 4'!F34</f>
        <v>0</v>
      </c>
      <c r="F35" s="100">
        <f t="shared" si="1"/>
        <v>0</v>
      </c>
      <c r="H35" s="50"/>
    </row>
    <row r="36" spans="1:8" x14ac:dyDescent="0.3">
      <c r="A36" s="231">
        <v>335.08</v>
      </c>
      <c r="B36" s="50" t="s">
        <v>168</v>
      </c>
      <c r="C36" s="112"/>
      <c r="D36" s="112"/>
      <c r="E36" s="100">
        <f>'Exhibit 4'!F35</f>
        <v>0</v>
      </c>
      <c r="F36" s="100">
        <f t="shared" si="1"/>
        <v>0</v>
      </c>
      <c r="H36" s="50"/>
    </row>
    <row r="37" spans="1:8" x14ac:dyDescent="0.3">
      <c r="A37" s="231">
        <v>335.09</v>
      </c>
      <c r="B37" s="50" t="s">
        <v>169</v>
      </c>
      <c r="C37" s="112"/>
      <c r="D37" s="112"/>
      <c r="E37" s="100">
        <f>'Exhibit 4'!F36</f>
        <v>0</v>
      </c>
      <c r="F37" s="100">
        <f t="shared" si="1"/>
        <v>0</v>
      </c>
      <c r="H37" s="50"/>
    </row>
    <row r="38" spans="1:8" x14ac:dyDescent="0.3">
      <c r="A38" s="231">
        <v>335.1</v>
      </c>
      <c r="B38" s="50" t="s">
        <v>170</v>
      </c>
      <c r="C38" s="112"/>
      <c r="D38" s="112"/>
      <c r="E38" s="100">
        <f>'Exhibit 4'!F37</f>
        <v>0</v>
      </c>
      <c r="F38" s="100">
        <f t="shared" si="1"/>
        <v>0</v>
      </c>
      <c r="H38" s="50"/>
    </row>
    <row r="39" spans="1:8" x14ac:dyDescent="0.3">
      <c r="A39" s="231">
        <v>335.11</v>
      </c>
      <c r="B39" s="50" t="s">
        <v>171</v>
      </c>
      <c r="C39" s="112"/>
      <c r="D39" s="112"/>
      <c r="E39" s="100">
        <f>'Exhibit 4'!F38</f>
        <v>0</v>
      </c>
      <c r="F39" s="100">
        <f t="shared" si="1"/>
        <v>0</v>
      </c>
      <c r="H39" s="50"/>
    </row>
    <row r="40" spans="1:8" x14ac:dyDescent="0.3">
      <c r="A40" s="231">
        <v>335.13</v>
      </c>
      <c r="B40" s="50" t="s">
        <v>172</v>
      </c>
      <c r="C40" s="112"/>
      <c r="D40" s="112"/>
      <c r="E40" s="100">
        <f>'Exhibit 4'!F39</f>
        <v>0</v>
      </c>
      <c r="F40" s="100">
        <f t="shared" si="1"/>
        <v>0</v>
      </c>
      <c r="H40" s="50"/>
    </row>
    <row r="41" spans="1:8" x14ac:dyDescent="0.3">
      <c r="A41" s="231">
        <v>335.14</v>
      </c>
      <c r="B41" s="50" t="s">
        <v>173</v>
      </c>
      <c r="C41" s="112"/>
      <c r="D41" s="112"/>
      <c r="E41" s="100">
        <f>'Exhibit 4'!F40</f>
        <v>0</v>
      </c>
      <c r="F41" s="100">
        <f t="shared" si="1"/>
        <v>0</v>
      </c>
      <c r="H41" s="50"/>
    </row>
    <row r="42" spans="1:8" x14ac:dyDescent="0.3">
      <c r="A42" s="231">
        <v>335.15</v>
      </c>
      <c r="B42" s="50" t="s">
        <v>174</v>
      </c>
      <c r="C42" s="112"/>
      <c r="D42" s="112"/>
      <c r="E42" s="100">
        <f>'Exhibit 4'!F41</f>
        <v>0</v>
      </c>
      <c r="F42" s="100">
        <f t="shared" si="1"/>
        <v>0</v>
      </c>
      <c r="H42" s="50"/>
    </row>
    <row r="43" spans="1:8" x14ac:dyDescent="0.3">
      <c r="A43" s="231">
        <v>335.16</v>
      </c>
      <c r="B43" s="52" t="s">
        <v>175</v>
      </c>
      <c r="C43" s="112"/>
      <c r="D43" s="112"/>
      <c r="E43" s="100">
        <f>'Exhibit 4'!F42</f>
        <v>0</v>
      </c>
      <c r="F43" s="100">
        <f t="shared" si="1"/>
        <v>0</v>
      </c>
      <c r="H43" s="52"/>
    </row>
    <row r="44" spans="1:8" x14ac:dyDescent="0.3">
      <c r="A44" s="231">
        <v>335.17</v>
      </c>
      <c r="B44" s="52" t="s">
        <v>176</v>
      </c>
      <c r="C44" s="112"/>
      <c r="D44" s="112"/>
      <c r="E44" s="100">
        <f>'Exhibit 4'!F43</f>
        <v>0</v>
      </c>
      <c r="F44" s="100">
        <f t="shared" si="1"/>
        <v>0</v>
      </c>
      <c r="H44" s="52"/>
    </row>
    <row r="45" spans="1:8" x14ac:dyDescent="0.3">
      <c r="A45" s="231">
        <v>335.18</v>
      </c>
      <c r="B45" s="52" t="s">
        <v>177</v>
      </c>
      <c r="C45" s="112"/>
      <c r="D45" s="112"/>
      <c r="E45" s="100">
        <f>'Exhibit 4'!F44</f>
        <v>0</v>
      </c>
      <c r="F45" s="100">
        <f t="shared" si="1"/>
        <v>0</v>
      </c>
      <c r="H45" s="52"/>
    </row>
    <row r="46" spans="1:8" x14ac:dyDescent="0.3">
      <c r="A46" s="231">
        <v>335.19</v>
      </c>
      <c r="B46" s="52" t="s">
        <v>178</v>
      </c>
      <c r="C46" s="112"/>
      <c r="D46" s="112"/>
      <c r="E46" s="100">
        <f>'Exhibit 4'!F45</f>
        <v>0</v>
      </c>
      <c r="F46" s="100">
        <f t="shared" si="1"/>
        <v>0</v>
      </c>
      <c r="H46" s="52"/>
    </row>
    <row r="47" spans="1:8" x14ac:dyDescent="0.3">
      <c r="A47" s="231">
        <v>335.99</v>
      </c>
      <c r="B47" s="50" t="s">
        <v>179</v>
      </c>
      <c r="C47" s="112"/>
      <c r="D47" s="112"/>
      <c r="E47" s="100">
        <f>'Exhibit 4'!F46</f>
        <v>0</v>
      </c>
      <c r="F47" s="100">
        <f t="shared" si="1"/>
        <v>0</v>
      </c>
      <c r="H47" s="50"/>
    </row>
    <row r="48" spans="1:8" x14ac:dyDescent="0.3">
      <c r="A48" s="231">
        <v>336</v>
      </c>
      <c r="B48" s="48" t="s">
        <v>180</v>
      </c>
      <c r="C48" s="112"/>
      <c r="D48" s="112"/>
      <c r="E48" s="100">
        <f>'Exhibit 4'!F47</f>
        <v>0</v>
      </c>
      <c r="F48" s="100">
        <f t="shared" si="1"/>
        <v>0</v>
      </c>
      <c r="H48" s="48"/>
    </row>
    <row r="49" spans="1:9" x14ac:dyDescent="0.3">
      <c r="A49" s="231">
        <v>338</v>
      </c>
      <c r="B49" s="48" t="s">
        <v>181</v>
      </c>
      <c r="C49" s="112"/>
      <c r="D49" s="112"/>
      <c r="E49" s="100">
        <f>'Exhibit 4'!F48</f>
        <v>0</v>
      </c>
      <c r="F49" s="100">
        <f t="shared" si="1"/>
        <v>0</v>
      </c>
      <c r="H49" s="48"/>
    </row>
    <row r="50" spans="1:9" x14ac:dyDescent="0.3">
      <c r="A50" s="231">
        <v>339</v>
      </c>
      <c r="B50" s="48" t="s">
        <v>182</v>
      </c>
      <c r="C50" s="114"/>
      <c r="D50" s="114"/>
      <c r="E50" s="100">
        <f>'Exhibit 4'!F49</f>
        <v>0</v>
      </c>
      <c r="F50" s="101">
        <f t="shared" si="1"/>
        <v>0</v>
      </c>
      <c r="H50" s="48"/>
    </row>
    <row r="51" spans="1:9" x14ac:dyDescent="0.3">
      <c r="B51" s="231" t="s">
        <v>622</v>
      </c>
      <c r="C51" s="101">
        <f>SUM(C25:C50)</f>
        <v>0</v>
      </c>
      <c r="D51" s="101">
        <f>SUM(D25:D50)</f>
        <v>0</v>
      </c>
      <c r="E51" s="124">
        <f>SUM(E25:E50)</f>
        <v>0</v>
      </c>
      <c r="F51" s="124">
        <f>SUM(F25:F50)</f>
        <v>0</v>
      </c>
    </row>
    <row r="52" spans="1:9" x14ac:dyDescent="0.3">
      <c r="C52" s="100"/>
      <c r="D52" s="100"/>
      <c r="E52" s="100"/>
      <c r="F52" s="100"/>
    </row>
    <row r="53" spans="1:9" x14ac:dyDescent="0.3">
      <c r="A53" s="7">
        <v>340</v>
      </c>
      <c r="B53" s="39" t="s">
        <v>183</v>
      </c>
      <c r="C53" s="100"/>
      <c r="D53" s="100"/>
      <c r="E53" s="100"/>
      <c r="F53" s="100"/>
      <c r="H53" s="7"/>
      <c r="I53" s="39"/>
    </row>
    <row r="54" spans="1:9" x14ac:dyDescent="0.3">
      <c r="A54" s="7">
        <v>341</v>
      </c>
      <c r="B54" s="47" t="s">
        <v>185</v>
      </c>
      <c r="C54" s="100"/>
      <c r="D54" s="100"/>
      <c r="E54" s="100"/>
      <c r="F54" s="100"/>
      <c r="H54" s="7"/>
      <c r="I54" s="47"/>
    </row>
    <row r="55" spans="1:9" x14ac:dyDescent="0.3">
      <c r="A55" s="44">
        <v>341.1</v>
      </c>
      <c r="B55" s="51" t="s">
        <v>186</v>
      </c>
      <c r="C55" s="112"/>
      <c r="D55" s="112"/>
      <c r="E55" s="100">
        <f>'Exhibit 4'!F54</f>
        <v>0</v>
      </c>
      <c r="F55" s="100">
        <f t="shared" ref="F55:F60" si="2">+E55-D55</f>
        <v>0</v>
      </c>
      <c r="H55" s="44"/>
      <c r="I55" s="51"/>
    </row>
    <row r="56" spans="1:9" x14ac:dyDescent="0.3">
      <c r="A56" s="44">
        <v>341.2</v>
      </c>
      <c r="B56" s="50" t="s">
        <v>187</v>
      </c>
      <c r="C56" s="112"/>
      <c r="D56" s="112"/>
      <c r="E56" s="100">
        <f>'Exhibit 4'!F55</f>
        <v>0</v>
      </c>
      <c r="F56" s="100">
        <f t="shared" si="2"/>
        <v>0</v>
      </c>
      <c r="H56" s="44"/>
      <c r="I56" s="50"/>
    </row>
    <row r="57" spans="1:9" x14ac:dyDescent="0.3">
      <c r="A57" s="44">
        <v>341.3</v>
      </c>
      <c r="B57" s="50" t="s">
        <v>188</v>
      </c>
      <c r="C57" s="112"/>
      <c r="D57" s="112"/>
      <c r="E57" s="100">
        <f>'Exhibit 4'!F56</f>
        <v>0</v>
      </c>
      <c r="F57" s="100">
        <f t="shared" si="2"/>
        <v>0</v>
      </c>
      <c r="H57" s="44"/>
      <c r="I57" s="50"/>
    </row>
    <row r="58" spans="1:9" x14ac:dyDescent="0.3">
      <c r="A58" s="44">
        <v>341.4</v>
      </c>
      <c r="B58" s="50" t="s">
        <v>189</v>
      </c>
      <c r="C58" s="112"/>
      <c r="D58" s="112"/>
      <c r="E58" s="100">
        <f>'Exhibit 4'!F57</f>
        <v>0</v>
      </c>
      <c r="F58" s="100">
        <f t="shared" si="2"/>
        <v>0</v>
      </c>
      <c r="H58" s="44"/>
      <c r="I58" s="50"/>
    </row>
    <row r="59" spans="1:9" x14ac:dyDescent="0.3">
      <c r="A59" s="44">
        <v>341.5</v>
      </c>
      <c r="B59" s="50" t="s">
        <v>190</v>
      </c>
      <c r="C59" s="112"/>
      <c r="D59" s="112"/>
      <c r="E59" s="100">
        <f>'Exhibit 4'!F58</f>
        <v>0</v>
      </c>
      <c r="F59" s="100">
        <f t="shared" si="2"/>
        <v>0</v>
      </c>
      <c r="H59" s="44"/>
      <c r="I59" s="50"/>
    </row>
    <row r="60" spans="1:9" x14ac:dyDescent="0.3">
      <c r="A60" s="44">
        <v>341.9</v>
      </c>
      <c r="B60" s="50" t="s">
        <v>191</v>
      </c>
      <c r="C60" s="112"/>
      <c r="D60" s="112"/>
      <c r="E60" s="100">
        <f>'Exhibit 4'!F59</f>
        <v>0</v>
      </c>
      <c r="F60" s="100">
        <f t="shared" si="2"/>
        <v>0</v>
      </c>
      <c r="H60" s="44"/>
      <c r="I60" s="50"/>
    </row>
    <row r="61" spans="1:9" x14ac:dyDescent="0.3">
      <c r="A61" s="45">
        <v>342</v>
      </c>
      <c r="B61" s="47" t="s">
        <v>192</v>
      </c>
      <c r="C61" s="100"/>
      <c r="D61" s="100"/>
      <c r="E61" s="100"/>
      <c r="F61" s="100"/>
      <c r="H61" s="45"/>
      <c r="I61" s="47"/>
    </row>
    <row r="62" spans="1:9" x14ac:dyDescent="0.3">
      <c r="A62" s="44">
        <v>342.1</v>
      </c>
      <c r="B62" s="51" t="s">
        <v>193</v>
      </c>
      <c r="C62" s="112"/>
      <c r="D62" s="112"/>
      <c r="E62" s="100">
        <f>'Exhibit 4'!F61</f>
        <v>0</v>
      </c>
      <c r="F62" s="100">
        <f>+E62-D62</f>
        <v>0</v>
      </c>
      <c r="H62" s="44"/>
      <c r="I62" s="51"/>
    </row>
    <row r="63" spans="1:9" x14ac:dyDescent="0.3">
      <c r="A63" s="44">
        <v>342.2</v>
      </c>
      <c r="B63" s="51" t="s">
        <v>194</v>
      </c>
      <c r="C63" s="112"/>
      <c r="D63" s="112"/>
      <c r="E63" s="100">
        <f>'Exhibit 4'!F62</f>
        <v>0</v>
      </c>
      <c r="F63" s="100">
        <f>+E63-D63</f>
        <v>0</v>
      </c>
      <c r="H63" s="44"/>
      <c r="I63" s="51"/>
    </row>
    <row r="64" spans="1:9" x14ac:dyDescent="0.3">
      <c r="A64" s="44">
        <v>342.3</v>
      </c>
      <c r="B64" s="50" t="s">
        <v>195</v>
      </c>
      <c r="C64" s="112"/>
      <c r="D64" s="112"/>
      <c r="E64" s="100">
        <f>'Exhibit 4'!F63</f>
        <v>0</v>
      </c>
      <c r="F64" s="100">
        <f>+E64-D64</f>
        <v>0</v>
      </c>
      <c r="H64" s="44"/>
      <c r="I64" s="50"/>
    </row>
    <row r="65" spans="1:9" x14ac:dyDescent="0.3">
      <c r="A65" s="44">
        <v>342.9</v>
      </c>
      <c r="B65" s="50" t="s">
        <v>103</v>
      </c>
      <c r="C65" s="112"/>
      <c r="D65" s="112"/>
      <c r="E65" s="100">
        <f>'Exhibit 4'!F64</f>
        <v>0</v>
      </c>
      <c r="F65" s="100">
        <f>+E65-D65</f>
        <v>0</v>
      </c>
      <c r="H65" s="44"/>
      <c r="I65" s="50"/>
    </row>
    <row r="66" spans="1:9" x14ac:dyDescent="0.3">
      <c r="A66" s="45">
        <v>343</v>
      </c>
      <c r="B66" s="47" t="s">
        <v>197</v>
      </c>
      <c r="C66" s="100"/>
      <c r="D66" s="100"/>
      <c r="E66" s="100"/>
      <c r="F66" s="100"/>
      <c r="H66" s="45"/>
      <c r="I66" s="47"/>
    </row>
    <row r="67" spans="1:9" x14ac:dyDescent="0.3">
      <c r="A67" s="44">
        <v>343.1</v>
      </c>
      <c r="B67" s="51" t="s">
        <v>196</v>
      </c>
      <c r="C67" s="112"/>
      <c r="D67" s="112"/>
      <c r="E67" s="100">
        <f>'Exhibit 4'!F66</f>
        <v>0</v>
      </c>
      <c r="F67" s="100">
        <f>+E67-D67</f>
        <v>0</v>
      </c>
      <c r="H67" s="44"/>
      <c r="I67" s="51"/>
    </row>
    <row r="68" spans="1:9" x14ac:dyDescent="0.3">
      <c r="A68" s="44">
        <v>343.2</v>
      </c>
      <c r="B68" s="50" t="s">
        <v>658</v>
      </c>
      <c r="C68" s="112"/>
      <c r="D68" s="112"/>
      <c r="E68" s="100">
        <f>'Exhibit 4'!F67</f>
        <v>0</v>
      </c>
      <c r="F68" s="100">
        <f>+E68-D68</f>
        <v>0</v>
      </c>
      <c r="H68" s="44"/>
      <c r="I68" s="51"/>
    </row>
    <row r="69" spans="1:9" x14ac:dyDescent="0.3">
      <c r="A69" s="44">
        <v>343.3</v>
      </c>
      <c r="B69" s="50" t="s">
        <v>198</v>
      </c>
      <c r="C69" s="112"/>
      <c r="D69" s="112"/>
      <c r="E69" s="100">
        <f>'Exhibit 4'!F68</f>
        <v>0</v>
      </c>
      <c r="F69" s="100">
        <f>+E69-D69</f>
        <v>0</v>
      </c>
      <c r="H69" s="44"/>
      <c r="I69" s="50"/>
    </row>
    <row r="70" spans="1:9" x14ac:dyDescent="0.3">
      <c r="A70" s="44">
        <v>343.9</v>
      </c>
      <c r="B70" s="50" t="s">
        <v>103</v>
      </c>
      <c r="C70" s="112"/>
      <c r="D70" s="112"/>
      <c r="E70" s="100">
        <f>'Exhibit 4'!F69</f>
        <v>0</v>
      </c>
      <c r="F70" s="100">
        <f>+E70-D70</f>
        <v>0</v>
      </c>
      <c r="H70" s="44"/>
      <c r="I70" s="50"/>
    </row>
    <row r="71" spans="1:9" x14ac:dyDescent="0.3">
      <c r="A71" s="45">
        <v>344</v>
      </c>
      <c r="B71" s="47" t="s">
        <v>199</v>
      </c>
      <c r="C71" s="100"/>
      <c r="D71" s="100"/>
      <c r="E71" s="100"/>
      <c r="F71" s="100"/>
      <c r="H71" s="45"/>
      <c r="I71" s="47"/>
    </row>
    <row r="72" spans="1:9" x14ac:dyDescent="0.3">
      <c r="A72" s="44">
        <v>344.1</v>
      </c>
      <c r="B72" s="51" t="s">
        <v>200</v>
      </c>
      <c r="C72" s="100"/>
      <c r="D72" s="100"/>
      <c r="E72" s="100"/>
      <c r="F72" s="100"/>
      <c r="H72" s="44"/>
      <c r="I72" s="51"/>
    </row>
    <row r="73" spans="1:9" x14ac:dyDescent="0.3">
      <c r="A73" s="44">
        <v>344.11</v>
      </c>
      <c r="B73" s="54" t="s">
        <v>201</v>
      </c>
      <c r="C73" s="112"/>
      <c r="D73" s="112"/>
      <c r="E73" s="100">
        <f>'Exhibit 4'!F72</f>
        <v>0</v>
      </c>
      <c r="F73" s="100">
        <f>+E73-D73</f>
        <v>0</v>
      </c>
      <c r="H73" s="44"/>
      <c r="I73" s="54"/>
    </row>
    <row r="74" spans="1:9" x14ac:dyDescent="0.3">
      <c r="A74" s="44">
        <v>344.12</v>
      </c>
      <c r="B74" s="53" t="s">
        <v>202</v>
      </c>
      <c r="C74" s="112"/>
      <c r="D74" s="112"/>
      <c r="E74" s="100">
        <f>'Exhibit 4'!F73</f>
        <v>0</v>
      </c>
      <c r="F74" s="100">
        <f>+E74-D74</f>
        <v>0</v>
      </c>
      <c r="H74" s="44"/>
      <c r="I74" s="53"/>
    </row>
    <row r="75" spans="1:9" x14ac:dyDescent="0.3">
      <c r="A75" s="7">
        <v>344.13</v>
      </c>
      <c r="B75" s="53" t="s">
        <v>203</v>
      </c>
      <c r="C75" s="112"/>
      <c r="D75" s="112"/>
      <c r="E75" s="100">
        <f>'Exhibit 4'!F74</f>
        <v>0</v>
      </c>
      <c r="F75" s="100">
        <f>+E75-D75</f>
        <v>0</v>
      </c>
      <c r="H75" s="7"/>
      <c r="I75" s="53"/>
    </row>
    <row r="76" spans="1:9" x14ac:dyDescent="0.3">
      <c r="A76" s="44">
        <v>344.14</v>
      </c>
      <c r="B76" s="53" t="s">
        <v>204</v>
      </c>
      <c r="C76" s="112"/>
      <c r="D76" s="112"/>
      <c r="E76" s="100">
        <f>'Exhibit 4'!F75</f>
        <v>0</v>
      </c>
      <c r="F76" s="100">
        <f>+E76-D76</f>
        <v>0</v>
      </c>
      <c r="H76" s="44"/>
      <c r="I76" s="53"/>
    </row>
    <row r="77" spans="1:9" x14ac:dyDescent="0.3">
      <c r="A77" s="44">
        <v>344.19</v>
      </c>
      <c r="B77" s="53" t="s">
        <v>103</v>
      </c>
      <c r="C77" s="112"/>
      <c r="D77" s="112"/>
      <c r="E77" s="100">
        <f>'Exhibit 4'!F76</f>
        <v>0</v>
      </c>
      <c r="F77" s="100">
        <f>+E77-D77</f>
        <v>0</v>
      </c>
      <c r="H77" s="44"/>
      <c r="I77" s="53"/>
    </row>
    <row r="78" spans="1:9" x14ac:dyDescent="0.3">
      <c r="A78" s="44">
        <v>344.2</v>
      </c>
      <c r="B78" s="50" t="s">
        <v>205</v>
      </c>
      <c r="C78" s="100"/>
      <c r="D78" s="100"/>
      <c r="E78" s="100"/>
      <c r="F78" s="100"/>
      <c r="H78" s="44"/>
      <c r="I78" s="50"/>
    </row>
    <row r="79" spans="1:9" x14ac:dyDescent="0.3">
      <c r="A79" s="44">
        <v>344.21</v>
      </c>
      <c r="B79" s="54" t="s">
        <v>206</v>
      </c>
      <c r="C79" s="112"/>
      <c r="D79" s="112"/>
      <c r="E79" s="100">
        <f>'Exhibit 4'!F78</f>
        <v>0</v>
      </c>
      <c r="F79" s="100">
        <f t="shared" ref="F79:F89" si="3">+E79-D79</f>
        <v>0</v>
      </c>
      <c r="H79" s="44"/>
      <c r="I79" s="54"/>
    </row>
    <row r="80" spans="1:9" x14ac:dyDescent="0.3">
      <c r="A80" s="44">
        <v>344.22</v>
      </c>
      <c r="B80" s="53" t="s">
        <v>207</v>
      </c>
      <c r="C80" s="112"/>
      <c r="D80" s="112"/>
      <c r="E80" s="100">
        <f>'Exhibit 4'!F79</f>
        <v>0</v>
      </c>
      <c r="F80" s="100">
        <f t="shared" si="3"/>
        <v>0</v>
      </c>
      <c r="H80" s="44"/>
      <c r="I80" s="53"/>
    </row>
    <row r="81" spans="1:9" x14ac:dyDescent="0.3">
      <c r="A81" s="44">
        <v>344.23</v>
      </c>
      <c r="B81" s="53" t="s">
        <v>208</v>
      </c>
      <c r="C81" s="112"/>
      <c r="D81" s="112"/>
      <c r="E81" s="100">
        <f>'Exhibit 4'!F80</f>
        <v>0</v>
      </c>
      <c r="F81" s="100">
        <f t="shared" si="3"/>
        <v>0</v>
      </c>
      <c r="H81" s="44"/>
      <c r="I81" s="53"/>
    </row>
    <row r="82" spans="1:9" x14ac:dyDescent="0.3">
      <c r="A82" s="44">
        <v>344.24</v>
      </c>
      <c r="B82" s="54" t="s">
        <v>209</v>
      </c>
      <c r="C82" s="112"/>
      <c r="D82" s="112"/>
      <c r="E82" s="100">
        <f>'Exhibit 4'!F81</f>
        <v>0</v>
      </c>
      <c r="F82" s="100">
        <f t="shared" si="3"/>
        <v>0</v>
      </c>
      <c r="H82" s="44"/>
      <c r="I82" s="54"/>
    </row>
    <row r="83" spans="1:9" x14ac:dyDescent="0.3">
      <c r="A83" s="44">
        <v>344.29</v>
      </c>
      <c r="B83" s="53" t="s">
        <v>103</v>
      </c>
      <c r="C83" s="112"/>
      <c r="D83" s="112"/>
      <c r="E83" s="100">
        <f>'Exhibit 4'!F82</f>
        <v>0</v>
      </c>
      <c r="F83" s="100">
        <f t="shared" si="3"/>
        <v>0</v>
      </c>
      <c r="H83" s="44"/>
      <c r="I83" s="53"/>
    </row>
    <row r="84" spans="1:9" x14ac:dyDescent="0.3">
      <c r="A84" s="44">
        <v>344.3</v>
      </c>
      <c r="B84" s="51" t="s">
        <v>210</v>
      </c>
      <c r="C84" s="112"/>
      <c r="D84" s="112"/>
      <c r="E84" s="100">
        <f>'Exhibit 4'!F83</f>
        <v>0</v>
      </c>
      <c r="F84" s="100">
        <f t="shared" si="3"/>
        <v>0</v>
      </c>
      <c r="H84" s="44"/>
      <c r="I84" s="51"/>
    </row>
    <row r="85" spans="1:9" x14ac:dyDescent="0.3">
      <c r="A85" s="44">
        <v>344.4</v>
      </c>
      <c r="B85" s="50" t="s">
        <v>211</v>
      </c>
      <c r="C85" s="112"/>
      <c r="D85" s="112"/>
      <c r="E85" s="100">
        <f>'Exhibit 4'!F84</f>
        <v>0</v>
      </c>
      <c r="F85" s="100">
        <f t="shared" si="3"/>
        <v>0</v>
      </c>
      <c r="H85" s="44"/>
      <c r="I85" s="50"/>
    </row>
    <row r="86" spans="1:9" x14ac:dyDescent="0.3">
      <c r="A86" s="45">
        <v>345</v>
      </c>
      <c r="B86" s="47" t="s">
        <v>212</v>
      </c>
      <c r="C86" s="112"/>
      <c r="D86" s="112"/>
      <c r="E86" s="100">
        <f>'Exhibit 4'!F85</f>
        <v>0</v>
      </c>
      <c r="F86" s="100">
        <f t="shared" si="3"/>
        <v>0</v>
      </c>
      <c r="H86" s="45"/>
      <c r="I86" s="47"/>
    </row>
    <row r="87" spans="1:9" x14ac:dyDescent="0.3">
      <c r="A87" s="45">
        <v>346</v>
      </c>
      <c r="B87" s="48" t="s">
        <v>213</v>
      </c>
      <c r="C87" s="112"/>
      <c r="D87" s="112"/>
      <c r="E87" s="100">
        <f>'Exhibit 4'!F86</f>
        <v>0</v>
      </c>
      <c r="F87" s="100">
        <f t="shared" si="3"/>
        <v>0</v>
      </c>
      <c r="H87" s="45"/>
      <c r="I87" s="48"/>
    </row>
    <row r="88" spans="1:9" x14ac:dyDescent="0.3">
      <c r="A88" s="45">
        <v>348</v>
      </c>
      <c r="B88" s="48" t="s">
        <v>214</v>
      </c>
      <c r="C88" s="112"/>
      <c r="D88" s="112"/>
      <c r="E88" s="100">
        <f>'Exhibit 4'!F87</f>
        <v>0</v>
      </c>
      <c r="F88" s="100">
        <f t="shared" si="3"/>
        <v>0</v>
      </c>
      <c r="H88" s="45"/>
      <c r="I88" s="48"/>
    </row>
    <row r="89" spans="1:9" x14ac:dyDescent="0.3">
      <c r="A89" s="45">
        <v>349</v>
      </c>
      <c r="B89" s="48" t="s">
        <v>215</v>
      </c>
      <c r="C89" s="114"/>
      <c r="D89" s="114"/>
      <c r="E89" s="100">
        <f>'Exhibit 4'!F88</f>
        <v>0</v>
      </c>
      <c r="F89" s="101">
        <f t="shared" si="3"/>
        <v>0</v>
      </c>
      <c r="H89" s="45"/>
      <c r="I89" s="48"/>
    </row>
    <row r="90" spans="1:9" x14ac:dyDescent="0.3">
      <c r="B90" s="231" t="s">
        <v>623</v>
      </c>
      <c r="C90" s="101">
        <f>SUM(C55:C89)</f>
        <v>0</v>
      </c>
      <c r="D90" s="101">
        <f>SUM(D55:D89)</f>
        <v>0</v>
      </c>
      <c r="E90" s="124">
        <f>SUM(E55:E89)</f>
        <v>0</v>
      </c>
      <c r="F90" s="124">
        <f>SUM(F55:F89)</f>
        <v>0</v>
      </c>
    </row>
    <row r="91" spans="1:9" x14ac:dyDescent="0.3">
      <c r="C91" s="99"/>
      <c r="D91" s="99"/>
      <c r="E91" s="99"/>
      <c r="F91" s="99"/>
    </row>
    <row r="92" spans="1:9" x14ac:dyDescent="0.3">
      <c r="A92" s="7">
        <v>350</v>
      </c>
      <c r="B92" s="40" t="s">
        <v>216</v>
      </c>
      <c r="C92" s="99"/>
      <c r="D92" s="99"/>
      <c r="E92" s="99"/>
      <c r="F92" s="99"/>
    </row>
    <row r="93" spans="1:9" x14ac:dyDescent="0.3">
      <c r="A93" s="7">
        <v>351</v>
      </c>
      <c r="B93" s="47" t="s">
        <v>217</v>
      </c>
      <c r="C93" s="112"/>
      <c r="D93" s="112"/>
      <c r="E93" s="100">
        <f>'Exhibit 4'!F92</f>
        <v>0</v>
      </c>
      <c r="F93" s="100">
        <f>+E93-D93</f>
        <v>0</v>
      </c>
    </row>
    <row r="94" spans="1:9" x14ac:dyDescent="0.3">
      <c r="A94" s="7">
        <v>352</v>
      </c>
      <c r="B94" s="48" t="s">
        <v>218</v>
      </c>
      <c r="C94" s="112"/>
      <c r="D94" s="112"/>
      <c r="E94" s="100">
        <f>'Exhibit 4'!F93</f>
        <v>0</v>
      </c>
      <c r="F94" s="100">
        <f>+E94-D94</f>
        <v>0</v>
      </c>
    </row>
    <row r="95" spans="1:9" x14ac:dyDescent="0.3">
      <c r="A95" s="7">
        <v>353</v>
      </c>
      <c r="B95" s="48" t="s">
        <v>219</v>
      </c>
      <c r="C95" s="112"/>
      <c r="D95" s="112"/>
      <c r="E95" s="100">
        <f>'Exhibit 4'!F94</f>
        <v>0</v>
      </c>
      <c r="F95" s="100">
        <f>+E95-D95</f>
        <v>0</v>
      </c>
    </row>
    <row r="96" spans="1:9" x14ac:dyDescent="0.3">
      <c r="A96" s="7">
        <v>359</v>
      </c>
      <c r="B96" s="48" t="s">
        <v>103</v>
      </c>
      <c r="C96" s="114"/>
      <c r="D96" s="114"/>
      <c r="E96" s="100">
        <f>'Exhibit 4'!F95</f>
        <v>0</v>
      </c>
      <c r="F96" s="101">
        <f>+E96-D96</f>
        <v>0</v>
      </c>
    </row>
    <row r="97" spans="1:8" x14ac:dyDescent="0.3">
      <c r="A97" s="7"/>
      <c r="B97" s="40" t="s">
        <v>221</v>
      </c>
      <c r="C97" s="101">
        <f>SUM(C93:C96)</f>
        <v>0</v>
      </c>
      <c r="D97" s="101">
        <f>SUM(D93:D96)</f>
        <v>0</v>
      </c>
      <c r="E97" s="124">
        <f>SUM(E93:E96)</f>
        <v>0</v>
      </c>
      <c r="F97" s="124">
        <f>SUM(F93:F96)</f>
        <v>0</v>
      </c>
    </row>
    <row r="98" spans="1:8" x14ac:dyDescent="0.3">
      <c r="C98" s="99"/>
      <c r="D98" s="99"/>
      <c r="E98" s="99"/>
      <c r="F98" s="99"/>
    </row>
    <row r="99" spans="1:8" x14ac:dyDescent="0.3">
      <c r="A99" s="7">
        <v>360</v>
      </c>
      <c r="B99" s="40" t="s">
        <v>222</v>
      </c>
      <c r="C99" s="99"/>
      <c r="D99" s="99"/>
      <c r="E99" s="99"/>
      <c r="F99" s="99"/>
      <c r="G99" s="7"/>
      <c r="H99" s="40"/>
    </row>
    <row r="100" spans="1:8" x14ac:dyDescent="0.3">
      <c r="A100" s="7">
        <v>361</v>
      </c>
      <c r="B100" s="48" t="s">
        <v>223</v>
      </c>
      <c r="C100" s="112"/>
      <c r="D100" s="112"/>
      <c r="E100" s="100">
        <f>'Exhibit 4'!F99</f>
        <v>0</v>
      </c>
      <c r="F100" s="100">
        <f t="shared" ref="F100:F105" si="4">+E100-D100</f>
        <v>0</v>
      </c>
      <c r="G100" s="7"/>
      <c r="H100" s="48"/>
    </row>
    <row r="101" spans="1:8" x14ac:dyDescent="0.3">
      <c r="A101" s="7">
        <v>362</v>
      </c>
      <c r="B101" s="47" t="s">
        <v>224</v>
      </c>
      <c r="C101" s="112"/>
      <c r="D101" s="112"/>
      <c r="E101" s="100">
        <f>'Exhibit 4'!F100</f>
        <v>0</v>
      </c>
      <c r="F101" s="100">
        <f t="shared" si="4"/>
        <v>0</v>
      </c>
      <c r="G101" s="7"/>
      <c r="H101" s="47"/>
    </row>
    <row r="102" spans="1:8" x14ac:dyDescent="0.3">
      <c r="A102" s="7">
        <v>363</v>
      </c>
      <c r="B102" s="48" t="s">
        <v>225</v>
      </c>
      <c r="C102" s="112"/>
      <c r="D102" s="112"/>
      <c r="E102" s="100">
        <f>'Exhibit 4'!F101</f>
        <v>0</v>
      </c>
      <c r="F102" s="100">
        <f t="shared" si="4"/>
        <v>0</v>
      </c>
      <c r="G102" s="7"/>
      <c r="H102" s="48"/>
    </row>
    <row r="103" spans="1:8" x14ac:dyDescent="0.3">
      <c r="A103" s="7">
        <v>365</v>
      </c>
      <c r="B103" s="48" t="s">
        <v>226</v>
      </c>
      <c r="C103" s="112"/>
      <c r="D103" s="112"/>
      <c r="E103" s="100">
        <f>'Exhibit 4'!F102</f>
        <v>0</v>
      </c>
      <c r="F103" s="100">
        <f t="shared" si="4"/>
        <v>0</v>
      </c>
      <c r="G103" s="7"/>
      <c r="H103" s="48"/>
    </row>
    <row r="104" spans="1:8" x14ac:dyDescent="0.3">
      <c r="A104" s="7">
        <v>366</v>
      </c>
      <c r="B104" s="48" t="s">
        <v>227</v>
      </c>
      <c r="C104" s="112"/>
      <c r="D104" s="112"/>
      <c r="E104" s="100">
        <f>'Exhibit 4'!F103</f>
        <v>0</v>
      </c>
      <c r="F104" s="100">
        <f t="shared" si="4"/>
        <v>0</v>
      </c>
      <c r="G104" s="7"/>
      <c r="H104" s="48"/>
    </row>
    <row r="105" spans="1:8" x14ac:dyDescent="0.3">
      <c r="A105" s="7">
        <v>369</v>
      </c>
      <c r="B105" s="48" t="s">
        <v>103</v>
      </c>
      <c r="C105" s="114"/>
      <c r="D105" s="114"/>
      <c r="E105" s="100">
        <f>'Exhibit 4'!F104</f>
        <v>0</v>
      </c>
      <c r="F105" s="101">
        <f t="shared" si="4"/>
        <v>0</v>
      </c>
      <c r="G105" s="7"/>
      <c r="H105" s="48"/>
    </row>
    <row r="106" spans="1:8" x14ac:dyDescent="0.3">
      <c r="A106" s="7"/>
      <c r="B106" s="40" t="s">
        <v>228</v>
      </c>
      <c r="C106" s="101">
        <f>SUM(C100:C105)</f>
        <v>0</v>
      </c>
      <c r="D106" s="101">
        <f>SUM(D100:D105)</f>
        <v>0</v>
      </c>
      <c r="E106" s="124">
        <f>SUM(E100:E105)</f>
        <v>0</v>
      </c>
      <c r="F106" s="124">
        <f>SUM(F100:F105)</f>
        <v>0</v>
      </c>
      <c r="G106" s="7"/>
      <c r="H106" s="40"/>
    </row>
    <row r="107" spans="1:8" x14ac:dyDescent="0.3">
      <c r="A107" s="7"/>
      <c r="B107" s="231" t="s">
        <v>125</v>
      </c>
      <c r="C107" s="124">
        <f>+C106+C97+C90+C51+C22+C20</f>
        <v>0</v>
      </c>
      <c r="D107" s="124">
        <f>+D106+D97+D90+D51+D22+D20</f>
        <v>0</v>
      </c>
      <c r="E107" s="124">
        <f>+E106+E97+E90+E51+E22+E20</f>
        <v>0</v>
      </c>
      <c r="F107" s="124">
        <f>+F106+F97+F90+F51+F22+F20</f>
        <v>0</v>
      </c>
      <c r="G107" s="7"/>
    </row>
    <row r="108" spans="1:8" x14ac:dyDescent="0.3">
      <c r="C108" s="100"/>
      <c r="D108" s="100"/>
      <c r="E108" s="100"/>
      <c r="F108" s="100"/>
    </row>
    <row r="109" spans="1:8" x14ac:dyDescent="0.3">
      <c r="A109" s="7"/>
      <c r="B109" s="231" t="s">
        <v>126</v>
      </c>
      <c r="C109" s="99"/>
      <c r="D109" s="99"/>
      <c r="E109" s="99"/>
      <c r="F109" s="99"/>
    </row>
    <row r="110" spans="1:8" x14ac:dyDescent="0.3">
      <c r="A110" s="7">
        <v>100</v>
      </c>
      <c r="B110" s="39" t="s">
        <v>185</v>
      </c>
      <c r="C110" s="99"/>
      <c r="D110" s="99"/>
      <c r="E110" s="99"/>
      <c r="F110" s="99"/>
    </row>
    <row r="111" spans="1:8" x14ac:dyDescent="0.3">
      <c r="A111" s="7">
        <v>110</v>
      </c>
      <c r="B111" s="47" t="s">
        <v>229</v>
      </c>
      <c r="C111" s="99"/>
      <c r="D111" s="99"/>
      <c r="E111" s="99"/>
      <c r="F111" s="99"/>
    </row>
    <row r="112" spans="1:8" x14ac:dyDescent="0.3">
      <c r="A112" s="7">
        <v>111</v>
      </c>
      <c r="B112" s="51" t="s">
        <v>230</v>
      </c>
      <c r="C112" s="112"/>
      <c r="D112" s="112"/>
      <c r="E112" s="100">
        <f>'Exhibit 4'!F111</f>
        <v>0</v>
      </c>
      <c r="F112" s="100">
        <f>+D112-E112</f>
        <v>0</v>
      </c>
    </row>
    <row r="113" spans="1:9" x14ac:dyDescent="0.3">
      <c r="A113" s="231">
        <v>112</v>
      </c>
      <c r="B113" s="231" t="s">
        <v>624</v>
      </c>
      <c r="C113" s="220"/>
      <c r="D113" s="220"/>
      <c r="E113" s="100"/>
      <c r="F113" s="100"/>
    </row>
    <row r="114" spans="1:9" x14ac:dyDescent="0.3">
      <c r="B114" s="231" t="s">
        <v>627</v>
      </c>
      <c r="C114" s="220"/>
      <c r="D114" s="220"/>
      <c r="E114" s="100"/>
      <c r="F114" s="100"/>
    </row>
    <row r="115" spans="1:9" x14ac:dyDescent="0.3">
      <c r="A115" s="7">
        <v>120</v>
      </c>
      <c r="B115" s="47" t="s">
        <v>231</v>
      </c>
      <c r="C115" s="112"/>
      <c r="D115" s="112"/>
      <c r="E115" s="100">
        <f>'Exhibit 4'!F112</f>
        <v>0</v>
      </c>
      <c r="F115" s="100">
        <f>+D115-E115</f>
        <v>0</v>
      </c>
      <c r="H115" s="7"/>
      <c r="I115" s="47"/>
    </row>
    <row r="116" spans="1:9" x14ac:dyDescent="0.3">
      <c r="A116" s="7">
        <v>130</v>
      </c>
      <c r="B116" s="48" t="s">
        <v>232</v>
      </c>
      <c r="C116" s="112"/>
      <c r="D116" s="112"/>
      <c r="E116" s="100">
        <f>'Exhibit 4'!F113</f>
        <v>0</v>
      </c>
      <c r="F116" s="100">
        <f>+D116-E116</f>
        <v>0</v>
      </c>
      <c r="H116" s="7"/>
      <c r="I116" s="48"/>
    </row>
    <row r="117" spans="1:9" x14ac:dyDescent="0.3">
      <c r="A117" s="7">
        <v>140</v>
      </c>
      <c r="B117" s="48" t="s">
        <v>233</v>
      </c>
      <c r="C117" s="100"/>
      <c r="D117" s="100"/>
      <c r="E117" s="100"/>
      <c r="F117" s="100"/>
      <c r="H117" s="7"/>
      <c r="I117" s="48"/>
    </row>
    <row r="118" spans="1:9" x14ac:dyDescent="0.3">
      <c r="A118" s="7">
        <v>141</v>
      </c>
      <c r="B118" s="51" t="s">
        <v>234</v>
      </c>
      <c r="C118" s="112"/>
      <c r="D118" s="112"/>
      <c r="E118" s="100">
        <f>'Exhibit 4'!F115</f>
        <v>0</v>
      </c>
      <c r="F118" s="100">
        <f>+D118-E118</f>
        <v>0</v>
      </c>
      <c r="H118" s="7"/>
      <c r="I118" s="51"/>
    </row>
    <row r="119" spans="1:9" x14ac:dyDescent="0.3">
      <c r="A119" s="7">
        <v>142</v>
      </c>
      <c r="B119" s="50" t="s">
        <v>235</v>
      </c>
      <c r="C119" s="112"/>
      <c r="D119" s="112"/>
      <c r="E119" s="100">
        <f>'Exhibit 4'!F116</f>
        <v>0</v>
      </c>
      <c r="F119" s="100">
        <f>+D119-E119</f>
        <v>0</v>
      </c>
      <c r="H119" s="7"/>
      <c r="I119" s="50"/>
    </row>
    <row r="120" spans="1:9" x14ac:dyDescent="0.3">
      <c r="A120" s="7">
        <v>143</v>
      </c>
      <c r="B120" s="50" t="s">
        <v>236</v>
      </c>
      <c r="C120" s="112"/>
      <c r="D120" s="112"/>
      <c r="E120" s="100">
        <f>'Exhibit 4'!F117</f>
        <v>0</v>
      </c>
      <c r="F120" s="100">
        <f>+D120-E120</f>
        <v>0</v>
      </c>
      <c r="H120" s="7"/>
      <c r="I120" s="50"/>
    </row>
    <row r="121" spans="1:9" x14ac:dyDescent="0.3">
      <c r="A121" s="7">
        <v>149</v>
      </c>
      <c r="B121" s="50" t="s">
        <v>103</v>
      </c>
      <c r="C121" s="112"/>
      <c r="D121" s="112"/>
      <c r="E121" s="100">
        <f>'Exhibit 4'!F118</f>
        <v>0</v>
      </c>
      <c r="F121" s="100">
        <f>+D121-E121</f>
        <v>0</v>
      </c>
      <c r="H121" s="7"/>
      <c r="I121" s="50"/>
    </row>
    <row r="122" spans="1:9" x14ac:dyDescent="0.3">
      <c r="A122" s="7">
        <v>150</v>
      </c>
      <c r="B122" s="48" t="s">
        <v>237</v>
      </c>
      <c r="C122" s="100"/>
      <c r="D122" s="100"/>
      <c r="E122" s="100"/>
      <c r="F122" s="100"/>
      <c r="H122" s="7"/>
      <c r="I122" s="48"/>
    </row>
    <row r="123" spans="1:9" x14ac:dyDescent="0.3">
      <c r="A123" s="7">
        <v>151</v>
      </c>
      <c r="B123" s="51" t="s">
        <v>238</v>
      </c>
      <c r="C123" s="112"/>
      <c r="D123" s="112"/>
      <c r="E123" s="100">
        <f>'Exhibit 4'!F120</f>
        <v>0</v>
      </c>
      <c r="F123" s="100">
        <f>+D123-E123</f>
        <v>0</v>
      </c>
      <c r="H123" s="7"/>
      <c r="I123" s="51"/>
    </row>
    <row r="124" spans="1:9" x14ac:dyDescent="0.3">
      <c r="A124" s="7">
        <v>152</v>
      </c>
      <c r="B124" s="50" t="s">
        <v>239</v>
      </c>
      <c r="C124" s="112"/>
      <c r="D124" s="112"/>
      <c r="E124" s="100">
        <f>'Exhibit 4'!F121</f>
        <v>0</v>
      </c>
      <c r="F124" s="100">
        <f>+D124-E124</f>
        <v>0</v>
      </c>
      <c r="H124" s="7"/>
      <c r="I124" s="50"/>
    </row>
    <row r="125" spans="1:9" x14ac:dyDescent="0.3">
      <c r="A125" s="7">
        <v>153</v>
      </c>
      <c r="B125" s="50" t="s">
        <v>240</v>
      </c>
      <c r="C125" s="112"/>
      <c r="D125" s="112"/>
      <c r="E125" s="100">
        <f>'Exhibit 4'!F122</f>
        <v>0</v>
      </c>
      <c r="F125" s="100">
        <f>+D125-E125</f>
        <v>0</v>
      </c>
      <c r="H125" s="7"/>
      <c r="I125" s="50"/>
    </row>
    <row r="126" spans="1:9" x14ac:dyDescent="0.3">
      <c r="A126" s="7">
        <v>154</v>
      </c>
      <c r="B126" s="50" t="s">
        <v>170</v>
      </c>
      <c r="C126" s="219"/>
      <c r="D126" s="219"/>
      <c r="E126" s="100">
        <f>'Exhibit 4'!F123</f>
        <v>0</v>
      </c>
      <c r="F126" s="100">
        <f>+D126-E126</f>
        <v>0</v>
      </c>
      <c r="H126" s="7"/>
      <c r="I126" s="50"/>
    </row>
    <row r="127" spans="1:9" x14ac:dyDescent="0.3">
      <c r="A127" s="7">
        <v>159</v>
      </c>
      <c r="B127" s="50" t="s">
        <v>818</v>
      </c>
      <c r="C127" s="128"/>
      <c r="D127" s="128"/>
      <c r="E127" s="100">
        <f>'Exhibit 4'!F124</f>
        <v>0</v>
      </c>
      <c r="F127" s="100">
        <f>+D127-E127</f>
        <v>0</v>
      </c>
      <c r="H127" s="7"/>
      <c r="I127" s="50"/>
    </row>
    <row r="128" spans="1:9" x14ac:dyDescent="0.3">
      <c r="A128" s="119" t="s">
        <v>836</v>
      </c>
      <c r="B128" s="47" t="s">
        <v>837</v>
      </c>
      <c r="C128" s="100"/>
      <c r="D128" s="100"/>
      <c r="E128" s="100"/>
      <c r="F128" s="100"/>
      <c r="H128" s="7"/>
      <c r="I128" s="47"/>
    </row>
    <row r="129" spans="1:9" x14ac:dyDescent="0.3">
      <c r="A129" s="7">
        <v>161</v>
      </c>
      <c r="B129" s="51" t="s">
        <v>241</v>
      </c>
      <c r="C129" s="112"/>
      <c r="D129" s="112"/>
      <c r="E129" s="100">
        <f>'Exhibit 4'!F126</f>
        <v>0</v>
      </c>
      <c r="F129" s="100">
        <f t="shared" ref="F129:F140" si="5">+D129-E129</f>
        <v>0</v>
      </c>
      <c r="H129" s="7"/>
      <c r="I129" s="51"/>
    </row>
    <row r="130" spans="1:9" x14ac:dyDescent="0.3">
      <c r="A130" s="7">
        <v>162</v>
      </c>
      <c r="B130" s="50" t="s">
        <v>242</v>
      </c>
      <c r="C130" s="112"/>
      <c r="D130" s="112"/>
      <c r="E130" s="100">
        <f>'Exhibit 4'!F127</f>
        <v>0</v>
      </c>
      <c r="F130" s="100">
        <f t="shared" si="5"/>
        <v>0</v>
      </c>
      <c r="H130" s="7"/>
      <c r="I130" s="50"/>
    </row>
    <row r="131" spans="1:9" x14ac:dyDescent="0.3">
      <c r="A131" s="7">
        <v>163</v>
      </c>
      <c r="B131" s="50" t="s">
        <v>243</v>
      </c>
      <c r="C131" s="112"/>
      <c r="D131" s="112"/>
      <c r="E131" s="100">
        <f>'Exhibit 4'!F128</f>
        <v>0</v>
      </c>
      <c r="F131" s="100">
        <f t="shared" si="5"/>
        <v>0</v>
      </c>
      <c r="H131" s="7"/>
      <c r="I131" s="50"/>
    </row>
    <row r="132" spans="1:9" x14ac:dyDescent="0.3">
      <c r="A132" s="7">
        <v>164</v>
      </c>
      <c r="B132" s="50" t="s">
        <v>244</v>
      </c>
      <c r="C132" s="112"/>
      <c r="D132" s="112"/>
      <c r="E132" s="100">
        <f>'Exhibit 4'!F129</f>
        <v>0</v>
      </c>
      <c r="F132" s="100">
        <f t="shared" si="5"/>
        <v>0</v>
      </c>
      <c r="H132" s="7"/>
      <c r="I132" s="50"/>
    </row>
    <row r="133" spans="1:9" x14ac:dyDescent="0.3">
      <c r="A133" s="7">
        <v>165</v>
      </c>
      <c r="B133" s="51" t="s">
        <v>202</v>
      </c>
      <c r="C133" s="112"/>
      <c r="D133" s="112"/>
      <c r="E133" s="100">
        <f>'Exhibit 4'!F130</f>
        <v>0</v>
      </c>
      <c r="F133" s="100">
        <f t="shared" si="5"/>
        <v>0</v>
      </c>
      <c r="H133" s="7"/>
      <c r="I133" s="51"/>
    </row>
    <row r="134" spans="1:9" x14ac:dyDescent="0.3">
      <c r="A134" s="7">
        <v>166</v>
      </c>
      <c r="B134" s="50" t="s">
        <v>245</v>
      </c>
      <c r="C134" s="112"/>
      <c r="D134" s="112"/>
      <c r="E134" s="100">
        <f>'Exhibit 4'!F131</f>
        <v>0</v>
      </c>
      <c r="F134" s="100">
        <f t="shared" si="5"/>
        <v>0</v>
      </c>
      <c r="H134" s="7"/>
      <c r="I134" s="50"/>
    </row>
    <row r="135" spans="1:9" x14ac:dyDescent="0.3">
      <c r="A135" s="7">
        <v>167</v>
      </c>
      <c r="B135" s="50" t="s">
        <v>246</v>
      </c>
      <c r="C135" s="112"/>
      <c r="D135" s="112"/>
      <c r="E135" s="100">
        <f>'Exhibit 4'!F132</f>
        <v>0</v>
      </c>
      <c r="F135" s="100">
        <f t="shared" si="5"/>
        <v>0</v>
      </c>
      <c r="H135" s="7"/>
      <c r="I135" s="50"/>
    </row>
    <row r="136" spans="1:9" x14ac:dyDescent="0.3">
      <c r="A136" s="7">
        <v>168</v>
      </c>
      <c r="B136" s="50" t="s">
        <v>247</v>
      </c>
      <c r="C136" s="112"/>
      <c r="D136" s="112"/>
      <c r="E136" s="100">
        <f>'Exhibit 4'!F133</f>
        <v>0</v>
      </c>
      <c r="F136" s="100">
        <f t="shared" si="5"/>
        <v>0</v>
      </c>
      <c r="H136" s="7"/>
      <c r="I136" s="50"/>
    </row>
    <row r="137" spans="1:9" x14ac:dyDescent="0.3">
      <c r="A137" s="7">
        <v>169</v>
      </c>
      <c r="B137" s="50" t="s">
        <v>103</v>
      </c>
      <c r="C137" s="112"/>
      <c r="D137" s="112"/>
      <c r="E137" s="100">
        <f>'Exhibit 4'!F134</f>
        <v>0</v>
      </c>
      <c r="F137" s="100">
        <f t="shared" si="5"/>
        <v>0</v>
      </c>
      <c r="H137" s="7"/>
      <c r="I137" s="50"/>
    </row>
    <row r="138" spans="1:9" x14ac:dyDescent="0.3">
      <c r="A138" s="7">
        <v>170</v>
      </c>
      <c r="B138" s="50" t="s">
        <v>248</v>
      </c>
      <c r="C138" s="112"/>
      <c r="D138" s="112"/>
      <c r="E138" s="100">
        <f>'Exhibit 4'!F135</f>
        <v>0</v>
      </c>
      <c r="F138" s="100">
        <f t="shared" si="5"/>
        <v>0</v>
      </c>
      <c r="H138" s="7"/>
      <c r="I138" s="50"/>
    </row>
    <row r="139" spans="1:9" x14ac:dyDescent="0.3">
      <c r="A139" s="7">
        <v>171</v>
      </c>
      <c r="B139" s="50" t="s">
        <v>249</v>
      </c>
      <c r="C139" s="112"/>
      <c r="D139" s="112"/>
      <c r="E139" s="100">
        <f>'Exhibit 4'!F136</f>
        <v>0</v>
      </c>
      <c r="F139" s="100">
        <f t="shared" si="5"/>
        <v>0</v>
      </c>
      <c r="H139" s="7"/>
      <c r="I139" s="50"/>
    </row>
    <row r="140" spans="1:9" x14ac:dyDescent="0.3">
      <c r="A140" s="7">
        <v>172</v>
      </c>
      <c r="B140" s="50" t="s">
        <v>250</v>
      </c>
      <c r="C140" s="114"/>
      <c r="D140" s="114"/>
      <c r="E140" s="100">
        <f>'Exhibit 4'!F137</f>
        <v>0</v>
      </c>
      <c r="F140" s="101">
        <f t="shared" si="5"/>
        <v>0</v>
      </c>
      <c r="H140" s="7"/>
      <c r="I140" s="50"/>
    </row>
    <row r="141" spans="1:9" x14ac:dyDescent="0.3">
      <c r="B141" s="39" t="s">
        <v>406</v>
      </c>
      <c r="C141" s="101">
        <f>+SUM(C112:C140)</f>
        <v>0</v>
      </c>
      <c r="D141" s="101">
        <f>+SUM(D112:D140)</f>
        <v>0</v>
      </c>
      <c r="E141" s="124">
        <f>+SUM(E112:E140)</f>
        <v>0</v>
      </c>
      <c r="F141" s="124">
        <f>+SUM(F112:F140)</f>
        <v>0</v>
      </c>
    </row>
    <row r="142" spans="1:9" x14ac:dyDescent="0.3">
      <c r="C142" s="99"/>
      <c r="D142" s="99"/>
      <c r="E142" s="99"/>
      <c r="F142" s="99"/>
    </row>
    <row r="143" spans="1:9" x14ac:dyDescent="0.3">
      <c r="A143" s="7">
        <v>200</v>
      </c>
      <c r="B143" s="39" t="s">
        <v>192</v>
      </c>
      <c r="C143" s="99"/>
      <c r="D143" s="99"/>
      <c r="E143" s="99"/>
      <c r="F143" s="99"/>
      <c r="H143" s="7"/>
      <c r="I143" s="39"/>
    </row>
    <row r="144" spans="1:9" x14ac:dyDescent="0.3">
      <c r="A144" s="7">
        <v>210</v>
      </c>
      <c r="B144" s="47" t="s">
        <v>251</v>
      </c>
      <c r="C144" s="100"/>
      <c r="D144" s="100"/>
      <c r="E144" s="100"/>
      <c r="F144" s="100"/>
      <c r="H144" s="7"/>
      <c r="I144" s="47"/>
    </row>
    <row r="145" spans="1:9" x14ac:dyDescent="0.3">
      <c r="A145" s="7">
        <v>211</v>
      </c>
      <c r="B145" s="50" t="s">
        <v>252</v>
      </c>
      <c r="C145" s="112"/>
      <c r="D145" s="112"/>
      <c r="E145" s="100">
        <f>'Exhibit 4'!F142</f>
        <v>0</v>
      </c>
      <c r="F145" s="100">
        <f t="shared" ref="F145:F150" si="6">+D145-E145</f>
        <v>0</v>
      </c>
      <c r="H145" s="7"/>
      <c r="I145" s="50"/>
    </row>
    <row r="146" spans="1:9" x14ac:dyDescent="0.3">
      <c r="A146" s="7">
        <v>212</v>
      </c>
      <c r="B146" s="51" t="s">
        <v>253</v>
      </c>
      <c r="C146" s="112"/>
      <c r="D146" s="112"/>
      <c r="E146" s="100">
        <f>'Exhibit 4'!F143</f>
        <v>0</v>
      </c>
      <c r="F146" s="100">
        <f t="shared" si="6"/>
        <v>0</v>
      </c>
      <c r="H146" s="7"/>
      <c r="I146" s="51"/>
    </row>
    <row r="147" spans="1:9" x14ac:dyDescent="0.3">
      <c r="A147" s="7">
        <v>213</v>
      </c>
      <c r="B147" s="50" t="s">
        <v>254</v>
      </c>
      <c r="C147" s="112"/>
      <c r="D147" s="112"/>
      <c r="E147" s="100">
        <f>'Exhibit 4'!F144</f>
        <v>0</v>
      </c>
      <c r="F147" s="100">
        <f t="shared" si="6"/>
        <v>0</v>
      </c>
      <c r="H147" s="7"/>
      <c r="I147" s="50"/>
    </row>
    <row r="148" spans="1:9" x14ac:dyDescent="0.3">
      <c r="A148" s="7">
        <v>214</v>
      </c>
      <c r="B148" s="50" t="s">
        <v>255</v>
      </c>
      <c r="C148" s="112"/>
      <c r="D148" s="112"/>
      <c r="E148" s="100">
        <f>'Exhibit 4'!F145</f>
        <v>0</v>
      </c>
      <c r="F148" s="100">
        <f t="shared" si="6"/>
        <v>0</v>
      </c>
      <c r="H148" s="7"/>
      <c r="I148" s="50"/>
    </row>
    <row r="149" spans="1:9" x14ac:dyDescent="0.3">
      <c r="A149" s="7">
        <v>215</v>
      </c>
      <c r="B149" s="50" t="s">
        <v>256</v>
      </c>
      <c r="C149" s="112"/>
      <c r="D149" s="112"/>
      <c r="E149" s="100">
        <f>'Exhibit 4'!F146</f>
        <v>0</v>
      </c>
      <c r="F149" s="100">
        <f t="shared" si="6"/>
        <v>0</v>
      </c>
      <c r="H149" s="7"/>
      <c r="I149" s="50"/>
    </row>
    <row r="150" spans="1:9" x14ac:dyDescent="0.3">
      <c r="A150" s="7">
        <v>219</v>
      </c>
      <c r="B150" s="50" t="s">
        <v>257</v>
      </c>
      <c r="C150" s="112"/>
      <c r="D150" s="112"/>
      <c r="E150" s="100">
        <f>'Exhibit 4'!F147</f>
        <v>0</v>
      </c>
      <c r="F150" s="100">
        <f t="shared" si="6"/>
        <v>0</v>
      </c>
      <c r="H150" s="7"/>
      <c r="I150" s="50"/>
    </row>
    <row r="151" spans="1:9" x14ac:dyDescent="0.3">
      <c r="A151" s="7">
        <v>220</v>
      </c>
      <c r="B151" s="47" t="s">
        <v>258</v>
      </c>
      <c r="C151" s="100"/>
      <c r="D151" s="100"/>
      <c r="E151" s="100"/>
      <c r="F151" s="100"/>
      <c r="H151" s="7"/>
      <c r="I151" s="47"/>
    </row>
    <row r="152" spans="1:9" x14ac:dyDescent="0.3">
      <c r="A152" s="7">
        <v>221</v>
      </c>
      <c r="B152" s="50" t="s">
        <v>259</v>
      </c>
      <c r="C152" s="112"/>
      <c r="D152" s="112"/>
      <c r="E152" s="100">
        <f>'Exhibit 4'!F149</f>
        <v>0</v>
      </c>
      <c r="F152" s="100">
        <f>+D152-E152</f>
        <v>0</v>
      </c>
      <c r="H152" s="7"/>
      <c r="I152" s="50"/>
    </row>
    <row r="153" spans="1:9" x14ac:dyDescent="0.3">
      <c r="A153" s="7">
        <v>222</v>
      </c>
      <c r="B153" s="50" t="s">
        <v>260</v>
      </c>
      <c r="C153" s="112"/>
      <c r="D153" s="112"/>
      <c r="E153" s="100">
        <f>'Exhibit 4'!F150</f>
        <v>0</v>
      </c>
      <c r="F153" s="100">
        <f>+D153-E153</f>
        <v>0</v>
      </c>
      <c r="H153" s="7"/>
      <c r="I153" s="50"/>
    </row>
    <row r="154" spans="1:9" x14ac:dyDescent="0.3">
      <c r="A154" s="7">
        <v>223</v>
      </c>
      <c r="B154" s="50" t="s">
        <v>261</v>
      </c>
      <c r="C154" s="112"/>
      <c r="D154" s="112"/>
      <c r="E154" s="100">
        <f>'Exhibit 4'!F151</f>
        <v>0</v>
      </c>
      <c r="F154" s="100">
        <f>+D154-E154</f>
        <v>0</v>
      </c>
      <c r="H154" s="7"/>
      <c r="I154" s="50"/>
    </row>
    <row r="155" spans="1:9" x14ac:dyDescent="0.3">
      <c r="A155" s="7">
        <v>225</v>
      </c>
      <c r="B155" s="50" t="s">
        <v>262</v>
      </c>
      <c r="C155" s="112"/>
      <c r="D155" s="112"/>
      <c r="E155" s="100">
        <f>'Exhibit 4'!F152</f>
        <v>0</v>
      </c>
      <c r="F155" s="100">
        <f>+D155-E155</f>
        <v>0</v>
      </c>
      <c r="H155" s="7"/>
      <c r="I155" s="50"/>
    </row>
    <row r="156" spans="1:9" x14ac:dyDescent="0.3">
      <c r="A156" s="7">
        <v>229</v>
      </c>
      <c r="B156" s="50" t="s">
        <v>263</v>
      </c>
      <c r="C156" s="114"/>
      <c r="D156" s="114"/>
      <c r="E156" s="100">
        <f>'Exhibit 4'!F153</f>
        <v>0</v>
      </c>
      <c r="F156" s="101">
        <f>+D156-E156</f>
        <v>0</v>
      </c>
      <c r="H156" s="7"/>
      <c r="I156" s="50"/>
    </row>
    <row r="157" spans="1:9" x14ac:dyDescent="0.3">
      <c r="A157" s="7"/>
      <c r="B157" s="39" t="s">
        <v>407</v>
      </c>
      <c r="C157" s="101">
        <f>SUM(C145:C156)</f>
        <v>0</v>
      </c>
      <c r="D157" s="101">
        <f>SUM(D145:D156)</f>
        <v>0</v>
      </c>
      <c r="E157" s="124">
        <f>SUM(E145:E156)</f>
        <v>0</v>
      </c>
      <c r="F157" s="124">
        <f>SUM(F145:F156)</f>
        <v>0</v>
      </c>
      <c r="H157" s="7"/>
    </row>
    <row r="158" spans="1:9" x14ac:dyDescent="0.3">
      <c r="C158" s="99"/>
      <c r="D158" s="99"/>
      <c r="E158" s="99"/>
      <c r="F158" s="99"/>
    </row>
    <row r="159" spans="1:9" x14ac:dyDescent="0.3">
      <c r="A159" s="7">
        <v>300</v>
      </c>
      <c r="B159" s="39" t="s">
        <v>197</v>
      </c>
      <c r="C159" s="99"/>
      <c r="D159" s="99"/>
      <c r="E159" s="99"/>
      <c r="F159" s="99"/>
    </row>
    <row r="160" spans="1:9" x14ac:dyDescent="0.3">
      <c r="A160" s="7">
        <v>310</v>
      </c>
      <c r="B160" s="47" t="s">
        <v>264</v>
      </c>
      <c r="C160" s="100"/>
      <c r="D160" s="100"/>
      <c r="E160" s="100"/>
      <c r="F160" s="100"/>
    </row>
    <row r="161" spans="1:6" x14ac:dyDescent="0.3">
      <c r="A161" s="7">
        <v>311</v>
      </c>
      <c r="B161" s="51" t="s">
        <v>265</v>
      </c>
      <c r="C161" s="112"/>
      <c r="D161" s="112"/>
      <c r="E161" s="100">
        <f>'Exhibit 4'!F158</f>
        <v>0</v>
      </c>
      <c r="F161" s="100">
        <f>+D161-E161</f>
        <v>0</v>
      </c>
    </row>
    <row r="162" spans="1:6" x14ac:dyDescent="0.3">
      <c r="A162" s="7">
        <v>320</v>
      </c>
      <c r="B162" s="47" t="s">
        <v>266</v>
      </c>
      <c r="C162" s="100"/>
      <c r="D162" s="100"/>
      <c r="E162" s="100"/>
      <c r="F162" s="100"/>
    </row>
    <row r="163" spans="1:6" x14ac:dyDescent="0.3">
      <c r="A163" s="7">
        <v>321</v>
      </c>
      <c r="B163" s="51" t="s">
        <v>267</v>
      </c>
      <c r="C163" s="112"/>
      <c r="D163" s="112"/>
      <c r="E163" s="100">
        <f>'Exhibit 4'!F160</f>
        <v>0</v>
      </c>
      <c r="F163" s="100">
        <f>+D163-E163</f>
        <v>0</v>
      </c>
    </row>
    <row r="164" spans="1:6" x14ac:dyDescent="0.3">
      <c r="A164" s="7">
        <v>322</v>
      </c>
      <c r="B164" s="50" t="s">
        <v>268</v>
      </c>
      <c r="C164" s="112"/>
      <c r="D164" s="112"/>
      <c r="E164" s="100">
        <f>'Exhibit 4'!F161</f>
        <v>0</v>
      </c>
      <c r="F164" s="100">
        <f>+D164-E164</f>
        <v>0</v>
      </c>
    </row>
    <row r="165" spans="1:6" x14ac:dyDescent="0.3">
      <c r="A165" s="7">
        <v>330</v>
      </c>
      <c r="B165" s="48" t="s">
        <v>269</v>
      </c>
      <c r="C165" s="100"/>
      <c r="D165" s="100"/>
      <c r="E165" s="100"/>
      <c r="F165" s="100"/>
    </row>
    <row r="166" spans="1:6" x14ac:dyDescent="0.3">
      <c r="A166" s="7">
        <v>331</v>
      </c>
      <c r="B166" s="50" t="s">
        <v>270</v>
      </c>
      <c r="C166" s="112"/>
      <c r="D166" s="112"/>
      <c r="E166" s="100">
        <f>'Exhibit 4'!F163</f>
        <v>0</v>
      </c>
      <c r="F166" s="100">
        <f>+D166-E166</f>
        <v>0</v>
      </c>
    </row>
    <row r="167" spans="1:6" x14ac:dyDescent="0.3">
      <c r="A167" s="7">
        <v>332</v>
      </c>
      <c r="B167" s="50" t="s">
        <v>271</v>
      </c>
      <c r="C167" s="112"/>
      <c r="D167" s="112"/>
      <c r="E167" s="100">
        <f>'Exhibit 4'!F164</f>
        <v>0</v>
      </c>
      <c r="F167" s="100">
        <f>+D167-E167</f>
        <v>0</v>
      </c>
    </row>
    <row r="168" spans="1:6" s="232" customFormat="1" x14ac:dyDescent="0.3">
      <c r="A168" s="7">
        <v>333</v>
      </c>
      <c r="B168" s="50" t="s">
        <v>839</v>
      </c>
      <c r="C168" s="112"/>
      <c r="D168" s="112"/>
      <c r="E168" s="100">
        <f>'Exhibit 4'!F165</f>
        <v>0</v>
      </c>
      <c r="F168" s="100">
        <f>+D168-E168</f>
        <v>0</v>
      </c>
    </row>
    <row r="169" spans="1:6" x14ac:dyDescent="0.3">
      <c r="A169" s="7">
        <v>340</v>
      </c>
      <c r="B169" s="48" t="s">
        <v>272</v>
      </c>
      <c r="C169" s="112"/>
      <c r="D169" s="112"/>
      <c r="E169" s="100">
        <f>'Exhibit 4'!F166</f>
        <v>0</v>
      </c>
      <c r="F169" s="100">
        <f>+D169-E169</f>
        <v>0</v>
      </c>
    </row>
    <row r="170" spans="1:6" x14ac:dyDescent="0.3">
      <c r="A170" s="7">
        <v>390</v>
      </c>
      <c r="B170" s="48" t="s">
        <v>273</v>
      </c>
      <c r="C170" s="114"/>
      <c r="D170" s="114"/>
      <c r="E170" s="100">
        <f>'Exhibit 4'!F167</f>
        <v>0</v>
      </c>
      <c r="F170" s="101">
        <f>+D170-E170</f>
        <v>0</v>
      </c>
    </row>
    <row r="171" spans="1:6" x14ac:dyDescent="0.3">
      <c r="B171" s="39" t="s">
        <v>408</v>
      </c>
      <c r="C171" s="101">
        <f>+SUM(C161:C170)</f>
        <v>0</v>
      </c>
      <c r="D171" s="101">
        <f>+SUM(D161:D170)</f>
        <v>0</v>
      </c>
      <c r="E171" s="124">
        <f>+SUM(E161:E170)</f>
        <v>0</v>
      </c>
      <c r="F171" s="124">
        <f>+SUM(F161:F170)</f>
        <v>0</v>
      </c>
    </row>
    <row r="172" spans="1:6" x14ac:dyDescent="0.3">
      <c r="C172" s="99"/>
      <c r="D172" s="99"/>
      <c r="E172" s="99"/>
      <c r="F172" s="99"/>
    </row>
    <row r="173" spans="1:6" x14ac:dyDescent="0.3">
      <c r="A173" s="7">
        <v>400</v>
      </c>
      <c r="B173" s="39" t="s">
        <v>199</v>
      </c>
      <c r="C173" s="99"/>
      <c r="D173" s="99"/>
      <c r="E173" s="99"/>
      <c r="F173" s="99"/>
    </row>
    <row r="174" spans="1:6" x14ac:dyDescent="0.3">
      <c r="A174" s="7">
        <v>410</v>
      </c>
      <c r="B174" s="47" t="s">
        <v>200</v>
      </c>
      <c r="C174" s="99"/>
      <c r="D174" s="99"/>
      <c r="E174" s="99"/>
      <c r="F174" s="99"/>
    </row>
    <row r="175" spans="1:6" x14ac:dyDescent="0.3">
      <c r="A175" s="7">
        <v>411</v>
      </c>
      <c r="B175" s="50" t="s">
        <v>274</v>
      </c>
      <c r="C175" s="112"/>
      <c r="D175" s="112"/>
      <c r="E175" s="100">
        <f>'Exhibit 4'!F172</f>
        <v>0</v>
      </c>
      <c r="F175" s="100">
        <f>+D175-E175</f>
        <v>0</v>
      </c>
    </row>
    <row r="176" spans="1:6" x14ac:dyDescent="0.3">
      <c r="A176" s="7">
        <v>412</v>
      </c>
      <c r="B176" s="51" t="s">
        <v>275</v>
      </c>
      <c r="C176" s="112"/>
      <c r="D176" s="112"/>
      <c r="E176" s="100">
        <f>'Exhibit 4'!F173</f>
        <v>0</v>
      </c>
      <c r="F176" s="100">
        <f>+D176-E176</f>
        <v>0</v>
      </c>
    </row>
    <row r="177" spans="1:6" x14ac:dyDescent="0.3">
      <c r="A177" s="7">
        <v>413</v>
      </c>
      <c r="B177" s="50" t="s">
        <v>203</v>
      </c>
      <c r="C177" s="112"/>
      <c r="D177" s="112"/>
      <c r="E177" s="100">
        <f>'Exhibit 4'!F174</f>
        <v>0</v>
      </c>
      <c r="F177" s="100">
        <f>+D177-E177</f>
        <v>0</v>
      </c>
    </row>
    <row r="178" spans="1:6" x14ac:dyDescent="0.3">
      <c r="A178" s="7">
        <v>415</v>
      </c>
      <c r="B178" s="50" t="s">
        <v>276</v>
      </c>
      <c r="C178" s="112"/>
      <c r="D178" s="112"/>
      <c r="E178" s="100">
        <f>'Exhibit 4'!F175</f>
        <v>0</v>
      </c>
      <c r="F178" s="100">
        <f>+D178-E178</f>
        <v>0</v>
      </c>
    </row>
    <row r="179" spans="1:6" x14ac:dyDescent="0.3">
      <c r="A179" s="7">
        <v>419</v>
      </c>
      <c r="B179" s="50" t="s">
        <v>103</v>
      </c>
      <c r="C179" s="112"/>
      <c r="D179" s="112"/>
      <c r="E179" s="100">
        <f>'Exhibit 4'!F176</f>
        <v>0</v>
      </c>
      <c r="F179" s="100">
        <f>+D179-E179</f>
        <v>0</v>
      </c>
    </row>
    <row r="180" spans="1:6" x14ac:dyDescent="0.3">
      <c r="A180" s="7">
        <v>420</v>
      </c>
      <c r="B180" s="47" t="s">
        <v>205</v>
      </c>
      <c r="C180" s="100"/>
      <c r="D180" s="100"/>
      <c r="E180" s="100"/>
      <c r="F180" s="100"/>
    </row>
    <row r="181" spans="1:6" x14ac:dyDescent="0.3">
      <c r="A181" s="7">
        <v>421</v>
      </c>
      <c r="B181" s="51" t="s">
        <v>206</v>
      </c>
      <c r="C181" s="112"/>
      <c r="D181" s="112"/>
      <c r="E181" s="100">
        <f>'Exhibit 4'!F178</f>
        <v>0</v>
      </c>
      <c r="F181" s="100">
        <f t="shared" ref="F181:F187" si="7">+D181-E181</f>
        <v>0</v>
      </c>
    </row>
    <row r="182" spans="1:6" x14ac:dyDescent="0.3">
      <c r="A182" s="7">
        <v>422</v>
      </c>
      <c r="B182" s="51" t="s">
        <v>277</v>
      </c>
      <c r="C182" s="112"/>
      <c r="D182" s="112"/>
      <c r="E182" s="100">
        <f>'Exhibit 4'!F179</f>
        <v>0</v>
      </c>
      <c r="F182" s="100">
        <f t="shared" si="7"/>
        <v>0</v>
      </c>
    </row>
    <row r="183" spans="1:6" x14ac:dyDescent="0.3">
      <c r="A183" s="7">
        <v>423</v>
      </c>
      <c r="B183" s="51" t="s">
        <v>208</v>
      </c>
      <c r="C183" s="112"/>
      <c r="D183" s="112"/>
      <c r="E183" s="100">
        <f>'Exhibit 4'!F180</f>
        <v>0</v>
      </c>
      <c r="F183" s="100">
        <f t="shared" si="7"/>
        <v>0</v>
      </c>
    </row>
    <row r="184" spans="1:6" x14ac:dyDescent="0.3">
      <c r="A184" s="7">
        <v>424</v>
      </c>
      <c r="B184" s="51" t="s">
        <v>207</v>
      </c>
      <c r="C184" s="112"/>
      <c r="D184" s="112"/>
      <c r="E184" s="100">
        <f>'Exhibit 4'!F181</f>
        <v>0</v>
      </c>
      <c r="F184" s="100">
        <f t="shared" si="7"/>
        <v>0</v>
      </c>
    </row>
    <row r="185" spans="1:6" x14ac:dyDescent="0.3">
      <c r="A185" s="7">
        <v>425</v>
      </c>
      <c r="B185" s="51" t="s">
        <v>278</v>
      </c>
      <c r="C185" s="112"/>
      <c r="D185" s="112"/>
      <c r="E185" s="100">
        <f>'Exhibit 4'!F182</f>
        <v>0</v>
      </c>
      <c r="F185" s="100">
        <f t="shared" si="7"/>
        <v>0</v>
      </c>
    </row>
    <row r="186" spans="1:6" x14ac:dyDescent="0.3">
      <c r="A186" s="7">
        <v>426</v>
      </c>
      <c r="B186" s="51" t="s">
        <v>209</v>
      </c>
      <c r="C186" s="112"/>
      <c r="D186" s="112"/>
      <c r="E186" s="100">
        <f>'Exhibit 4'!F183</f>
        <v>0</v>
      </c>
      <c r="F186" s="100">
        <f t="shared" si="7"/>
        <v>0</v>
      </c>
    </row>
    <row r="187" spans="1:6" x14ac:dyDescent="0.3">
      <c r="A187" s="7">
        <v>429</v>
      </c>
      <c r="B187" s="51" t="s">
        <v>103</v>
      </c>
      <c r="C187" s="112"/>
      <c r="D187" s="112"/>
      <c r="E187" s="100">
        <f>'Exhibit 4'!F184</f>
        <v>0</v>
      </c>
      <c r="F187" s="100">
        <f t="shared" si="7"/>
        <v>0</v>
      </c>
    </row>
    <row r="188" spans="1:6" x14ac:dyDescent="0.3">
      <c r="A188" s="7">
        <v>430</v>
      </c>
      <c r="B188" s="47" t="s">
        <v>279</v>
      </c>
      <c r="C188" s="100"/>
      <c r="D188" s="100"/>
      <c r="E188" s="100"/>
      <c r="F188" s="100"/>
    </row>
    <row r="189" spans="1:6" x14ac:dyDescent="0.3">
      <c r="A189" s="7">
        <v>431</v>
      </c>
      <c r="B189" s="51" t="s">
        <v>280</v>
      </c>
      <c r="C189" s="112"/>
      <c r="D189" s="112"/>
      <c r="E189" s="100">
        <f>'Exhibit 4'!F186</f>
        <v>0</v>
      </c>
      <c r="F189" s="100">
        <f>+D189-E189</f>
        <v>0</v>
      </c>
    </row>
    <row r="190" spans="1:6" x14ac:dyDescent="0.3">
      <c r="A190" s="7">
        <v>432</v>
      </c>
      <c r="B190" s="51" t="s">
        <v>281</v>
      </c>
      <c r="C190" s="112"/>
      <c r="D190" s="112"/>
      <c r="E190" s="100">
        <f>'Exhibit 4'!F187</f>
        <v>0</v>
      </c>
      <c r="F190" s="100">
        <f>+D190-E190</f>
        <v>0</v>
      </c>
    </row>
    <row r="191" spans="1:6" x14ac:dyDescent="0.3">
      <c r="A191" s="7">
        <v>433</v>
      </c>
      <c r="B191" s="51" t="s">
        <v>282</v>
      </c>
      <c r="C191" s="112"/>
      <c r="D191" s="112"/>
      <c r="E191" s="100">
        <f>'Exhibit 4'!F188</f>
        <v>0</v>
      </c>
      <c r="F191" s="100">
        <f>+D191-E191</f>
        <v>0</v>
      </c>
    </row>
    <row r="192" spans="1:6" x14ac:dyDescent="0.3">
      <c r="A192" s="7">
        <v>434</v>
      </c>
      <c r="B192" s="51" t="s">
        <v>283</v>
      </c>
      <c r="C192" s="112"/>
      <c r="D192" s="112"/>
      <c r="E192" s="100">
        <f>'Exhibit 4'!F189</f>
        <v>0</v>
      </c>
      <c r="F192" s="100">
        <f>+D192-E192</f>
        <v>0</v>
      </c>
    </row>
    <row r="193" spans="1:6" x14ac:dyDescent="0.3">
      <c r="A193" s="7">
        <v>439</v>
      </c>
      <c r="B193" s="51" t="s">
        <v>103</v>
      </c>
      <c r="C193" s="112"/>
      <c r="D193" s="112"/>
      <c r="E193" s="100">
        <f>'Exhibit 4'!F190</f>
        <v>0</v>
      </c>
      <c r="F193" s="100">
        <f>+D193-E193</f>
        <v>0</v>
      </c>
    </row>
    <row r="194" spans="1:6" x14ac:dyDescent="0.3">
      <c r="A194" s="7">
        <v>440</v>
      </c>
      <c r="B194" s="47" t="s">
        <v>284</v>
      </c>
      <c r="C194" s="100"/>
      <c r="D194" s="100"/>
      <c r="E194" s="100"/>
      <c r="F194" s="100"/>
    </row>
    <row r="195" spans="1:6" x14ac:dyDescent="0.3">
      <c r="A195" s="7">
        <v>441</v>
      </c>
      <c r="B195" s="51" t="s">
        <v>285</v>
      </c>
      <c r="C195" s="112"/>
      <c r="D195" s="112"/>
      <c r="E195" s="100">
        <f>'Exhibit 4'!F192</f>
        <v>0</v>
      </c>
      <c r="F195" s="100">
        <f t="shared" ref="F195:F200" si="8">+D195-E195</f>
        <v>0</v>
      </c>
    </row>
    <row r="196" spans="1:6" x14ac:dyDescent="0.3">
      <c r="A196" s="7">
        <v>442</v>
      </c>
      <c r="B196" s="51" t="s">
        <v>286</v>
      </c>
      <c r="C196" s="112"/>
      <c r="D196" s="112"/>
      <c r="E196" s="100">
        <f>'Exhibit 4'!F193</f>
        <v>0</v>
      </c>
      <c r="F196" s="100">
        <f t="shared" si="8"/>
        <v>0</v>
      </c>
    </row>
    <row r="197" spans="1:6" x14ac:dyDescent="0.3">
      <c r="A197" s="7">
        <v>443</v>
      </c>
      <c r="B197" s="51" t="s">
        <v>287</v>
      </c>
      <c r="C197" s="112"/>
      <c r="D197" s="112"/>
      <c r="E197" s="100">
        <f>'Exhibit 4'!F194</f>
        <v>0</v>
      </c>
      <c r="F197" s="100">
        <f t="shared" si="8"/>
        <v>0</v>
      </c>
    </row>
    <row r="198" spans="1:6" x14ac:dyDescent="0.3">
      <c r="A198" s="7">
        <v>444</v>
      </c>
      <c r="B198" s="51" t="s">
        <v>288</v>
      </c>
      <c r="C198" s="112"/>
      <c r="D198" s="112"/>
      <c r="E198" s="100">
        <f>'Exhibit 4'!F195</f>
        <v>0</v>
      </c>
      <c r="F198" s="100">
        <f t="shared" si="8"/>
        <v>0</v>
      </c>
    </row>
    <row r="199" spans="1:6" x14ac:dyDescent="0.3">
      <c r="A199" s="7">
        <v>445</v>
      </c>
      <c r="B199" s="51" t="s">
        <v>289</v>
      </c>
      <c r="C199" s="112"/>
      <c r="D199" s="112"/>
      <c r="E199" s="100">
        <f>'Exhibit 4'!F196</f>
        <v>0</v>
      </c>
      <c r="F199" s="100">
        <f t="shared" si="8"/>
        <v>0</v>
      </c>
    </row>
    <row r="200" spans="1:6" x14ac:dyDescent="0.3">
      <c r="A200" s="7">
        <v>449</v>
      </c>
      <c r="B200" s="51" t="s">
        <v>103</v>
      </c>
      <c r="C200" s="114"/>
      <c r="D200" s="114"/>
      <c r="E200" s="100">
        <f>'Exhibit 4'!F197</f>
        <v>0</v>
      </c>
      <c r="F200" s="101">
        <f t="shared" si="8"/>
        <v>0</v>
      </c>
    </row>
    <row r="201" spans="1:6" x14ac:dyDescent="0.3">
      <c r="A201" s="7"/>
      <c r="B201" s="231" t="s">
        <v>130</v>
      </c>
      <c r="C201" s="101">
        <f>SUM(C175:C200)</f>
        <v>0</v>
      </c>
      <c r="D201" s="101">
        <f>SUM(D175:D200)</f>
        <v>0</v>
      </c>
      <c r="E201" s="124">
        <f>SUM(E175:E200)</f>
        <v>0</v>
      </c>
      <c r="F201" s="124">
        <f>SUM(F175:F200)</f>
        <v>0</v>
      </c>
    </row>
    <row r="202" spans="1:6" x14ac:dyDescent="0.3">
      <c r="C202" s="99"/>
      <c r="D202" s="99"/>
      <c r="E202" s="99"/>
      <c r="F202" s="99"/>
    </row>
    <row r="203" spans="1:6" x14ac:dyDescent="0.3">
      <c r="A203" s="7">
        <v>500</v>
      </c>
      <c r="B203" s="47" t="s">
        <v>290</v>
      </c>
      <c r="C203" s="99"/>
      <c r="D203" s="99"/>
      <c r="E203" s="99"/>
      <c r="F203" s="99"/>
    </row>
    <row r="204" spans="1:6" x14ac:dyDescent="0.3">
      <c r="A204" s="7">
        <v>510</v>
      </c>
      <c r="B204" s="47" t="s">
        <v>291</v>
      </c>
      <c r="C204" s="99"/>
      <c r="D204" s="99"/>
      <c r="E204" s="99"/>
      <c r="F204" s="99"/>
    </row>
    <row r="205" spans="1:6" x14ac:dyDescent="0.3">
      <c r="A205" s="7">
        <v>511</v>
      </c>
      <c r="B205" s="51" t="s">
        <v>292</v>
      </c>
      <c r="C205" s="112"/>
      <c r="D205" s="112"/>
      <c r="E205" s="100">
        <f>'Exhibit 4'!F202</f>
        <v>0</v>
      </c>
      <c r="F205" s="100">
        <f t="shared" ref="F205:F211" si="9">+D205-E205</f>
        <v>0</v>
      </c>
    </row>
    <row r="206" spans="1:6" x14ac:dyDescent="0.3">
      <c r="A206" s="7">
        <v>512</v>
      </c>
      <c r="B206" s="50" t="s">
        <v>293</v>
      </c>
      <c r="C206" s="112"/>
      <c r="D206" s="112"/>
      <c r="E206" s="100">
        <f>'Exhibit 4'!F203</f>
        <v>0</v>
      </c>
      <c r="F206" s="100">
        <f t="shared" si="9"/>
        <v>0</v>
      </c>
    </row>
    <row r="207" spans="1:6" x14ac:dyDescent="0.3">
      <c r="A207" s="7">
        <v>513</v>
      </c>
      <c r="B207" s="50" t="s">
        <v>294</v>
      </c>
      <c r="C207" s="112"/>
      <c r="D207" s="112"/>
      <c r="E207" s="100">
        <f>'Exhibit 4'!F204</f>
        <v>0</v>
      </c>
      <c r="F207" s="100">
        <f t="shared" si="9"/>
        <v>0</v>
      </c>
    </row>
    <row r="208" spans="1:6" x14ac:dyDescent="0.3">
      <c r="A208" s="7">
        <v>514</v>
      </c>
      <c r="B208" s="50" t="s">
        <v>295</v>
      </c>
      <c r="C208" s="112"/>
      <c r="D208" s="112"/>
      <c r="E208" s="100">
        <f>'Exhibit 4'!F205</f>
        <v>0</v>
      </c>
      <c r="F208" s="100">
        <f t="shared" si="9"/>
        <v>0</v>
      </c>
    </row>
    <row r="209" spans="1:6" x14ac:dyDescent="0.3">
      <c r="A209" s="7">
        <v>515</v>
      </c>
      <c r="B209" s="50" t="s">
        <v>296</v>
      </c>
      <c r="C209" s="112"/>
      <c r="D209" s="112"/>
      <c r="E209" s="100">
        <f>'Exhibit 4'!F206</f>
        <v>0</v>
      </c>
      <c r="F209" s="100">
        <f t="shared" si="9"/>
        <v>0</v>
      </c>
    </row>
    <row r="210" spans="1:6" s="259" customFormat="1" x14ac:dyDescent="0.3">
      <c r="A210" s="7">
        <v>516</v>
      </c>
      <c r="B210" s="50" t="s">
        <v>914</v>
      </c>
      <c r="C210" s="112"/>
      <c r="D210" s="112"/>
      <c r="E210" s="100">
        <f>'Exhibit 4'!F207</f>
        <v>0</v>
      </c>
      <c r="F210" s="100">
        <f t="shared" si="9"/>
        <v>0</v>
      </c>
    </row>
    <row r="211" spans="1:6" x14ac:dyDescent="0.3">
      <c r="A211" s="7">
        <v>519</v>
      </c>
      <c r="B211" s="50" t="s">
        <v>103</v>
      </c>
      <c r="C211" s="112"/>
      <c r="D211" s="112"/>
      <c r="E211" s="100">
        <f>'Exhibit 4'!F208</f>
        <v>0</v>
      </c>
      <c r="F211" s="100">
        <f t="shared" si="9"/>
        <v>0</v>
      </c>
    </row>
    <row r="212" spans="1:6" x14ac:dyDescent="0.3">
      <c r="A212" s="7">
        <v>520</v>
      </c>
      <c r="B212" s="47" t="s">
        <v>297</v>
      </c>
      <c r="C212" s="100"/>
      <c r="D212" s="100"/>
      <c r="E212" s="100"/>
      <c r="F212" s="100"/>
    </row>
    <row r="213" spans="1:6" x14ac:dyDescent="0.3">
      <c r="A213" s="7">
        <v>521</v>
      </c>
      <c r="B213" s="51" t="s">
        <v>298</v>
      </c>
      <c r="C213" s="112"/>
      <c r="D213" s="112"/>
      <c r="E213" s="100">
        <f>'Exhibit 4'!F210</f>
        <v>0</v>
      </c>
      <c r="F213" s="100">
        <f t="shared" ref="F213:F218" si="10">+D213-E213</f>
        <v>0</v>
      </c>
    </row>
    <row r="214" spans="1:6" x14ac:dyDescent="0.3">
      <c r="A214" s="7">
        <v>522</v>
      </c>
      <c r="B214" s="50" t="s">
        <v>299</v>
      </c>
      <c r="C214" s="112"/>
      <c r="D214" s="112"/>
      <c r="E214" s="100">
        <f>'Exhibit 4'!F211</f>
        <v>0</v>
      </c>
      <c r="F214" s="100">
        <f t="shared" si="10"/>
        <v>0</v>
      </c>
    </row>
    <row r="215" spans="1:6" x14ac:dyDescent="0.3">
      <c r="A215" s="7">
        <v>523</v>
      </c>
      <c r="B215" s="50" t="s">
        <v>300</v>
      </c>
      <c r="C215" s="112"/>
      <c r="D215" s="112"/>
      <c r="E215" s="100">
        <f>'Exhibit 4'!F212</f>
        <v>0</v>
      </c>
      <c r="F215" s="100">
        <f t="shared" si="10"/>
        <v>0</v>
      </c>
    </row>
    <row r="216" spans="1:6" x14ac:dyDescent="0.3">
      <c r="A216" s="7">
        <v>524</v>
      </c>
      <c r="B216" s="50" t="s">
        <v>301</v>
      </c>
      <c r="C216" s="112"/>
      <c r="D216" s="112"/>
      <c r="E216" s="100">
        <f>'Exhibit 4'!F213</f>
        <v>0</v>
      </c>
      <c r="F216" s="100">
        <f t="shared" si="10"/>
        <v>0</v>
      </c>
    </row>
    <row r="217" spans="1:6" x14ac:dyDescent="0.3">
      <c r="A217" s="7">
        <v>525</v>
      </c>
      <c r="B217" s="50" t="s">
        <v>302</v>
      </c>
      <c r="C217" s="112"/>
      <c r="D217" s="112"/>
      <c r="E217" s="100">
        <f>'Exhibit 4'!F214</f>
        <v>0</v>
      </c>
      <c r="F217" s="100">
        <f t="shared" si="10"/>
        <v>0</v>
      </c>
    </row>
    <row r="218" spans="1:6" x14ac:dyDescent="0.3">
      <c r="A218" s="7">
        <v>529</v>
      </c>
      <c r="B218" s="50" t="s">
        <v>103</v>
      </c>
      <c r="C218" s="114"/>
      <c r="D218" s="114"/>
      <c r="E218" s="100">
        <f>'Exhibit 4'!F215</f>
        <v>0</v>
      </c>
      <c r="F218" s="101">
        <f t="shared" si="10"/>
        <v>0</v>
      </c>
    </row>
    <row r="219" spans="1:6" x14ac:dyDescent="0.3">
      <c r="A219" s="7"/>
      <c r="B219" s="7" t="s">
        <v>131</v>
      </c>
      <c r="C219" s="101">
        <f>SUM(C205:C218)</f>
        <v>0</v>
      </c>
      <c r="D219" s="101">
        <f>SUM(D205:D218)</f>
        <v>0</v>
      </c>
      <c r="E219" s="124">
        <f>SUM(E205:E218)</f>
        <v>0</v>
      </c>
      <c r="F219" s="124">
        <f>SUM(F205:F218)</f>
        <v>0</v>
      </c>
    </row>
    <row r="220" spans="1:6" x14ac:dyDescent="0.3">
      <c r="C220" s="99"/>
      <c r="D220" s="99"/>
      <c r="E220" s="99"/>
      <c r="F220" s="99"/>
    </row>
    <row r="221" spans="1:6" x14ac:dyDescent="0.3">
      <c r="A221" s="7">
        <v>600</v>
      </c>
      <c r="B221" s="40" t="s">
        <v>303</v>
      </c>
      <c r="C221" s="99"/>
      <c r="D221" s="99"/>
      <c r="E221" s="99"/>
      <c r="F221" s="99"/>
    </row>
    <row r="222" spans="1:6" x14ac:dyDescent="0.3">
      <c r="A222" s="7">
        <v>610</v>
      </c>
      <c r="B222" s="47" t="s">
        <v>304</v>
      </c>
      <c r="C222" s="99"/>
      <c r="D222" s="99"/>
      <c r="E222" s="99"/>
      <c r="F222" s="99"/>
    </row>
    <row r="223" spans="1:6" x14ac:dyDescent="0.3">
      <c r="A223" s="7">
        <v>611</v>
      </c>
      <c r="B223" s="51" t="s">
        <v>305</v>
      </c>
      <c r="C223" s="112"/>
      <c r="D223" s="112"/>
      <c r="E223" s="100">
        <f>'Exhibit 4'!F220</f>
        <v>0</v>
      </c>
      <c r="F223" s="100">
        <f t="shared" ref="F223:F229" si="11">+D223-E223</f>
        <v>0</v>
      </c>
    </row>
    <row r="224" spans="1:6" x14ac:dyDescent="0.3">
      <c r="A224" s="7">
        <v>612</v>
      </c>
      <c r="B224" s="50" t="s">
        <v>306</v>
      </c>
      <c r="C224" s="112"/>
      <c r="D224" s="112"/>
      <c r="E224" s="100">
        <f>'Exhibit 4'!F221</f>
        <v>0</v>
      </c>
      <c r="F224" s="100">
        <f t="shared" si="11"/>
        <v>0</v>
      </c>
    </row>
    <row r="225" spans="1:6" x14ac:dyDescent="0.3">
      <c r="A225" s="7">
        <v>613</v>
      </c>
      <c r="B225" s="50" t="s">
        <v>307</v>
      </c>
      <c r="C225" s="112"/>
      <c r="D225" s="112"/>
      <c r="E225" s="100">
        <f>'Exhibit 4'!F222</f>
        <v>0</v>
      </c>
      <c r="F225" s="100">
        <f t="shared" si="11"/>
        <v>0</v>
      </c>
    </row>
    <row r="226" spans="1:6" x14ac:dyDescent="0.3">
      <c r="A226" s="7">
        <v>614</v>
      </c>
      <c r="B226" s="50" t="s">
        <v>308</v>
      </c>
      <c r="C226" s="112"/>
      <c r="D226" s="112"/>
      <c r="E226" s="100">
        <f>'Exhibit 4'!F223</f>
        <v>0</v>
      </c>
      <c r="F226" s="100">
        <f t="shared" si="11"/>
        <v>0</v>
      </c>
    </row>
    <row r="227" spans="1:6" x14ac:dyDescent="0.3">
      <c r="A227" s="7">
        <v>615</v>
      </c>
      <c r="B227" s="50" t="s">
        <v>913</v>
      </c>
      <c r="C227" s="112"/>
      <c r="D227" s="112"/>
      <c r="E227" s="100">
        <f>'Exhibit 4'!F224</f>
        <v>0</v>
      </c>
      <c r="F227" s="100">
        <f t="shared" si="11"/>
        <v>0</v>
      </c>
    </row>
    <row r="228" spans="1:6" x14ac:dyDescent="0.3">
      <c r="A228" s="7">
        <v>616</v>
      </c>
      <c r="B228" s="50" t="s">
        <v>310</v>
      </c>
      <c r="C228" s="112"/>
      <c r="D228" s="112"/>
      <c r="E228" s="100">
        <f>'Exhibit 4'!F225</f>
        <v>0</v>
      </c>
      <c r="F228" s="100">
        <f t="shared" si="11"/>
        <v>0</v>
      </c>
    </row>
    <row r="229" spans="1:6" x14ac:dyDescent="0.3">
      <c r="A229" s="7">
        <v>619</v>
      </c>
      <c r="B229" s="50" t="s">
        <v>103</v>
      </c>
      <c r="C229" s="112"/>
      <c r="D229" s="112"/>
      <c r="E229" s="100">
        <f>'Exhibit 4'!F226</f>
        <v>0</v>
      </c>
      <c r="F229" s="100">
        <f t="shared" si="11"/>
        <v>0</v>
      </c>
    </row>
    <row r="230" spans="1:6" x14ac:dyDescent="0.3">
      <c r="A230" s="7">
        <v>620</v>
      </c>
      <c r="B230" s="47" t="s">
        <v>311</v>
      </c>
      <c r="C230" s="100"/>
      <c r="D230" s="100"/>
      <c r="E230" s="100"/>
      <c r="F230" s="100"/>
    </row>
    <row r="231" spans="1:6" x14ac:dyDescent="0.3">
      <c r="A231" s="7">
        <v>621</v>
      </c>
      <c r="B231" s="51" t="s">
        <v>312</v>
      </c>
      <c r="C231" s="112"/>
      <c r="D231" s="112"/>
      <c r="E231" s="100">
        <f>'Exhibit 4'!F228</f>
        <v>0</v>
      </c>
      <c r="F231" s="100">
        <f>+D231-E231</f>
        <v>0</v>
      </c>
    </row>
    <row r="232" spans="1:6" x14ac:dyDescent="0.3">
      <c r="A232" s="7">
        <v>622</v>
      </c>
      <c r="B232" s="50" t="s">
        <v>313</v>
      </c>
      <c r="C232" s="112"/>
      <c r="D232" s="112"/>
      <c r="E232" s="100">
        <f>'Exhibit 4'!F229</f>
        <v>0</v>
      </c>
      <c r="F232" s="100">
        <f>+D232-E232</f>
        <v>0</v>
      </c>
    </row>
    <row r="233" spans="1:6" x14ac:dyDescent="0.3">
      <c r="A233" s="7">
        <v>623</v>
      </c>
      <c r="B233" s="50" t="s">
        <v>314</v>
      </c>
      <c r="C233" s="112"/>
      <c r="D233" s="112"/>
      <c r="E233" s="100">
        <f>'Exhibit 4'!F230</f>
        <v>0</v>
      </c>
      <c r="F233" s="100">
        <f>+D233-E233</f>
        <v>0</v>
      </c>
    </row>
    <row r="234" spans="1:6" x14ac:dyDescent="0.3">
      <c r="A234" s="7">
        <v>624</v>
      </c>
      <c r="B234" s="50" t="s">
        <v>315</v>
      </c>
      <c r="C234" s="112"/>
      <c r="D234" s="112"/>
      <c r="E234" s="100">
        <f>'Exhibit 4'!F231</f>
        <v>0</v>
      </c>
      <c r="F234" s="100">
        <f>+D234-E234</f>
        <v>0</v>
      </c>
    </row>
    <row r="235" spans="1:6" x14ac:dyDescent="0.3">
      <c r="A235" s="7">
        <v>629</v>
      </c>
      <c r="B235" s="50" t="s">
        <v>103</v>
      </c>
      <c r="C235" s="114"/>
      <c r="D235" s="114"/>
      <c r="E235" s="100">
        <f>'Exhibit 4'!F232</f>
        <v>0</v>
      </c>
      <c r="F235" s="101">
        <f>+D235-E235</f>
        <v>0</v>
      </c>
    </row>
    <row r="236" spans="1:6" x14ac:dyDescent="0.3">
      <c r="A236" s="7"/>
      <c r="B236" s="7" t="s">
        <v>132</v>
      </c>
      <c r="C236" s="101">
        <f>SUM(C223:C235)</f>
        <v>0</v>
      </c>
      <c r="D236" s="101">
        <f>SUM(D223:D235)</f>
        <v>0</v>
      </c>
      <c r="E236" s="124">
        <f>SUM(E223:E235)</f>
        <v>0</v>
      </c>
      <c r="F236" s="124">
        <f>SUM(F223:F235)</f>
        <v>0</v>
      </c>
    </row>
    <row r="237" spans="1:6" x14ac:dyDescent="0.3">
      <c r="C237" s="99"/>
      <c r="D237" s="99"/>
      <c r="E237" s="99"/>
      <c r="F237" s="99"/>
    </row>
    <row r="238" spans="1:6" x14ac:dyDescent="0.3">
      <c r="A238" s="7">
        <v>700</v>
      </c>
      <c r="B238" s="39" t="s">
        <v>316</v>
      </c>
      <c r="C238" s="99"/>
      <c r="D238" s="99"/>
      <c r="E238" s="99"/>
      <c r="F238" s="99"/>
    </row>
    <row r="239" spans="1:6" x14ac:dyDescent="0.3">
      <c r="A239" s="7">
        <v>710</v>
      </c>
      <c r="B239" s="47" t="s">
        <v>317</v>
      </c>
      <c r="C239" s="99"/>
      <c r="D239" s="99"/>
      <c r="E239" s="99"/>
      <c r="F239" s="99"/>
    </row>
    <row r="240" spans="1:6" x14ac:dyDescent="0.3">
      <c r="A240" s="7">
        <v>711</v>
      </c>
      <c r="B240" s="51" t="s">
        <v>318</v>
      </c>
      <c r="C240" s="112"/>
      <c r="D240" s="112"/>
      <c r="E240" s="100">
        <f>'Exhibit 4'!F237</f>
        <v>0</v>
      </c>
      <c r="F240" s="100">
        <f>+D240-E240</f>
        <v>0</v>
      </c>
    </row>
    <row r="241" spans="1:6" x14ac:dyDescent="0.3">
      <c r="A241" s="7">
        <v>712</v>
      </c>
      <c r="B241" s="50" t="s">
        <v>319</v>
      </c>
      <c r="C241" s="112"/>
      <c r="D241" s="112"/>
      <c r="E241" s="100">
        <f>'Exhibit 4'!F238</f>
        <v>0</v>
      </c>
      <c r="F241" s="100">
        <f>+D241-E241</f>
        <v>0</v>
      </c>
    </row>
    <row r="242" spans="1:6" x14ac:dyDescent="0.3">
      <c r="A242" s="7">
        <v>719</v>
      </c>
      <c r="B242" s="50" t="s">
        <v>103</v>
      </c>
      <c r="C242" s="112"/>
      <c r="D242" s="112"/>
      <c r="E242" s="100">
        <f>'Exhibit 4'!F239</f>
        <v>0</v>
      </c>
      <c r="F242" s="100">
        <f>+D242-E242</f>
        <v>0</v>
      </c>
    </row>
    <row r="243" spans="1:6" x14ac:dyDescent="0.3">
      <c r="A243" s="7">
        <v>720</v>
      </c>
      <c r="B243" s="47" t="s">
        <v>320</v>
      </c>
      <c r="C243" s="100"/>
      <c r="D243" s="100"/>
      <c r="E243" s="100"/>
      <c r="F243" s="100"/>
    </row>
    <row r="244" spans="1:6" x14ac:dyDescent="0.3">
      <c r="A244" s="7">
        <v>721</v>
      </c>
      <c r="B244" s="51" t="s">
        <v>321</v>
      </c>
      <c r="C244" s="112"/>
      <c r="D244" s="112"/>
      <c r="E244" s="100">
        <f>'Exhibit 4'!F241</f>
        <v>0</v>
      </c>
      <c r="F244" s="100">
        <f>+D244-E244</f>
        <v>0</v>
      </c>
    </row>
    <row r="245" spans="1:6" x14ac:dyDescent="0.3">
      <c r="A245" s="7">
        <v>729</v>
      </c>
      <c r="B245" s="50" t="s">
        <v>103</v>
      </c>
      <c r="C245" s="114"/>
      <c r="D245" s="114"/>
      <c r="E245" s="100">
        <f>'Exhibit 4'!F242</f>
        <v>0</v>
      </c>
      <c r="F245" s="101">
        <f>+D245-E245</f>
        <v>0</v>
      </c>
    </row>
    <row r="246" spans="1:6" x14ac:dyDescent="0.3">
      <c r="A246" s="7"/>
      <c r="B246" s="7" t="s">
        <v>133</v>
      </c>
      <c r="C246" s="101">
        <f>SUM(C240:C245)</f>
        <v>0</v>
      </c>
      <c r="D246" s="101">
        <f>SUM(D240:D245)</f>
        <v>0</v>
      </c>
      <c r="E246" s="124">
        <f>SUM(E240:E245)</f>
        <v>0</v>
      </c>
      <c r="F246" s="124">
        <f>SUM(F240:F245)</f>
        <v>0</v>
      </c>
    </row>
    <row r="247" spans="1:6" x14ac:dyDescent="0.3">
      <c r="C247" s="99"/>
      <c r="D247" s="99"/>
      <c r="E247" s="99"/>
      <c r="F247" s="99"/>
    </row>
    <row r="248" spans="1:6" x14ac:dyDescent="0.3">
      <c r="A248" s="7">
        <v>750</v>
      </c>
      <c r="B248" s="39" t="s">
        <v>322</v>
      </c>
      <c r="C248" s="112"/>
      <c r="D248" s="112"/>
      <c r="E248" s="100">
        <f>'Exhibit 4'!F245</f>
        <v>0</v>
      </c>
      <c r="F248" s="100">
        <f>+D248-E248</f>
        <v>0</v>
      </c>
    </row>
    <row r="249" spans="1:6" x14ac:dyDescent="0.3">
      <c r="A249" s="7">
        <v>800</v>
      </c>
      <c r="B249" s="40" t="s">
        <v>323</v>
      </c>
      <c r="C249" s="112"/>
      <c r="D249" s="112"/>
      <c r="E249" s="100">
        <f>'Exhibit 4'!F246</f>
        <v>0</v>
      </c>
      <c r="F249" s="100">
        <f>+D249-E249</f>
        <v>0</v>
      </c>
    </row>
    <row r="250" spans="1:6" x14ac:dyDescent="0.3">
      <c r="A250" s="7">
        <v>850</v>
      </c>
      <c r="B250" s="40" t="s">
        <v>324</v>
      </c>
      <c r="C250" s="112"/>
      <c r="D250" s="112"/>
      <c r="E250" s="100">
        <f>'Exhibit 4'!F247</f>
        <v>0</v>
      </c>
      <c r="F250" s="100">
        <f>+D250-E250</f>
        <v>0</v>
      </c>
    </row>
    <row r="251" spans="1:6" x14ac:dyDescent="0.3">
      <c r="A251" s="7">
        <v>890</v>
      </c>
      <c r="B251" s="40" t="s">
        <v>325</v>
      </c>
      <c r="C251" s="114"/>
      <c r="D251" s="114"/>
      <c r="E251" s="134">
        <f>'Exhibit 4'!F248</f>
        <v>0</v>
      </c>
      <c r="F251" s="101">
        <f>+D251-E251</f>
        <v>0</v>
      </c>
    </row>
    <row r="252" spans="1:6" x14ac:dyDescent="0.3">
      <c r="A252" s="7"/>
      <c r="B252" s="7" t="s">
        <v>135</v>
      </c>
      <c r="C252" s="101">
        <f>+C251+C250+C249+C248+C246+C236+C219+C201+C171+C157+C141</f>
        <v>0</v>
      </c>
      <c r="D252" s="101">
        <f>+D251+D250+D249+D248+D246+D236+D219+D201+D171+D157+D141</f>
        <v>0</v>
      </c>
      <c r="E252" s="101">
        <f>+E251+E250+E249+E248+E246+E236+E219+E201+E171+E157+E141</f>
        <v>0</v>
      </c>
      <c r="F252" s="101">
        <f>+F251+F250+F249+F248+F246+F236+F219+F201+F171+F157+F141</f>
        <v>0</v>
      </c>
    </row>
    <row r="253" spans="1:6" x14ac:dyDescent="0.3">
      <c r="A253" s="7"/>
      <c r="B253" s="7" t="s">
        <v>136</v>
      </c>
      <c r="C253" s="101">
        <f>+C107-C252</f>
        <v>0</v>
      </c>
      <c r="D253" s="101">
        <f>+D107-D252</f>
        <v>0</v>
      </c>
      <c r="E253" s="101">
        <f>+E107-E252</f>
        <v>0</v>
      </c>
      <c r="F253" s="101">
        <f>+F107+F252</f>
        <v>0</v>
      </c>
    </row>
    <row r="254" spans="1:6" x14ac:dyDescent="0.3">
      <c r="C254" s="99"/>
      <c r="D254" s="99"/>
      <c r="E254" s="99"/>
      <c r="F254" s="99"/>
    </row>
    <row r="255" spans="1:6" x14ac:dyDescent="0.3">
      <c r="A255" s="7"/>
      <c r="B255" s="231" t="s">
        <v>137</v>
      </c>
      <c r="C255" s="99"/>
      <c r="D255" s="99"/>
      <c r="E255" s="99"/>
      <c r="F255" s="99"/>
    </row>
    <row r="256" spans="1:6" x14ac:dyDescent="0.3">
      <c r="A256" s="7">
        <v>371</v>
      </c>
      <c r="B256" s="39" t="s">
        <v>326</v>
      </c>
      <c r="C256" s="112"/>
      <c r="D256" s="112"/>
      <c r="E256" s="100">
        <f>'Exhibit 4'!F253</f>
        <v>0</v>
      </c>
      <c r="F256" s="100">
        <f t="shared" ref="F256:F262" si="12">+E256-D256</f>
        <v>0</v>
      </c>
    </row>
    <row r="257" spans="1:6" x14ac:dyDescent="0.3">
      <c r="A257" s="7">
        <v>911</v>
      </c>
      <c r="B257" s="39" t="s">
        <v>327</v>
      </c>
      <c r="C257" s="112"/>
      <c r="D257" s="112"/>
      <c r="E257" s="100">
        <f>'Exhibit 4'!F254</f>
        <v>0</v>
      </c>
      <c r="F257" s="100">
        <f t="shared" si="12"/>
        <v>0</v>
      </c>
    </row>
    <row r="258" spans="1:6" x14ac:dyDescent="0.3">
      <c r="A258" s="7">
        <v>372</v>
      </c>
      <c r="B258" s="39" t="s">
        <v>328</v>
      </c>
      <c r="C258" s="112"/>
      <c r="D258" s="112"/>
      <c r="E258" s="100">
        <f>'Exhibit 4'!F255</f>
        <v>0</v>
      </c>
      <c r="F258" s="100">
        <f t="shared" si="12"/>
        <v>0</v>
      </c>
    </row>
    <row r="259" spans="1:6" x14ac:dyDescent="0.3">
      <c r="A259" s="7">
        <v>373</v>
      </c>
      <c r="B259" s="39" t="s">
        <v>329</v>
      </c>
      <c r="C259" s="112"/>
      <c r="D259" s="112"/>
      <c r="E259" s="100">
        <f>'Exhibit 4'!F256</f>
        <v>0</v>
      </c>
      <c r="F259" s="100">
        <f t="shared" si="12"/>
        <v>0</v>
      </c>
    </row>
    <row r="260" spans="1:6" x14ac:dyDescent="0.3">
      <c r="A260" s="7">
        <v>374</v>
      </c>
      <c r="B260" s="39" t="s">
        <v>330</v>
      </c>
      <c r="C260" s="112"/>
      <c r="D260" s="112"/>
      <c r="E260" s="100">
        <f>'Exhibit 4'!F257</f>
        <v>0</v>
      </c>
      <c r="F260" s="100">
        <f t="shared" si="12"/>
        <v>0</v>
      </c>
    </row>
    <row r="261" spans="1:6" x14ac:dyDescent="0.3">
      <c r="A261" s="7">
        <v>912</v>
      </c>
      <c r="B261" s="39" t="s">
        <v>331</v>
      </c>
      <c r="C261" s="112"/>
      <c r="D261" s="112"/>
      <c r="E261" s="100">
        <f>'Exhibit 4'!F258</f>
        <v>0</v>
      </c>
      <c r="F261" s="100">
        <f t="shared" si="12"/>
        <v>0</v>
      </c>
    </row>
    <row r="262" spans="1:6" x14ac:dyDescent="0.3">
      <c r="A262" s="7">
        <v>915</v>
      </c>
      <c r="B262" s="39" t="s">
        <v>332</v>
      </c>
      <c r="C262" s="114"/>
      <c r="D262" s="114"/>
      <c r="E262" s="100">
        <f>'Exhibit 4'!F259</f>
        <v>0</v>
      </c>
      <c r="F262" s="100">
        <f t="shared" si="12"/>
        <v>0</v>
      </c>
    </row>
    <row r="263" spans="1:6" x14ac:dyDescent="0.3">
      <c r="B263" s="7" t="s">
        <v>138</v>
      </c>
      <c r="C263" s="101">
        <f>SUM(C256:C262)</f>
        <v>0</v>
      </c>
      <c r="D263" s="101">
        <f>SUM(D256:D262)</f>
        <v>0</v>
      </c>
      <c r="E263" s="124">
        <f>SUM(E256:E262)</f>
        <v>0</v>
      </c>
      <c r="F263" s="124">
        <f>SUM(F256:F262)</f>
        <v>0</v>
      </c>
    </row>
    <row r="264" spans="1:6" x14ac:dyDescent="0.3">
      <c r="C264" s="99"/>
      <c r="D264" s="99"/>
      <c r="E264" s="99"/>
      <c r="F264" s="99"/>
    </row>
    <row r="265" spans="1:6" x14ac:dyDescent="0.3">
      <c r="A265" s="231" t="s">
        <v>139</v>
      </c>
      <c r="B265" s="39" t="s">
        <v>140</v>
      </c>
      <c r="C265" s="112"/>
      <c r="D265" s="112"/>
      <c r="E265" s="100">
        <f>'Exhibit 4'!F262</f>
        <v>0</v>
      </c>
      <c r="F265" s="100">
        <f>+E265-D265</f>
        <v>0</v>
      </c>
    </row>
    <row r="266" spans="1:6" x14ac:dyDescent="0.3">
      <c r="A266" s="231" t="s">
        <v>141</v>
      </c>
      <c r="B266" s="39" t="s">
        <v>142</v>
      </c>
      <c r="C266" s="112"/>
      <c r="D266" s="112"/>
      <c r="E266" s="100">
        <f>'Exhibit 4'!F263</f>
        <v>0</v>
      </c>
      <c r="F266" s="100">
        <f>+E266-D266</f>
        <v>0</v>
      </c>
    </row>
    <row r="267" spans="1:6" x14ac:dyDescent="0.3">
      <c r="B267" s="231" t="s">
        <v>143</v>
      </c>
      <c r="C267" s="124">
        <f>+C253+C263+C265+C266</f>
        <v>0</v>
      </c>
      <c r="D267" s="124">
        <f>+D253+D263+D265+D266</f>
        <v>0</v>
      </c>
      <c r="E267" s="124">
        <f>+E253+E263+E265+E266</f>
        <v>0</v>
      </c>
      <c r="F267" s="124">
        <f>+F253+F263+F265+F266</f>
        <v>0</v>
      </c>
    </row>
    <row r="268" spans="1:6" x14ac:dyDescent="0.3">
      <c r="C268" s="99"/>
      <c r="D268" s="99"/>
      <c r="E268" s="99"/>
      <c r="F268" s="99"/>
    </row>
    <row r="269" spans="1:6" x14ac:dyDescent="0.3">
      <c r="B269" s="231" t="s">
        <v>920</v>
      </c>
      <c r="C269" s="100">
        <f>'Exhibit 4'!F266</f>
        <v>0</v>
      </c>
      <c r="D269" s="100">
        <f>'Exhibit 4'!F266</f>
        <v>0</v>
      </c>
      <c r="E269" s="100">
        <f>'Exhibit 4'!F266</f>
        <v>0</v>
      </c>
      <c r="F269" s="100">
        <f>+E269-D269</f>
        <v>0</v>
      </c>
    </row>
    <row r="270" spans="1:6" x14ac:dyDescent="0.3">
      <c r="B270" s="231" t="s">
        <v>925</v>
      </c>
      <c r="C270" s="99"/>
      <c r="D270" s="99"/>
      <c r="E270" s="99"/>
      <c r="F270" s="99"/>
    </row>
    <row r="271" spans="1:6" x14ac:dyDescent="0.3">
      <c r="B271" s="231" t="str">
        <f>IF(ISBLANK('Exhibit 4'!B268),"",'Exhibit 4'!B268)</f>
        <v/>
      </c>
      <c r="C271" s="100">
        <f>'Exhibit 4'!E268</f>
        <v>0</v>
      </c>
      <c r="D271" s="100">
        <f>'Exhibit 4'!E268</f>
        <v>0</v>
      </c>
      <c r="E271" s="100">
        <f>'Exhibit 4'!F268</f>
        <v>0</v>
      </c>
      <c r="F271" s="100">
        <f>+E271-D271</f>
        <v>0</v>
      </c>
    </row>
    <row r="272" spans="1:6" x14ac:dyDescent="0.3">
      <c r="B272" s="231" t="str">
        <f>IF(ISBLANK('Exhibit 4'!B269),"",'Exhibit 4'!B269)</f>
        <v/>
      </c>
      <c r="C272" s="101">
        <f>'Exhibit 4'!E269</f>
        <v>0</v>
      </c>
      <c r="D272" s="101">
        <f>'Exhibit 4'!E269</f>
        <v>0</v>
      </c>
      <c r="E272" s="101">
        <f>'Exhibit 4'!F269</f>
        <v>0</v>
      </c>
      <c r="F272" s="101">
        <f>+E272-D272</f>
        <v>0</v>
      </c>
    </row>
    <row r="273" spans="2:6" x14ac:dyDescent="0.3">
      <c r="B273" s="231" t="s">
        <v>922</v>
      </c>
      <c r="C273" s="101">
        <f>+C272+C271+C269</f>
        <v>0</v>
      </c>
      <c r="D273" s="101">
        <f>+D272+D271+D269</f>
        <v>0</v>
      </c>
      <c r="E273" s="101">
        <f>+E272+E271+E269</f>
        <v>0</v>
      </c>
      <c r="F273" s="101">
        <f>+F272+F271+F269</f>
        <v>0</v>
      </c>
    </row>
    <row r="274" spans="2:6" ht="15" thickBot="1" x14ac:dyDescent="0.35">
      <c r="B274" s="231" t="s">
        <v>144</v>
      </c>
      <c r="C274" s="109">
        <f>+C273+C267</f>
        <v>0</v>
      </c>
      <c r="D274" s="109">
        <f>+D273+D267</f>
        <v>0</v>
      </c>
      <c r="E274" s="109">
        <f>+E273+E267</f>
        <v>0</v>
      </c>
      <c r="F274" s="109">
        <f>+F273+F267</f>
        <v>0</v>
      </c>
    </row>
    <row r="275" spans="2:6" ht="15" thickTop="1" x14ac:dyDescent="0.3">
      <c r="C275" s="99"/>
      <c r="D275" s="99"/>
      <c r="E275" s="99"/>
      <c r="F275" s="99"/>
    </row>
    <row r="276" spans="2:6" x14ac:dyDescent="0.3">
      <c r="C276" s="99"/>
      <c r="D276" s="99"/>
      <c r="E276" s="99"/>
      <c r="F276" s="99"/>
    </row>
    <row r="277" spans="2:6" x14ac:dyDescent="0.3">
      <c r="C277" s="99"/>
      <c r="D277" s="99"/>
      <c r="E277" s="99"/>
      <c r="F277" s="99"/>
    </row>
    <row r="278" spans="2:6" x14ac:dyDescent="0.3">
      <c r="C278" s="99"/>
      <c r="D278" s="99"/>
      <c r="E278" s="99"/>
      <c r="F278" s="99"/>
    </row>
    <row r="279" spans="2:6" x14ac:dyDescent="0.3">
      <c r="C279" s="99"/>
      <c r="D279" s="99"/>
      <c r="E279" s="99"/>
      <c r="F279" s="99"/>
    </row>
    <row r="280" spans="2:6" x14ac:dyDescent="0.3">
      <c r="C280" s="99"/>
      <c r="D280" s="99"/>
      <c r="E280" s="99"/>
      <c r="F280" s="99"/>
    </row>
    <row r="281" spans="2:6" x14ac:dyDescent="0.3">
      <c r="C281" s="99"/>
      <c r="D281" s="99"/>
      <c r="E281" s="99"/>
      <c r="F281" s="99"/>
    </row>
    <row r="282" spans="2:6" x14ac:dyDescent="0.3">
      <c r="C282" s="99"/>
      <c r="D282" s="99"/>
      <c r="E282" s="99"/>
      <c r="F282" s="99"/>
    </row>
    <row r="283" spans="2:6" x14ac:dyDescent="0.3">
      <c r="C283" s="99"/>
      <c r="D283" s="99"/>
      <c r="E283" s="99"/>
      <c r="F283" s="99"/>
    </row>
    <row r="284" spans="2:6" x14ac:dyDescent="0.3">
      <c r="C284" s="99"/>
      <c r="D284" s="99"/>
      <c r="E284" s="99"/>
      <c r="F284" s="99"/>
    </row>
    <row r="285" spans="2:6" x14ac:dyDescent="0.3">
      <c r="C285" s="99"/>
      <c r="D285" s="99"/>
      <c r="E285" s="99"/>
      <c r="F285" s="99"/>
    </row>
    <row r="286" spans="2:6" x14ac:dyDescent="0.3">
      <c r="C286" s="99"/>
      <c r="D286" s="99"/>
      <c r="E286" s="99"/>
      <c r="F286" s="99"/>
    </row>
    <row r="287" spans="2:6" x14ac:dyDescent="0.3">
      <c r="C287" s="99"/>
      <c r="D287" s="99"/>
      <c r="E287" s="99"/>
      <c r="F287" s="99"/>
    </row>
    <row r="288" spans="2:6" x14ac:dyDescent="0.3">
      <c r="C288" s="99"/>
      <c r="D288" s="99"/>
      <c r="E288" s="99"/>
      <c r="F288" s="99"/>
    </row>
    <row r="289" spans="3:6" x14ac:dyDescent="0.3">
      <c r="C289" s="99"/>
      <c r="D289" s="99"/>
      <c r="E289" s="99"/>
      <c r="F289" s="99"/>
    </row>
    <row r="290" spans="3:6" x14ac:dyDescent="0.3">
      <c r="C290" s="99"/>
      <c r="D290" s="99"/>
      <c r="E290" s="99"/>
      <c r="F290" s="99"/>
    </row>
    <row r="291" spans="3:6" x14ac:dyDescent="0.3">
      <c r="C291" s="99"/>
      <c r="D291" s="99"/>
      <c r="E291" s="99"/>
      <c r="F291" s="99"/>
    </row>
    <row r="292" spans="3:6" x14ac:dyDescent="0.3">
      <c r="C292" s="99"/>
      <c r="D292" s="99"/>
      <c r="E292" s="99"/>
      <c r="F292" s="99"/>
    </row>
    <row r="293" spans="3:6" x14ac:dyDescent="0.3">
      <c r="C293" s="99"/>
      <c r="D293" s="99"/>
      <c r="E293" s="99"/>
      <c r="F293" s="99"/>
    </row>
    <row r="294" spans="3:6" x14ac:dyDescent="0.3">
      <c r="C294" s="99"/>
      <c r="D294" s="99"/>
      <c r="E294" s="99"/>
      <c r="F294" s="99"/>
    </row>
    <row r="295" spans="3:6" x14ac:dyDescent="0.3">
      <c r="C295" s="99"/>
      <c r="D295" s="99"/>
      <c r="E295" s="99"/>
      <c r="F295" s="99"/>
    </row>
    <row r="296" spans="3:6" x14ac:dyDescent="0.3">
      <c r="C296" s="99"/>
      <c r="D296" s="99"/>
      <c r="E296" s="99"/>
      <c r="F296" s="99"/>
    </row>
    <row r="297" spans="3:6" x14ac:dyDescent="0.3">
      <c r="C297" s="99"/>
      <c r="D297" s="99"/>
      <c r="E297" s="99"/>
      <c r="F297" s="99"/>
    </row>
    <row r="298" spans="3:6" x14ac:dyDescent="0.3">
      <c r="C298" s="99"/>
      <c r="D298" s="99"/>
      <c r="E298" s="99"/>
      <c r="F298" s="99"/>
    </row>
    <row r="299" spans="3:6" x14ac:dyDescent="0.3">
      <c r="C299" s="99"/>
      <c r="D299" s="99"/>
      <c r="E299" s="99"/>
      <c r="F299" s="99"/>
    </row>
    <row r="300" spans="3:6" x14ac:dyDescent="0.3">
      <c r="C300" s="99"/>
      <c r="D300" s="99"/>
      <c r="E300" s="99"/>
      <c r="F300" s="99"/>
    </row>
    <row r="301" spans="3:6" x14ac:dyDescent="0.3">
      <c r="C301" s="99"/>
      <c r="D301" s="99"/>
      <c r="E301" s="99"/>
      <c r="F301" s="99"/>
    </row>
    <row r="302" spans="3:6" x14ac:dyDescent="0.3">
      <c r="C302" s="99"/>
      <c r="D302" s="99"/>
      <c r="E302" s="99"/>
      <c r="F302" s="99"/>
    </row>
    <row r="303" spans="3:6" x14ac:dyDescent="0.3">
      <c r="C303" s="99"/>
      <c r="D303" s="99"/>
      <c r="E303" s="99"/>
      <c r="F303" s="99"/>
    </row>
    <row r="304" spans="3:6" x14ac:dyDescent="0.3">
      <c r="C304" s="99"/>
      <c r="D304" s="99"/>
      <c r="E304" s="99"/>
      <c r="F304" s="99"/>
    </row>
    <row r="305" spans="3:6" x14ac:dyDescent="0.3">
      <c r="C305" s="99"/>
      <c r="D305" s="99"/>
      <c r="E305" s="99"/>
      <c r="F305" s="99"/>
    </row>
    <row r="306" spans="3:6" x14ac:dyDescent="0.3">
      <c r="C306" s="99"/>
      <c r="D306" s="99"/>
      <c r="E306" s="99"/>
      <c r="F306" s="99"/>
    </row>
    <row r="307" spans="3:6" x14ac:dyDescent="0.3">
      <c r="C307" s="99"/>
      <c r="D307" s="99"/>
      <c r="E307" s="99"/>
      <c r="F307" s="99"/>
    </row>
    <row r="308" spans="3:6" x14ac:dyDescent="0.3">
      <c r="C308" s="99"/>
      <c r="D308" s="99"/>
      <c r="E308" s="99"/>
      <c r="F308" s="99"/>
    </row>
    <row r="309" spans="3:6" x14ac:dyDescent="0.3">
      <c r="C309" s="99"/>
      <c r="D309" s="99"/>
      <c r="E309" s="99"/>
      <c r="F309" s="99"/>
    </row>
    <row r="310" spans="3:6" x14ac:dyDescent="0.3">
      <c r="C310" s="99"/>
      <c r="D310" s="99"/>
      <c r="E310" s="99"/>
      <c r="F310" s="99"/>
    </row>
    <row r="311" spans="3:6" x14ac:dyDescent="0.3">
      <c r="C311" s="99"/>
      <c r="D311" s="99"/>
      <c r="E311" s="99"/>
      <c r="F311" s="99"/>
    </row>
    <row r="312" spans="3:6" x14ac:dyDescent="0.3">
      <c r="C312" s="99"/>
      <c r="D312" s="99"/>
      <c r="E312" s="99"/>
      <c r="F312" s="99"/>
    </row>
    <row r="313" spans="3:6" x14ac:dyDescent="0.3">
      <c r="C313" s="99"/>
      <c r="D313" s="99"/>
      <c r="E313" s="99"/>
      <c r="F313" s="99"/>
    </row>
    <row r="314" spans="3:6" x14ac:dyDescent="0.3">
      <c r="C314" s="99"/>
      <c r="D314" s="99"/>
      <c r="E314" s="99"/>
      <c r="F314" s="99"/>
    </row>
    <row r="315" spans="3:6" x14ac:dyDescent="0.3">
      <c r="C315" s="99"/>
      <c r="D315" s="99"/>
      <c r="E315" s="99"/>
      <c r="F315" s="99"/>
    </row>
    <row r="316" spans="3:6" x14ac:dyDescent="0.3">
      <c r="C316" s="99"/>
      <c r="D316" s="99"/>
      <c r="E316" s="99"/>
      <c r="F316" s="99"/>
    </row>
    <row r="317" spans="3:6" x14ac:dyDescent="0.3">
      <c r="C317" s="99"/>
      <c r="D317" s="99"/>
      <c r="E317" s="99"/>
      <c r="F317" s="99"/>
    </row>
    <row r="318" spans="3:6" x14ac:dyDescent="0.3">
      <c r="C318" s="99"/>
      <c r="D318" s="99"/>
      <c r="E318" s="99"/>
      <c r="F318" s="99"/>
    </row>
    <row r="319" spans="3:6" x14ac:dyDescent="0.3">
      <c r="C319" s="99"/>
      <c r="D319" s="99"/>
      <c r="E319" s="99"/>
      <c r="F319" s="99"/>
    </row>
    <row r="320" spans="3:6" x14ac:dyDescent="0.3">
      <c r="C320" s="99"/>
      <c r="D320" s="99"/>
      <c r="E320" s="99"/>
      <c r="F320" s="99"/>
    </row>
    <row r="321" spans="3:6" x14ac:dyDescent="0.3">
      <c r="C321" s="99"/>
      <c r="D321" s="99"/>
      <c r="E321" s="99"/>
      <c r="F321" s="99"/>
    </row>
    <row r="322" spans="3:6" x14ac:dyDescent="0.3">
      <c r="C322" s="99"/>
      <c r="D322" s="99"/>
      <c r="E322" s="99"/>
      <c r="F322" s="99"/>
    </row>
    <row r="323" spans="3:6" x14ac:dyDescent="0.3">
      <c r="C323" s="99"/>
      <c r="D323" s="99"/>
      <c r="E323" s="99"/>
      <c r="F323" s="99"/>
    </row>
    <row r="324" spans="3:6" x14ac:dyDescent="0.3">
      <c r="C324" s="99"/>
      <c r="D324" s="99"/>
      <c r="E324" s="99"/>
      <c r="F324" s="99"/>
    </row>
    <row r="325" spans="3:6" x14ac:dyDescent="0.3">
      <c r="C325" s="99"/>
      <c r="D325" s="99"/>
      <c r="E325" s="99"/>
      <c r="F325" s="99"/>
    </row>
    <row r="326" spans="3:6" x14ac:dyDescent="0.3">
      <c r="C326" s="99"/>
      <c r="D326" s="99"/>
      <c r="E326" s="99"/>
      <c r="F326" s="99"/>
    </row>
    <row r="327" spans="3:6" x14ac:dyDescent="0.3">
      <c r="C327" s="99"/>
      <c r="D327" s="99"/>
      <c r="E327" s="99"/>
      <c r="F327" s="99"/>
    </row>
    <row r="328" spans="3:6" x14ac:dyDescent="0.3">
      <c r="C328" s="99"/>
      <c r="D328" s="99"/>
      <c r="E328" s="99"/>
      <c r="F328" s="99"/>
    </row>
    <row r="329" spans="3:6" x14ac:dyDescent="0.3">
      <c r="C329" s="99"/>
      <c r="D329" s="99"/>
      <c r="E329" s="99"/>
      <c r="F329" s="99"/>
    </row>
    <row r="330" spans="3:6" x14ac:dyDescent="0.3">
      <c r="C330" s="99"/>
      <c r="D330" s="99"/>
      <c r="E330" s="99"/>
      <c r="F330" s="99"/>
    </row>
    <row r="331" spans="3:6" x14ac:dyDescent="0.3">
      <c r="C331" s="99"/>
      <c r="D331" s="99"/>
      <c r="E331" s="99"/>
      <c r="F331" s="99"/>
    </row>
    <row r="332" spans="3:6" x14ac:dyDescent="0.3">
      <c r="C332" s="99"/>
      <c r="D332" s="99"/>
      <c r="E332" s="99"/>
      <c r="F332" s="99"/>
    </row>
    <row r="333" spans="3:6" x14ac:dyDescent="0.3">
      <c r="C333" s="99"/>
      <c r="D333" s="99"/>
      <c r="E333" s="99"/>
      <c r="F333" s="99"/>
    </row>
    <row r="334" spans="3:6" x14ac:dyDescent="0.3">
      <c r="C334" s="99"/>
      <c r="D334" s="99"/>
      <c r="E334" s="99"/>
      <c r="F334" s="99"/>
    </row>
    <row r="335" spans="3:6" x14ac:dyDescent="0.3">
      <c r="C335" s="99"/>
      <c r="D335" s="99"/>
      <c r="E335" s="99"/>
      <c r="F335" s="99"/>
    </row>
    <row r="336" spans="3:6" x14ac:dyDescent="0.3">
      <c r="C336" s="99"/>
      <c r="D336" s="99"/>
      <c r="E336" s="99"/>
      <c r="F336" s="99"/>
    </row>
    <row r="337" spans="3:6" x14ac:dyDescent="0.3">
      <c r="C337" s="99"/>
      <c r="D337" s="99"/>
      <c r="E337" s="99"/>
      <c r="F337" s="99"/>
    </row>
    <row r="338" spans="3:6" x14ac:dyDescent="0.3">
      <c r="C338" s="99"/>
      <c r="D338" s="99"/>
      <c r="E338" s="99"/>
      <c r="F338" s="99"/>
    </row>
    <row r="339" spans="3:6" x14ac:dyDescent="0.3">
      <c r="C339" s="99"/>
      <c r="D339" s="99"/>
      <c r="E339" s="99"/>
      <c r="F339" s="99"/>
    </row>
    <row r="340" spans="3:6" x14ac:dyDescent="0.3">
      <c r="C340" s="99"/>
      <c r="D340" s="99"/>
      <c r="E340" s="99"/>
      <c r="F340" s="99"/>
    </row>
    <row r="341" spans="3:6" x14ac:dyDescent="0.3">
      <c r="C341" s="99"/>
      <c r="D341" s="99"/>
      <c r="E341" s="99"/>
      <c r="F341" s="99"/>
    </row>
    <row r="342" spans="3:6" x14ac:dyDescent="0.3">
      <c r="C342" s="99"/>
      <c r="D342" s="99"/>
      <c r="E342" s="99"/>
      <c r="F342" s="99"/>
    </row>
    <row r="343" spans="3:6" x14ac:dyDescent="0.3">
      <c r="C343" s="99"/>
      <c r="D343" s="99"/>
      <c r="E343" s="99"/>
      <c r="F343" s="99"/>
    </row>
    <row r="344" spans="3:6" x14ac:dyDescent="0.3">
      <c r="C344" s="99"/>
      <c r="D344" s="99"/>
      <c r="E344" s="99"/>
      <c r="F344" s="99"/>
    </row>
    <row r="345" spans="3:6" x14ac:dyDescent="0.3">
      <c r="C345" s="99"/>
      <c r="D345" s="99"/>
      <c r="E345" s="99"/>
      <c r="F345" s="99"/>
    </row>
    <row r="346" spans="3:6" x14ac:dyDescent="0.3">
      <c r="C346" s="99"/>
      <c r="D346" s="99"/>
      <c r="E346" s="99"/>
      <c r="F346" s="99"/>
    </row>
    <row r="347" spans="3:6" x14ac:dyDescent="0.3">
      <c r="C347" s="99"/>
      <c r="D347" s="99"/>
      <c r="E347" s="99"/>
      <c r="F347" s="99"/>
    </row>
    <row r="348" spans="3:6" x14ac:dyDescent="0.3">
      <c r="C348" s="99"/>
      <c r="D348" s="99"/>
      <c r="E348" s="99"/>
      <c r="F348" s="99"/>
    </row>
    <row r="349" spans="3:6" x14ac:dyDescent="0.3">
      <c r="C349" s="99"/>
      <c r="D349" s="99"/>
      <c r="E349" s="99"/>
      <c r="F349" s="99"/>
    </row>
    <row r="350" spans="3:6" x14ac:dyDescent="0.3">
      <c r="C350" s="99"/>
      <c r="D350" s="99"/>
      <c r="E350" s="99"/>
      <c r="F350" s="99"/>
    </row>
    <row r="351" spans="3:6" x14ac:dyDescent="0.3">
      <c r="C351" s="99"/>
      <c r="D351" s="99"/>
      <c r="E351" s="99"/>
      <c r="F351" s="99"/>
    </row>
    <row r="352" spans="3:6" x14ac:dyDescent="0.3">
      <c r="C352" s="99"/>
      <c r="D352" s="99"/>
      <c r="E352" s="99"/>
      <c r="F352" s="99"/>
    </row>
    <row r="353" spans="3:6" x14ac:dyDescent="0.3">
      <c r="C353" s="99"/>
      <c r="D353" s="99"/>
      <c r="E353" s="99"/>
      <c r="F353" s="99"/>
    </row>
    <row r="354" spans="3:6" x14ac:dyDescent="0.3">
      <c r="C354" s="99"/>
      <c r="D354" s="99"/>
      <c r="E354" s="99"/>
      <c r="F354" s="99"/>
    </row>
    <row r="355" spans="3:6" x14ac:dyDescent="0.3">
      <c r="C355" s="99"/>
      <c r="D355" s="99"/>
      <c r="E355" s="99"/>
      <c r="F355" s="99"/>
    </row>
    <row r="356" spans="3:6" x14ac:dyDescent="0.3">
      <c r="C356" s="99"/>
      <c r="D356" s="99"/>
      <c r="E356" s="99"/>
      <c r="F356" s="99"/>
    </row>
    <row r="357" spans="3:6" x14ac:dyDescent="0.3">
      <c r="C357" s="99"/>
      <c r="D357" s="99"/>
      <c r="E357" s="99"/>
      <c r="F357" s="99"/>
    </row>
    <row r="358" spans="3:6" x14ac:dyDescent="0.3">
      <c r="C358" s="99"/>
      <c r="D358" s="99"/>
      <c r="E358" s="99"/>
      <c r="F358" s="99"/>
    </row>
    <row r="359" spans="3:6" x14ac:dyDescent="0.3">
      <c r="C359" s="99"/>
      <c r="D359" s="99"/>
      <c r="E359" s="99"/>
      <c r="F359" s="99"/>
    </row>
    <row r="360" spans="3:6" x14ac:dyDescent="0.3">
      <c r="C360" s="99"/>
      <c r="D360" s="99"/>
      <c r="E360" s="99"/>
      <c r="F360" s="99"/>
    </row>
    <row r="361" spans="3:6" x14ac:dyDescent="0.3">
      <c r="C361" s="99"/>
      <c r="D361" s="99"/>
      <c r="E361" s="99"/>
      <c r="F361" s="99"/>
    </row>
    <row r="362" spans="3:6" x14ac:dyDescent="0.3">
      <c r="C362" s="99"/>
      <c r="D362" s="99"/>
      <c r="E362" s="99"/>
      <c r="F362" s="99"/>
    </row>
    <row r="363" spans="3:6" x14ac:dyDescent="0.3">
      <c r="C363" s="99"/>
      <c r="D363" s="99"/>
      <c r="E363" s="99"/>
      <c r="F363" s="99"/>
    </row>
    <row r="364" spans="3:6" x14ac:dyDescent="0.3">
      <c r="C364" s="99"/>
      <c r="D364" s="99"/>
      <c r="E364" s="99"/>
      <c r="F364" s="99"/>
    </row>
    <row r="365" spans="3:6" x14ac:dyDescent="0.3">
      <c r="C365" s="99"/>
      <c r="D365" s="99"/>
      <c r="E365" s="99"/>
      <c r="F365" s="99"/>
    </row>
    <row r="366" spans="3:6" x14ac:dyDescent="0.3">
      <c r="C366" s="99"/>
      <c r="D366" s="99"/>
      <c r="E366" s="99"/>
      <c r="F366" s="99"/>
    </row>
    <row r="367" spans="3:6" x14ac:dyDescent="0.3">
      <c r="C367" s="99"/>
      <c r="D367" s="99"/>
      <c r="E367" s="99"/>
      <c r="F367" s="99"/>
    </row>
    <row r="368" spans="3:6" x14ac:dyDescent="0.3">
      <c r="C368" s="99"/>
      <c r="D368" s="99"/>
      <c r="E368" s="99"/>
      <c r="F368" s="99"/>
    </row>
    <row r="369" spans="3:6" x14ac:dyDescent="0.3">
      <c r="C369" s="99"/>
      <c r="D369" s="99"/>
      <c r="E369" s="99"/>
      <c r="F369" s="99"/>
    </row>
    <row r="370" spans="3:6" x14ac:dyDescent="0.3">
      <c r="C370" s="99"/>
      <c r="D370" s="99"/>
      <c r="E370" s="99"/>
      <c r="F370" s="99"/>
    </row>
    <row r="371" spans="3:6" x14ac:dyDescent="0.3">
      <c r="C371" s="99"/>
      <c r="D371" s="99"/>
      <c r="E371" s="99"/>
      <c r="F371" s="99"/>
    </row>
    <row r="372" spans="3:6" x14ac:dyDescent="0.3">
      <c r="C372" s="99"/>
      <c r="D372" s="99"/>
      <c r="E372" s="99"/>
      <c r="F372" s="99"/>
    </row>
    <row r="373" spans="3:6" x14ac:dyDescent="0.3">
      <c r="C373" s="99"/>
      <c r="D373" s="99"/>
      <c r="E373" s="99"/>
      <c r="F373" s="99"/>
    </row>
    <row r="374" spans="3:6" x14ac:dyDescent="0.3">
      <c r="C374" s="99"/>
      <c r="D374" s="99"/>
      <c r="E374" s="99"/>
      <c r="F374" s="99"/>
    </row>
    <row r="375" spans="3:6" x14ac:dyDescent="0.3">
      <c r="C375" s="99"/>
      <c r="D375" s="99"/>
      <c r="E375" s="99"/>
      <c r="F375" s="99"/>
    </row>
    <row r="376" spans="3:6" x14ac:dyDescent="0.3">
      <c r="C376" s="99"/>
      <c r="D376" s="99"/>
      <c r="E376" s="99"/>
      <c r="F376" s="99"/>
    </row>
    <row r="377" spans="3:6" x14ac:dyDescent="0.3">
      <c r="C377" s="99"/>
      <c r="D377" s="99"/>
      <c r="E377" s="99"/>
      <c r="F377" s="99"/>
    </row>
    <row r="378" spans="3:6" x14ac:dyDescent="0.3">
      <c r="C378" s="99"/>
      <c r="D378" s="99"/>
      <c r="E378" s="99"/>
      <c r="F378" s="99"/>
    </row>
    <row r="379" spans="3:6" x14ac:dyDescent="0.3">
      <c r="C379" s="99"/>
      <c r="D379" s="99"/>
      <c r="E379" s="99"/>
      <c r="F379" s="99"/>
    </row>
    <row r="380" spans="3:6" x14ac:dyDescent="0.3">
      <c r="C380" s="99"/>
      <c r="D380" s="99"/>
      <c r="E380" s="99"/>
      <c r="F380" s="99"/>
    </row>
    <row r="381" spans="3:6" x14ac:dyDescent="0.3">
      <c r="C381" s="99"/>
      <c r="D381" s="99"/>
      <c r="E381" s="99"/>
      <c r="F381" s="99"/>
    </row>
    <row r="382" spans="3:6" x14ac:dyDescent="0.3">
      <c r="C382" s="99"/>
      <c r="D382" s="99"/>
      <c r="E382" s="99"/>
      <c r="F382" s="99"/>
    </row>
    <row r="383" spans="3:6" x14ac:dyDescent="0.3">
      <c r="C383" s="99"/>
      <c r="D383" s="99"/>
      <c r="E383" s="99"/>
      <c r="F383" s="99"/>
    </row>
    <row r="384" spans="3:6" x14ac:dyDescent="0.3">
      <c r="C384" s="99"/>
      <c r="D384" s="99"/>
      <c r="E384" s="99"/>
      <c r="F384" s="99"/>
    </row>
    <row r="385" spans="3:6" x14ac:dyDescent="0.3">
      <c r="C385" s="99"/>
      <c r="D385" s="99"/>
      <c r="E385" s="99"/>
      <c r="F385" s="99"/>
    </row>
    <row r="386" spans="3:6" x14ac:dyDescent="0.3">
      <c r="C386" s="99"/>
      <c r="D386" s="99"/>
      <c r="E386" s="99"/>
      <c r="F386" s="99"/>
    </row>
    <row r="387" spans="3:6" x14ac:dyDescent="0.3">
      <c r="C387" s="99"/>
      <c r="D387" s="99"/>
      <c r="E387" s="99"/>
      <c r="F387" s="99"/>
    </row>
    <row r="388" spans="3:6" x14ac:dyDescent="0.3">
      <c r="C388" s="99"/>
      <c r="D388" s="99"/>
      <c r="E388" s="99"/>
      <c r="F388" s="99"/>
    </row>
    <row r="389" spans="3:6" x14ac:dyDescent="0.3">
      <c r="C389" s="99"/>
      <c r="D389" s="99"/>
      <c r="E389" s="99"/>
      <c r="F389" s="99"/>
    </row>
    <row r="390" spans="3:6" x14ac:dyDescent="0.3">
      <c r="C390" s="99"/>
      <c r="D390" s="99"/>
      <c r="E390" s="99"/>
      <c r="F390" s="99"/>
    </row>
    <row r="391" spans="3:6" x14ac:dyDescent="0.3">
      <c r="C391" s="99"/>
      <c r="D391" s="99"/>
      <c r="E391" s="99"/>
      <c r="F391" s="99"/>
    </row>
    <row r="392" spans="3:6" x14ac:dyDescent="0.3">
      <c r="C392" s="99"/>
      <c r="D392" s="99"/>
      <c r="E392" s="99"/>
      <c r="F392" s="99"/>
    </row>
    <row r="393" spans="3:6" x14ac:dyDescent="0.3">
      <c r="C393" s="99"/>
      <c r="D393" s="99"/>
      <c r="E393" s="99"/>
      <c r="F393" s="99"/>
    </row>
    <row r="394" spans="3:6" x14ac:dyDescent="0.3">
      <c r="C394" s="99"/>
      <c r="D394" s="99"/>
      <c r="E394" s="99"/>
      <c r="F394" s="99"/>
    </row>
    <row r="395" spans="3:6" x14ac:dyDescent="0.3">
      <c r="C395" s="99"/>
      <c r="D395" s="99"/>
      <c r="E395" s="99"/>
      <c r="F395" s="99"/>
    </row>
    <row r="396" spans="3:6" x14ac:dyDescent="0.3">
      <c r="C396" s="99"/>
      <c r="D396" s="99"/>
      <c r="E396" s="99"/>
      <c r="F396" s="99"/>
    </row>
    <row r="397" spans="3:6" x14ac:dyDescent="0.3">
      <c r="C397" s="99"/>
      <c r="D397" s="99"/>
      <c r="E397" s="99"/>
      <c r="F397" s="99"/>
    </row>
    <row r="398" spans="3:6" x14ac:dyDescent="0.3">
      <c r="C398" s="99"/>
      <c r="D398" s="99"/>
      <c r="E398" s="99"/>
      <c r="F398" s="99"/>
    </row>
    <row r="399" spans="3:6" x14ac:dyDescent="0.3">
      <c r="C399" s="99"/>
      <c r="D399" s="99"/>
      <c r="E399" s="99"/>
      <c r="F399" s="99"/>
    </row>
    <row r="400" spans="3:6" x14ac:dyDescent="0.3">
      <c r="C400" s="99"/>
      <c r="D400" s="99"/>
      <c r="E400" s="99"/>
      <c r="F400" s="99"/>
    </row>
    <row r="401" spans="3:6" x14ac:dyDescent="0.3">
      <c r="C401" s="99"/>
      <c r="D401" s="99"/>
      <c r="E401" s="99"/>
      <c r="F401" s="99"/>
    </row>
    <row r="402" spans="3:6" x14ac:dyDescent="0.3">
      <c r="C402" s="99"/>
      <c r="D402" s="99"/>
      <c r="E402" s="99"/>
      <c r="F402" s="99"/>
    </row>
    <row r="403" spans="3:6" x14ac:dyDescent="0.3">
      <c r="C403" s="99"/>
      <c r="D403" s="99"/>
      <c r="E403" s="99"/>
      <c r="F403" s="99"/>
    </row>
    <row r="404" spans="3:6" x14ac:dyDescent="0.3">
      <c r="C404" s="99"/>
      <c r="D404" s="99"/>
      <c r="E404" s="99"/>
      <c r="F404" s="99"/>
    </row>
    <row r="405" spans="3:6" x14ac:dyDescent="0.3">
      <c r="C405" s="99"/>
      <c r="D405" s="99"/>
      <c r="E405" s="99"/>
      <c r="F405" s="99"/>
    </row>
    <row r="406" spans="3:6" x14ac:dyDescent="0.3">
      <c r="C406" s="99"/>
      <c r="D406" s="99"/>
      <c r="E406" s="99"/>
      <c r="F406" s="99"/>
    </row>
    <row r="407" spans="3:6" x14ac:dyDescent="0.3">
      <c r="C407" s="99"/>
      <c r="D407" s="99"/>
      <c r="E407" s="99"/>
      <c r="F407" s="99"/>
    </row>
    <row r="408" spans="3:6" x14ac:dyDescent="0.3">
      <c r="C408" s="99"/>
      <c r="D408" s="99"/>
      <c r="E408" s="99"/>
      <c r="F408" s="99"/>
    </row>
    <row r="409" spans="3:6" x14ac:dyDescent="0.3">
      <c r="C409" s="99"/>
      <c r="D409" s="99"/>
      <c r="E409" s="99"/>
      <c r="F409" s="99"/>
    </row>
    <row r="410" spans="3:6" x14ac:dyDescent="0.3">
      <c r="C410" s="99"/>
      <c r="D410" s="99"/>
      <c r="E410" s="99"/>
      <c r="F410" s="99"/>
    </row>
    <row r="411" spans="3:6" x14ac:dyDescent="0.3">
      <c r="C411" s="99"/>
      <c r="D411" s="99"/>
      <c r="E411" s="99"/>
      <c r="F411" s="99"/>
    </row>
    <row r="412" spans="3:6" x14ac:dyDescent="0.3">
      <c r="C412" s="99"/>
      <c r="D412" s="99"/>
      <c r="E412" s="99"/>
      <c r="F412" s="99"/>
    </row>
    <row r="413" spans="3:6" x14ac:dyDescent="0.3">
      <c r="C413" s="99"/>
      <c r="D413" s="99"/>
      <c r="E413" s="99"/>
      <c r="F413" s="99"/>
    </row>
    <row r="414" spans="3:6" x14ac:dyDescent="0.3">
      <c r="C414" s="99"/>
      <c r="D414" s="99"/>
      <c r="E414" s="99"/>
      <c r="F414" s="99"/>
    </row>
    <row r="415" spans="3:6" x14ac:dyDescent="0.3">
      <c r="C415" s="99"/>
      <c r="D415" s="99"/>
      <c r="E415" s="99"/>
      <c r="F415" s="99"/>
    </row>
    <row r="416" spans="3:6" x14ac:dyDescent="0.3">
      <c r="C416" s="99"/>
      <c r="D416" s="99"/>
      <c r="E416" s="99"/>
      <c r="F416" s="99"/>
    </row>
    <row r="417" spans="3:6" x14ac:dyDescent="0.3">
      <c r="C417" s="99"/>
      <c r="D417" s="99"/>
      <c r="E417" s="99"/>
      <c r="F417" s="99"/>
    </row>
    <row r="418" spans="3:6" x14ac:dyDescent="0.3">
      <c r="C418" s="99"/>
      <c r="D418" s="99"/>
      <c r="E418" s="99"/>
      <c r="F418" s="99"/>
    </row>
    <row r="419" spans="3:6" x14ac:dyDescent="0.3">
      <c r="C419" s="99"/>
      <c r="D419" s="99"/>
      <c r="E419" s="99"/>
      <c r="F419" s="99"/>
    </row>
    <row r="420" spans="3:6" x14ac:dyDescent="0.3">
      <c r="C420" s="99"/>
      <c r="D420" s="99"/>
      <c r="E420" s="99"/>
      <c r="F420" s="99"/>
    </row>
    <row r="421" spans="3:6" x14ac:dyDescent="0.3">
      <c r="C421" s="99"/>
      <c r="D421" s="99"/>
      <c r="E421" s="99"/>
      <c r="F421" s="99"/>
    </row>
    <row r="422" spans="3:6" x14ac:dyDescent="0.3">
      <c r="C422" s="99"/>
      <c r="D422" s="99"/>
      <c r="E422" s="99"/>
      <c r="F422" s="99"/>
    </row>
    <row r="423" spans="3:6" x14ac:dyDescent="0.3">
      <c r="C423" s="99"/>
      <c r="D423" s="99"/>
      <c r="E423" s="99"/>
      <c r="F423" s="99"/>
    </row>
    <row r="424" spans="3:6" x14ac:dyDescent="0.3">
      <c r="C424" s="99"/>
      <c r="D424" s="99"/>
      <c r="E424" s="99"/>
      <c r="F424" s="99"/>
    </row>
    <row r="425" spans="3:6" x14ac:dyDescent="0.3">
      <c r="C425" s="99"/>
      <c r="D425" s="99"/>
      <c r="E425" s="99"/>
      <c r="F425" s="99"/>
    </row>
    <row r="426" spans="3:6" x14ac:dyDescent="0.3">
      <c r="C426" s="99"/>
      <c r="D426" s="99"/>
      <c r="E426" s="99"/>
      <c r="F426" s="99"/>
    </row>
    <row r="427" spans="3:6" x14ac:dyDescent="0.3">
      <c r="C427" s="99"/>
      <c r="D427" s="99"/>
      <c r="E427" s="99"/>
      <c r="F427" s="99"/>
    </row>
    <row r="428" spans="3:6" x14ac:dyDescent="0.3">
      <c r="C428" s="99"/>
      <c r="D428" s="99"/>
      <c r="E428" s="99"/>
      <c r="F428" s="99"/>
    </row>
    <row r="429" spans="3:6" x14ac:dyDescent="0.3">
      <c r="C429" s="99"/>
      <c r="D429" s="99"/>
      <c r="E429" s="99"/>
      <c r="F429" s="99"/>
    </row>
    <row r="430" spans="3:6" x14ac:dyDescent="0.3">
      <c r="C430" s="99"/>
      <c r="D430" s="99"/>
      <c r="E430" s="99"/>
      <c r="F430" s="99"/>
    </row>
    <row r="431" spans="3:6" x14ac:dyDescent="0.3">
      <c r="C431" s="99"/>
      <c r="D431" s="99"/>
      <c r="E431" s="99"/>
      <c r="F431" s="99"/>
    </row>
    <row r="432" spans="3:6" x14ac:dyDescent="0.3">
      <c r="C432" s="99"/>
      <c r="D432" s="99"/>
      <c r="E432" s="99"/>
      <c r="F432" s="99"/>
    </row>
    <row r="433" spans="3:6" x14ac:dyDescent="0.3">
      <c r="C433" s="99"/>
      <c r="D433" s="99"/>
      <c r="E433" s="99"/>
      <c r="F433" s="99"/>
    </row>
    <row r="434" spans="3:6" x14ac:dyDescent="0.3">
      <c r="C434" s="99"/>
      <c r="D434" s="99"/>
      <c r="E434" s="99"/>
      <c r="F434" s="99"/>
    </row>
    <row r="435" spans="3:6" x14ac:dyDescent="0.3">
      <c r="C435" s="99"/>
      <c r="D435" s="99"/>
      <c r="E435" s="99"/>
      <c r="F435" s="99"/>
    </row>
    <row r="436" spans="3:6" x14ac:dyDescent="0.3">
      <c r="C436" s="99"/>
      <c r="D436" s="99"/>
      <c r="E436" s="99"/>
      <c r="F436" s="99"/>
    </row>
    <row r="437" spans="3:6" x14ac:dyDescent="0.3">
      <c r="C437" s="99"/>
      <c r="D437" s="99"/>
      <c r="E437" s="99"/>
      <c r="F437" s="99"/>
    </row>
    <row r="438" spans="3:6" x14ac:dyDescent="0.3">
      <c r="C438" s="99"/>
      <c r="D438" s="99"/>
      <c r="E438" s="99"/>
      <c r="F438" s="99"/>
    </row>
    <row r="439" spans="3:6" x14ac:dyDescent="0.3">
      <c r="C439" s="99"/>
      <c r="D439" s="99"/>
      <c r="E439" s="99"/>
      <c r="F439" s="99"/>
    </row>
    <row r="440" spans="3:6" x14ac:dyDescent="0.3">
      <c r="C440" s="99"/>
      <c r="D440" s="99"/>
      <c r="E440" s="99"/>
      <c r="F440" s="99"/>
    </row>
    <row r="441" spans="3:6" x14ac:dyDescent="0.3">
      <c r="C441" s="99"/>
      <c r="D441" s="99"/>
      <c r="E441" s="99"/>
      <c r="F441" s="99"/>
    </row>
    <row r="442" spans="3:6" x14ac:dyDescent="0.3">
      <c r="C442" s="99"/>
      <c r="D442" s="99"/>
      <c r="E442" s="99"/>
      <c r="F442" s="99"/>
    </row>
    <row r="443" spans="3:6" x14ac:dyDescent="0.3">
      <c r="C443" s="99"/>
      <c r="D443" s="99"/>
      <c r="E443" s="99"/>
      <c r="F443" s="99"/>
    </row>
    <row r="444" spans="3:6" x14ac:dyDescent="0.3">
      <c r="C444" s="99"/>
      <c r="D444" s="99"/>
      <c r="E444" s="99"/>
      <c r="F444" s="99"/>
    </row>
    <row r="445" spans="3:6" x14ac:dyDescent="0.3">
      <c r="C445" s="99"/>
      <c r="D445" s="99"/>
      <c r="E445" s="99"/>
      <c r="F445" s="99"/>
    </row>
    <row r="446" spans="3:6" x14ac:dyDescent="0.3">
      <c r="C446" s="99"/>
      <c r="D446" s="99"/>
      <c r="E446" s="99"/>
      <c r="F446" s="99"/>
    </row>
    <row r="447" spans="3:6" x14ac:dyDescent="0.3">
      <c r="C447" s="99"/>
      <c r="D447" s="99"/>
      <c r="E447" s="99"/>
      <c r="F447" s="99"/>
    </row>
    <row r="448" spans="3:6" x14ac:dyDescent="0.3">
      <c r="C448" s="99"/>
      <c r="D448" s="99"/>
      <c r="E448" s="99"/>
      <c r="F448" s="99"/>
    </row>
    <row r="449" spans="3:6" x14ac:dyDescent="0.3">
      <c r="C449" s="99"/>
      <c r="D449" s="99"/>
      <c r="E449" s="99"/>
      <c r="F449" s="99"/>
    </row>
    <row r="450" spans="3:6" x14ac:dyDescent="0.3">
      <c r="C450" s="99"/>
      <c r="D450" s="99"/>
      <c r="E450" s="99"/>
      <c r="F450" s="99"/>
    </row>
    <row r="451" spans="3:6" x14ac:dyDescent="0.3">
      <c r="C451" s="99"/>
      <c r="D451" s="99"/>
      <c r="E451" s="99"/>
      <c r="F451" s="99"/>
    </row>
    <row r="452" spans="3:6" x14ac:dyDescent="0.3">
      <c r="C452" s="99"/>
      <c r="D452" s="99"/>
      <c r="E452" s="99"/>
      <c r="F452" s="99"/>
    </row>
    <row r="453" spans="3:6" x14ac:dyDescent="0.3">
      <c r="C453" s="99"/>
      <c r="D453" s="99"/>
      <c r="E453" s="99"/>
      <c r="F453" s="99"/>
    </row>
    <row r="454" spans="3:6" x14ac:dyDescent="0.3">
      <c r="C454" s="99"/>
      <c r="D454" s="99"/>
      <c r="E454" s="99"/>
      <c r="F454" s="99"/>
    </row>
    <row r="455" spans="3:6" x14ac:dyDescent="0.3">
      <c r="C455" s="99"/>
      <c r="D455" s="99"/>
      <c r="E455" s="99"/>
      <c r="F455" s="99"/>
    </row>
    <row r="456" spans="3:6" x14ac:dyDescent="0.3">
      <c r="C456" s="99"/>
      <c r="D456" s="99"/>
      <c r="E456" s="99"/>
      <c r="F456" s="99"/>
    </row>
    <row r="457" spans="3:6" x14ac:dyDescent="0.3">
      <c r="C457" s="99"/>
      <c r="D457" s="99"/>
      <c r="E457" s="99"/>
      <c r="F457" s="99"/>
    </row>
    <row r="458" spans="3:6" x14ac:dyDescent="0.3">
      <c r="C458" s="99"/>
      <c r="D458" s="99"/>
      <c r="E458" s="99"/>
      <c r="F458" s="99"/>
    </row>
    <row r="459" spans="3:6" x14ac:dyDescent="0.3">
      <c r="C459" s="99"/>
      <c r="D459" s="99"/>
      <c r="E459" s="99"/>
      <c r="F459" s="99"/>
    </row>
    <row r="460" spans="3:6" x14ac:dyDescent="0.3">
      <c r="C460" s="99"/>
      <c r="D460" s="99"/>
      <c r="E460" s="99"/>
      <c r="F460" s="99"/>
    </row>
    <row r="461" spans="3:6" x14ac:dyDescent="0.3">
      <c r="C461" s="99"/>
      <c r="D461" s="99"/>
      <c r="E461" s="99"/>
      <c r="F461" s="99"/>
    </row>
    <row r="462" spans="3:6" x14ac:dyDescent="0.3">
      <c r="C462" s="99"/>
      <c r="D462" s="99"/>
      <c r="E462" s="99"/>
      <c r="F462" s="99"/>
    </row>
    <row r="463" spans="3:6" x14ac:dyDescent="0.3">
      <c r="C463" s="99"/>
      <c r="D463" s="99"/>
      <c r="E463" s="99"/>
      <c r="F463" s="99"/>
    </row>
    <row r="464" spans="3:6" x14ac:dyDescent="0.3">
      <c r="C464" s="99"/>
      <c r="D464" s="99"/>
      <c r="E464" s="99"/>
      <c r="F464" s="99"/>
    </row>
    <row r="465" spans="3:6" x14ac:dyDescent="0.3">
      <c r="C465" s="99"/>
      <c r="D465" s="99"/>
      <c r="E465" s="99"/>
      <c r="F465" s="99"/>
    </row>
    <row r="466" spans="3:6" x14ac:dyDescent="0.3">
      <c r="C466" s="99"/>
      <c r="D466" s="99"/>
      <c r="E466" s="99"/>
      <c r="F466" s="99"/>
    </row>
    <row r="467" spans="3:6" x14ac:dyDescent="0.3">
      <c r="C467" s="99"/>
      <c r="D467" s="99"/>
      <c r="E467" s="99"/>
      <c r="F467" s="99"/>
    </row>
    <row r="468" spans="3:6" x14ac:dyDescent="0.3">
      <c r="C468" s="99"/>
      <c r="D468" s="99"/>
      <c r="E468" s="99"/>
      <c r="F468" s="99"/>
    </row>
    <row r="469" spans="3:6" x14ac:dyDescent="0.3">
      <c r="C469" s="99"/>
      <c r="D469" s="99"/>
      <c r="E469" s="99"/>
      <c r="F469" s="99"/>
    </row>
    <row r="470" spans="3:6" x14ac:dyDescent="0.3">
      <c r="C470" s="99"/>
      <c r="D470" s="99"/>
      <c r="E470" s="99"/>
      <c r="F470" s="99"/>
    </row>
    <row r="471" spans="3:6" x14ac:dyDescent="0.3">
      <c r="C471" s="99"/>
      <c r="D471" s="99"/>
      <c r="E471" s="99"/>
      <c r="F471" s="99"/>
    </row>
    <row r="472" spans="3:6" x14ac:dyDescent="0.3">
      <c r="C472" s="99"/>
      <c r="D472" s="99"/>
      <c r="E472" s="99"/>
      <c r="F472" s="99"/>
    </row>
    <row r="473" spans="3:6" x14ac:dyDescent="0.3">
      <c r="C473" s="99"/>
      <c r="D473" s="99"/>
      <c r="E473" s="99"/>
      <c r="F473" s="99"/>
    </row>
    <row r="474" spans="3:6" x14ac:dyDescent="0.3">
      <c r="C474" s="99"/>
      <c r="D474" s="99"/>
      <c r="E474" s="99"/>
      <c r="F474" s="99"/>
    </row>
    <row r="475" spans="3:6" x14ac:dyDescent="0.3">
      <c r="C475" s="99"/>
      <c r="D475" s="99"/>
      <c r="E475" s="99"/>
      <c r="F475" s="99"/>
    </row>
    <row r="476" spans="3:6" x14ac:dyDescent="0.3">
      <c r="C476" s="99"/>
      <c r="D476" s="99"/>
      <c r="E476" s="99"/>
      <c r="F476" s="99"/>
    </row>
    <row r="477" spans="3:6" x14ac:dyDescent="0.3">
      <c r="C477" s="99"/>
      <c r="D477" s="99"/>
      <c r="E477" s="99"/>
      <c r="F477" s="99"/>
    </row>
    <row r="478" spans="3:6" x14ac:dyDescent="0.3">
      <c r="C478" s="99"/>
      <c r="D478" s="99"/>
      <c r="E478" s="99"/>
      <c r="F478" s="99"/>
    </row>
    <row r="479" spans="3:6" x14ac:dyDescent="0.3">
      <c r="C479" s="99"/>
      <c r="D479" s="99"/>
      <c r="E479" s="99"/>
      <c r="F479" s="99"/>
    </row>
    <row r="480" spans="3:6" x14ac:dyDescent="0.3">
      <c r="C480" s="99"/>
      <c r="D480" s="99"/>
      <c r="E480" s="99"/>
      <c r="F480" s="99"/>
    </row>
    <row r="481" spans="3:6" x14ac:dyDescent="0.3">
      <c r="C481" s="99"/>
      <c r="D481" s="99"/>
      <c r="E481" s="99"/>
      <c r="F481" s="99"/>
    </row>
    <row r="482" spans="3:6" x14ac:dyDescent="0.3">
      <c r="C482" s="99"/>
      <c r="D482" s="99"/>
      <c r="E482" s="99"/>
      <c r="F482" s="99"/>
    </row>
    <row r="483" spans="3:6" x14ac:dyDescent="0.3">
      <c r="C483" s="99"/>
      <c r="D483" s="99"/>
      <c r="E483" s="99"/>
      <c r="F483" s="99"/>
    </row>
    <row r="484" spans="3:6" x14ac:dyDescent="0.3">
      <c r="C484" s="99"/>
      <c r="D484" s="99"/>
      <c r="E484" s="99"/>
      <c r="F484" s="99"/>
    </row>
    <row r="485" spans="3:6" x14ac:dyDescent="0.3">
      <c r="C485" s="99"/>
      <c r="D485" s="99"/>
      <c r="E485" s="99"/>
      <c r="F485" s="99"/>
    </row>
    <row r="486" spans="3:6" x14ac:dyDescent="0.3">
      <c r="C486" s="99"/>
      <c r="D486" s="99"/>
      <c r="E486" s="99"/>
      <c r="F486" s="99"/>
    </row>
    <row r="487" spans="3:6" x14ac:dyDescent="0.3">
      <c r="C487" s="99"/>
      <c r="D487" s="99"/>
      <c r="E487" s="99"/>
      <c r="F487" s="99"/>
    </row>
    <row r="488" spans="3:6" x14ac:dyDescent="0.3">
      <c r="C488" s="99"/>
      <c r="D488" s="99"/>
      <c r="E488" s="99"/>
      <c r="F488" s="99"/>
    </row>
    <row r="489" spans="3:6" x14ac:dyDescent="0.3">
      <c r="C489" s="99"/>
      <c r="D489" s="99"/>
      <c r="E489" s="99"/>
      <c r="F489" s="99"/>
    </row>
    <row r="490" spans="3:6" x14ac:dyDescent="0.3">
      <c r="C490" s="99"/>
      <c r="D490" s="99"/>
      <c r="E490" s="99"/>
      <c r="F490" s="99"/>
    </row>
    <row r="491" spans="3:6" x14ac:dyDescent="0.3">
      <c r="C491" s="99"/>
      <c r="D491" s="99"/>
      <c r="E491" s="99"/>
      <c r="F491" s="99"/>
    </row>
    <row r="492" spans="3:6" x14ac:dyDescent="0.3">
      <c r="C492" s="99"/>
      <c r="D492" s="99"/>
      <c r="E492" s="99"/>
      <c r="F492" s="99"/>
    </row>
    <row r="493" spans="3:6" x14ac:dyDescent="0.3">
      <c r="C493" s="99"/>
      <c r="D493" s="99"/>
      <c r="E493" s="99"/>
      <c r="F493" s="99"/>
    </row>
    <row r="494" spans="3:6" x14ac:dyDescent="0.3">
      <c r="C494" s="99"/>
      <c r="D494" s="99"/>
      <c r="E494" s="99"/>
      <c r="F494" s="99"/>
    </row>
    <row r="495" spans="3:6" x14ac:dyDescent="0.3">
      <c r="C495" s="99"/>
      <c r="D495" s="99"/>
      <c r="E495" s="99"/>
      <c r="F495" s="99"/>
    </row>
    <row r="496" spans="3:6" x14ac:dyDescent="0.3">
      <c r="C496" s="99"/>
      <c r="D496" s="99"/>
      <c r="E496" s="99"/>
      <c r="F496" s="99"/>
    </row>
    <row r="497" spans="3:6" x14ac:dyDescent="0.3">
      <c r="C497" s="99"/>
      <c r="D497" s="99"/>
      <c r="E497" s="99"/>
      <c r="F497" s="99"/>
    </row>
    <row r="498" spans="3:6" x14ac:dyDescent="0.3">
      <c r="C498" s="99"/>
      <c r="D498" s="99"/>
      <c r="E498" s="99"/>
      <c r="F498" s="99"/>
    </row>
    <row r="499" spans="3:6" x14ac:dyDescent="0.3">
      <c r="C499" s="99"/>
      <c r="D499" s="99"/>
      <c r="E499" s="99"/>
      <c r="F499" s="99"/>
    </row>
    <row r="500" spans="3:6" x14ac:dyDescent="0.3">
      <c r="C500" s="99"/>
      <c r="D500" s="99"/>
      <c r="E500" s="99"/>
      <c r="F500" s="99"/>
    </row>
    <row r="501" spans="3:6" x14ac:dyDescent="0.3">
      <c r="C501" s="99"/>
      <c r="D501" s="99"/>
      <c r="E501" s="99"/>
      <c r="F501" s="99"/>
    </row>
    <row r="502" spans="3:6" x14ac:dyDescent="0.3">
      <c r="C502" s="99"/>
      <c r="D502" s="99"/>
      <c r="E502" s="99"/>
      <c r="F502" s="99"/>
    </row>
    <row r="503" spans="3:6" x14ac:dyDescent="0.3">
      <c r="C503" s="99"/>
      <c r="D503" s="99"/>
      <c r="E503" s="99"/>
      <c r="F503" s="99"/>
    </row>
    <row r="504" spans="3:6" x14ac:dyDescent="0.3">
      <c r="C504" s="99"/>
      <c r="D504" s="99"/>
      <c r="E504" s="99"/>
      <c r="F504" s="99"/>
    </row>
    <row r="505" spans="3:6" x14ac:dyDescent="0.3">
      <c r="C505" s="99"/>
      <c r="D505" s="99"/>
      <c r="E505" s="99"/>
      <c r="F505" s="99"/>
    </row>
    <row r="506" spans="3:6" x14ac:dyDescent="0.3">
      <c r="C506" s="99"/>
      <c r="D506" s="99"/>
      <c r="E506" s="99"/>
      <c r="F506" s="99"/>
    </row>
    <row r="507" spans="3:6" x14ac:dyDescent="0.3">
      <c r="C507" s="99"/>
      <c r="D507" s="99"/>
      <c r="E507" s="99"/>
      <c r="F507" s="99"/>
    </row>
    <row r="508" spans="3:6" x14ac:dyDescent="0.3">
      <c r="C508" s="99"/>
      <c r="D508" s="99"/>
      <c r="E508" s="99"/>
      <c r="F508" s="99"/>
    </row>
    <row r="509" spans="3:6" x14ac:dyDescent="0.3">
      <c r="C509" s="99"/>
      <c r="D509" s="99"/>
      <c r="E509" s="99"/>
      <c r="F509" s="99"/>
    </row>
    <row r="510" spans="3:6" x14ac:dyDescent="0.3">
      <c r="C510" s="99"/>
      <c r="D510" s="99"/>
      <c r="E510" s="99"/>
      <c r="F510" s="99"/>
    </row>
    <row r="511" spans="3:6" x14ac:dyDescent="0.3">
      <c r="C511" s="99"/>
      <c r="D511" s="99"/>
      <c r="E511" s="99"/>
      <c r="F511" s="99"/>
    </row>
    <row r="512" spans="3:6" x14ac:dyDescent="0.3">
      <c r="C512" s="99"/>
      <c r="D512" s="99"/>
      <c r="E512" s="99"/>
      <c r="F512" s="99"/>
    </row>
    <row r="513" spans="3:6" x14ac:dyDescent="0.3">
      <c r="C513" s="99"/>
      <c r="D513" s="99"/>
      <c r="E513" s="99"/>
      <c r="F513" s="99"/>
    </row>
    <row r="514" spans="3:6" x14ac:dyDescent="0.3">
      <c r="C514" s="99"/>
      <c r="D514" s="99"/>
      <c r="E514" s="99"/>
      <c r="F514" s="99"/>
    </row>
    <row r="515" spans="3:6" x14ac:dyDescent="0.3">
      <c r="C515" s="99"/>
      <c r="D515" s="99"/>
      <c r="E515" s="99"/>
      <c r="F515" s="99"/>
    </row>
    <row r="516" spans="3:6" x14ac:dyDescent="0.3">
      <c r="C516" s="99"/>
      <c r="D516" s="99"/>
      <c r="E516" s="99"/>
      <c r="F516" s="99"/>
    </row>
    <row r="517" spans="3:6" x14ac:dyDescent="0.3">
      <c r="C517" s="99"/>
      <c r="D517" s="99"/>
      <c r="E517" s="99"/>
      <c r="F517" s="99"/>
    </row>
    <row r="518" spans="3:6" x14ac:dyDescent="0.3">
      <c r="C518" s="99"/>
      <c r="D518" s="99"/>
      <c r="E518" s="99"/>
      <c r="F518" s="99"/>
    </row>
    <row r="519" spans="3:6" x14ac:dyDescent="0.3">
      <c r="C519" s="99"/>
      <c r="D519" s="99"/>
      <c r="E519" s="99"/>
      <c r="F519" s="99"/>
    </row>
    <row r="520" spans="3:6" x14ac:dyDescent="0.3">
      <c r="C520" s="99"/>
      <c r="D520" s="99"/>
      <c r="E520" s="99"/>
      <c r="F520" s="99"/>
    </row>
    <row r="521" spans="3:6" x14ac:dyDescent="0.3">
      <c r="C521" s="99"/>
      <c r="D521" s="99"/>
      <c r="E521" s="99"/>
      <c r="F521" s="99"/>
    </row>
    <row r="522" spans="3:6" x14ac:dyDescent="0.3">
      <c r="C522" s="99"/>
      <c r="D522" s="99"/>
      <c r="E522" s="99"/>
      <c r="F522" s="99"/>
    </row>
    <row r="523" spans="3:6" x14ac:dyDescent="0.3">
      <c r="C523" s="99"/>
      <c r="D523" s="99"/>
      <c r="E523" s="99"/>
      <c r="F523" s="99"/>
    </row>
    <row r="524" spans="3:6" x14ac:dyDescent="0.3">
      <c r="C524" s="99"/>
      <c r="D524" s="99"/>
      <c r="E524" s="99"/>
      <c r="F524" s="99"/>
    </row>
    <row r="525" spans="3:6" x14ac:dyDescent="0.3">
      <c r="C525" s="99"/>
      <c r="D525" s="99"/>
      <c r="E525" s="99"/>
      <c r="F525" s="99"/>
    </row>
    <row r="526" spans="3:6" x14ac:dyDescent="0.3">
      <c r="C526" s="99"/>
      <c r="D526" s="99"/>
      <c r="E526" s="99"/>
      <c r="F526" s="99"/>
    </row>
    <row r="527" spans="3:6" x14ac:dyDescent="0.3">
      <c r="C527" s="99"/>
      <c r="D527" s="99"/>
      <c r="E527" s="99"/>
      <c r="F527" s="99"/>
    </row>
    <row r="528" spans="3:6" x14ac:dyDescent="0.3">
      <c r="C528" s="99"/>
      <c r="D528" s="99"/>
      <c r="E528" s="99"/>
      <c r="F528" s="99"/>
    </row>
    <row r="529" spans="3:6" x14ac:dyDescent="0.3">
      <c r="C529" s="99"/>
      <c r="D529" s="99"/>
      <c r="E529" s="99"/>
      <c r="F529" s="99"/>
    </row>
    <row r="530" spans="3:6" x14ac:dyDescent="0.3">
      <c r="C530" s="99"/>
      <c r="D530" s="99"/>
      <c r="E530" s="99"/>
      <c r="F530" s="99"/>
    </row>
    <row r="531" spans="3:6" x14ac:dyDescent="0.3">
      <c r="C531" s="99"/>
      <c r="D531" s="99"/>
      <c r="E531" s="99"/>
      <c r="F531" s="99"/>
    </row>
    <row r="532" spans="3:6" x14ac:dyDescent="0.3">
      <c r="C532" s="99"/>
      <c r="D532" s="99"/>
      <c r="E532" s="99"/>
      <c r="F532" s="99"/>
    </row>
    <row r="533" spans="3:6" x14ac:dyDescent="0.3">
      <c r="C533" s="99"/>
      <c r="D533" s="99"/>
      <c r="E533" s="99"/>
      <c r="F533" s="99"/>
    </row>
    <row r="534" spans="3:6" x14ac:dyDescent="0.3">
      <c r="C534" s="99"/>
      <c r="D534" s="99"/>
      <c r="E534" s="99"/>
      <c r="F534" s="99"/>
    </row>
    <row r="535" spans="3:6" x14ac:dyDescent="0.3">
      <c r="C535" s="99"/>
      <c r="D535" s="99"/>
      <c r="E535" s="99"/>
      <c r="F535" s="99"/>
    </row>
    <row r="536" spans="3:6" x14ac:dyDescent="0.3">
      <c r="C536" s="99"/>
      <c r="D536" s="99"/>
      <c r="E536" s="99"/>
      <c r="F536" s="99"/>
    </row>
    <row r="537" spans="3:6" x14ac:dyDescent="0.3">
      <c r="C537" s="99"/>
      <c r="D537" s="99"/>
      <c r="E537" s="99"/>
      <c r="F537" s="99"/>
    </row>
    <row r="538" spans="3:6" x14ac:dyDescent="0.3">
      <c r="C538" s="99"/>
      <c r="D538" s="99"/>
      <c r="E538" s="99"/>
      <c r="F538" s="99"/>
    </row>
    <row r="539" spans="3:6" x14ac:dyDescent="0.3">
      <c r="C539" s="99"/>
      <c r="D539" s="99"/>
      <c r="E539" s="99"/>
      <c r="F539" s="99"/>
    </row>
    <row r="540" spans="3:6" x14ac:dyDescent="0.3">
      <c r="C540" s="99"/>
      <c r="D540" s="99"/>
      <c r="E540" s="99"/>
      <c r="F540" s="99"/>
    </row>
    <row r="541" spans="3:6" x14ac:dyDescent="0.3">
      <c r="C541" s="99"/>
      <c r="D541" s="99"/>
      <c r="E541" s="99"/>
      <c r="F541" s="99"/>
    </row>
    <row r="542" spans="3:6" x14ac:dyDescent="0.3">
      <c r="C542" s="99"/>
      <c r="D542" s="99"/>
      <c r="E542" s="99"/>
      <c r="F542" s="99"/>
    </row>
    <row r="543" spans="3:6" x14ac:dyDescent="0.3">
      <c r="C543" s="99"/>
      <c r="D543" s="99"/>
      <c r="E543" s="99"/>
      <c r="F543" s="99"/>
    </row>
    <row r="544" spans="3:6" x14ac:dyDescent="0.3">
      <c r="C544" s="99"/>
      <c r="D544" s="99"/>
      <c r="E544" s="99"/>
      <c r="F544" s="99"/>
    </row>
    <row r="545" spans="3:6" x14ac:dyDescent="0.3">
      <c r="C545" s="99"/>
      <c r="D545" s="99"/>
      <c r="E545" s="99"/>
      <c r="F545" s="99"/>
    </row>
    <row r="546" spans="3:6" x14ac:dyDescent="0.3">
      <c r="C546" s="99"/>
      <c r="D546" s="99"/>
      <c r="E546" s="99"/>
      <c r="F546" s="99"/>
    </row>
    <row r="547" spans="3:6" x14ac:dyDescent="0.3">
      <c r="C547" s="99"/>
      <c r="D547" s="99"/>
      <c r="E547" s="99"/>
      <c r="F547" s="99"/>
    </row>
    <row r="548" spans="3:6" x14ac:dyDescent="0.3">
      <c r="C548" s="99"/>
      <c r="D548" s="99"/>
      <c r="E548" s="99"/>
      <c r="F548" s="99"/>
    </row>
    <row r="549" spans="3:6" x14ac:dyDescent="0.3">
      <c r="C549" s="99"/>
      <c r="D549" s="99"/>
      <c r="E549" s="99"/>
      <c r="F549" s="99"/>
    </row>
    <row r="550" spans="3:6" x14ac:dyDescent="0.3">
      <c r="C550" s="99"/>
      <c r="D550" s="99"/>
      <c r="E550" s="99"/>
      <c r="F550" s="99"/>
    </row>
    <row r="551" spans="3:6" x14ac:dyDescent="0.3">
      <c r="C551" s="99"/>
      <c r="D551" s="99"/>
      <c r="E551" s="99"/>
      <c r="F551" s="99"/>
    </row>
    <row r="552" spans="3:6" x14ac:dyDescent="0.3">
      <c r="C552" s="99"/>
      <c r="D552" s="99"/>
      <c r="E552" s="99"/>
      <c r="F552" s="99"/>
    </row>
    <row r="553" spans="3:6" x14ac:dyDescent="0.3">
      <c r="C553" s="99"/>
      <c r="D553" s="99"/>
      <c r="E553" s="99"/>
      <c r="F553" s="99"/>
    </row>
    <row r="554" spans="3:6" x14ac:dyDescent="0.3">
      <c r="C554" s="99"/>
      <c r="D554" s="99"/>
      <c r="E554" s="99"/>
      <c r="F554" s="99"/>
    </row>
    <row r="555" spans="3:6" x14ac:dyDescent="0.3">
      <c r="C555" s="99"/>
      <c r="D555" s="99"/>
      <c r="E555" s="99"/>
      <c r="F555" s="99"/>
    </row>
    <row r="556" spans="3:6" x14ac:dyDescent="0.3">
      <c r="C556" s="99"/>
      <c r="D556" s="99"/>
      <c r="E556" s="99"/>
      <c r="F556" s="99"/>
    </row>
    <row r="557" spans="3:6" x14ac:dyDescent="0.3">
      <c r="C557" s="99"/>
      <c r="D557" s="99"/>
      <c r="E557" s="99"/>
      <c r="F557" s="99"/>
    </row>
    <row r="558" spans="3:6" x14ac:dyDescent="0.3">
      <c r="C558" s="99"/>
      <c r="D558" s="99"/>
      <c r="E558" s="99"/>
      <c r="F558" s="99"/>
    </row>
    <row r="559" spans="3:6" x14ac:dyDescent="0.3">
      <c r="C559" s="99"/>
      <c r="D559" s="99"/>
      <c r="E559" s="99"/>
      <c r="F559" s="99"/>
    </row>
    <row r="560" spans="3:6" x14ac:dyDescent="0.3">
      <c r="C560" s="99"/>
      <c r="D560" s="99"/>
      <c r="E560" s="99"/>
      <c r="F560" s="99"/>
    </row>
    <row r="561" spans="3:6" x14ac:dyDescent="0.3">
      <c r="C561" s="99"/>
      <c r="D561" s="99"/>
      <c r="E561" s="99"/>
      <c r="F561" s="99"/>
    </row>
    <row r="562" spans="3:6" x14ac:dyDescent="0.3">
      <c r="C562" s="99"/>
      <c r="D562" s="99"/>
      <c r="E562" s="99"/>
      <c r="F562" s="99"/>
    </row>
    <row r="563" spans="3:6" x14ac:dyDescent="0.3">
      <c r="C563" s="99"/>
      <c r="D563" s="99"/>
      <c r="E563" s="99"/>
      <c r="F563" s="99"/>
    </row>
    <row r="564" spans="3:6" x14ac:dyDescent="0.3">
      <c r="C564" s="99"/>
      <c r="D564" s="99"/>
      <c r="E564" s="99"/>
      <c r="F564" s="99"/>
    </row>
    <row r="565" spans="3:6" x14ac:dyDescent="0.3">
      <c r="C565" s="99"/>
      <c r="D565" s="99"/>
      <c r="E565" s="99"/>
      <c r="F565" s="99"/>
    </row>
    <row r="566" spans="3:6" x14ac:dyDescent="0.3">
      <c r="C566" s="99"/>
      <c r="D566" s="99"/>
      <c r="E566" s="99"/>
      <c r="F566" s="99"/>
    </row>
    <row r="567" spans="3:6" x14ac:dyDescent="0.3">
      <c r="C567" s="99"/>
      <c r="D567" s="99"/>
      <c r="E567" s="99"/>
      <c r="F567" s="99"/>
    </row>
    <row r="568" spans="3:6" x14ac:dyDescent="0.3">
      <c r="C568" s="99"/>
      <c r="D568" s="99"/>
      <c r="E568" s="99"/>
      <c r="F568" s="99"/>
    </row>
    <row r="569" spans="3:6" x14ac:dyDescent="0.3">
      <c r="C569" s="99"/>
      <c r="D569" s="99"/>
      <c r="E569" s="99"/>
      <c r="F569" s="99"/>
    </row>
    <row r="570" spans="3:6" x14ac:dyDescent="0.3">
      <c r="C570" s="99"/>
      <c r="D570" s="99"/>
      <c r="E570" s="99"/>
      <c r="F570" s="99"/>
    </row>
    <row r="571" spans="3:6" x14ac:dyDescent="0.3">
      <c r="C571" s="99"/>
      <c r="D571" s="99"/>
      <c r="E571" s="99"/>
      <c r="F571" s="99"/>
    </row>
    <row r="572" spans="3:6" x14ac:dyDescent="0.3">
      <c r="C572" s="99"/>
      <c r="D572" s="99"/>
      <c r="E572" s="99"/>
      <c r="F572" s="99"/>
    </row>
    <row r="573" spans="3:6" x14ac:dyDescent="0.3">
      <c r="C573" s="99"/>
      <c r="D573" s="99"/>
      <c r="E573" s="99"/>
      <c r="F573" s="99"/>
    </row>
    <row r="574" spans="3:6" x14ac:dyDescent="0.3">
      <c r="C574" s="99"/>
      <c r="D574" s="99"/>
      <c r="E574" s="99"/>
      <c r="F574" s="99"/>
    </row>
    <row r="575" spans="3:6" x14ac:dyDescent="0.3">
      <c r="C575" s="99"/>
      <c r="D575" s="99"/>
      <c r="E575" s="99"/>
      <c r="F575" s="99"/>
    </row>
    <row r="576" spans="3:6" x14ac:dyDescent="0.3">
      <c r="C576" s="99"/>
      <c r="D576" s="99"/>
      <c r="E576" s="99"/>
      <c r="F576" s="99"/>
    </row>
    <row r="577" spans="3:6" x14ac:dyDescent="0.3">
      <c r="C577" s="99"/>
      <c r="D577" s="99"/>
      <c r="E577" s="99"/>
      <c r="F577" s="99"/>
    </row>
    <row r="578" spans="3:6" x14ac:dyDescent="0.3">
      <c r="C578" s="99"/>
      <c r="D578" s="99"/>
      <c r="E578" s="99"/>
      <c r="F578" s="99"/>
    </row>
    <row r="579" spans="3:6" x14ac:dyDescent="0.3">
      <c r="C579" s="99"/>
      <c r="D579" s="99"/>
      <c r="E579" s="99"/>
      <c r="F579" s="99"/>
    </row>
    <row r="580" spans="3:6" x14ac:dyDescent="0.3">
      <c r="C580" s="99"/>
      <c r="D580" s="99"/>
      <c r="E580" s="99"/>
      <c r="F580" s="99"/>
    </row>
    <row r="581" spans="3:6" x14ac:dyDescent="0.3">
      <c r="C581" s="99"/>
      <c r="D581" s="99"/>
      <c r="E581" s="99"/>
      <c r="F581" s="99"/>
    </row>
    <row r="582" spans="3:6" x14ac:dyDescent="0.3">
      <c r="C582" s="99"/>
      <c r="D582" s="99"/>
      <c r="E582" s="99"/>
      <c r="F582" s="99"/>
    </row>
    <row r="583" spans="3:6" x14ac:dyDescent="0.3">
      <c r="C583" s="99"/>
      <c r="D583" s="99"/>
      <c r="E583" s="99"/>
      <c r="F583" s="99"/>
    </row>
    <row r="584" spans="3:6" x14ac:dyDescent="0.3">
      <c r="C584" s="99"/>
      <c r="D584" s="99"/>
      <c r="E584" s="99"/>
      <c r="F584" s="99"/>
    </row>
    <row r="585" spans="3:6" x14ac:dyDescent="0.3">
      <c r="C585" s="99"/>
      <c r="D585" s="99"/>
      <c r="E585" s="99"/>
      <c r="F585" s="99"/>
    </row>
    <row r="586" spans="3:6" x14ac:dyDescent="0.3">
      <c r="C586" s="99"/>
      <c r="D586" s="99"/>
      <c r="E586" s="99"/>
      <c r="F586" s="99"/>
    </row>
    <row r="587" spans="3:6" x14ac:dyDescent="0.3">
      <c r="C587" s="99"/>
      <c r="D587" s="99"/>
      <c r="E587" s="99"/>
      <c r="F587" s="99"/>
    </row>
    <row r="588" spans="3:6" x14ac:dyDescent="0.3">
      <c r="C588" s="99"/>
      <c r="D588" s="99"/>
      <c r="E588" s="99"/>
      <c r="F588" s="99"/>
    </row>
    <row r="589" spans="3:6" x14ac:dyDescent="0.3">
      <c r="C589" s="99"/>
      <c r="D589" s="99"/>
      <c r="E589" s="99"/>
      <c r="F589" s="99"/>
    </row>
    <row r="590" spans="3:6" x14ac:dyDescent="0.3">
      <c r="C590" s="99"/>
      <c r="D590" s="99"/>
      <c r="E590" s="99"/>
      <c r="F590" s="99"/>
    </row>
    <row r="591" spans="3:6" x14ac:dyDescent="0.3">
      <c r="C591" s="99"/>
      <c r="D591" s="99"/>
      <c r="E591" s="99"/>
      <c r="F591" s="99"/>
    </row>
    <row r="592" spans="3:6" x14ac:dyDescent="0.3">
      <c r="C592" s="99"/>
      <c r="D592" s="99"/>
      <c r="E592" s="99"/>
      <c r="F592" s="99"/>
    </row>
    <row r="593" spans="3:6" x14ac:dyDescent="0.3">
      <c r="C593" s="99"/>
      <c r="D593" s="99"/>
      <c r="E593" s="99"/>
      <c r="F593" s="99"/>
    </row>
    <row r="594" spans="3:6" x14ac:dyDescent="0.3">
      <c r="C594" s="99"/>
      <c r="D594" s="99"/>
      <c r="E594" s="99"/>
      <c r="F594" s="99"/>
    </row>
    <row r="595" spans="3:6" x14ac:dyDescent="0.3">
      <c r="C595" s="99"/>
      <c r="D595" s="99"/>
      <c r="E595" s="99"/>
      <c r="F595" s="99"/>
    </row>
    <row r="596" spans="3:6" x14ac:dyDescent="0.3">
      <c r="C596" s="99"/>
      <c r="D596" s="99"/>
      <c r="E596" s="99"/>
      <c r="F596" s="99"/>
    </row>
    <row r="597" spans="3:6" x14ac:dyDescent="0.3">
      <c r="C597" s="99"/>
      <c r="D597" s="99"/>
      <c r="E597" s="99"/>
      <c r="F597" s="99"/>
    </row>
    <row r="598" spans="3:6" x14ac:dyDescent="0.3">
      <c r="C598" s="99"/>
      <c r="D598" s="99"/>
      <c r="E598" s="99"/>
      <c r="F598" s="99"/>
    </row>
    <row r="599" spans="3:6" x14ac:dyDescent="0.3">
      <c r="C599" s="99"/>
      <c r="D599" s="99"/>
      <c r="E599" s="99"/>
      <c r="F599" s="99"/>
    </row>
    <row r="600" spans="3:6" x14ac:dyDescent="0.3">
      <c r="C600" s="99"/>
      <c r="D600" s="99"/>
      <c r="E600" s="99"/>
      <c r="F600" s="99"/>
    </row>
    <row r="601" spans="3:6" x14ac:dyDescent="0.3">
      <c r="C601" s="99"/>
      <c r="D601" s="99"/>
      <c r="E601" s="99"/>
      <c r="F601" s="99"/>
    </row>
    <row r="602" spans="3:6" x14ac:dyDescent="0.3">
      <c r="C602" s="99"/>
      <c r="D602" s="99"/>
      <c r="E602" s="99"/>
      <c r="F602" s="99"/>
    </row>
    <row r="603" spans="3:6" x14ac:dyDescent="0.3">
      <c r="C603" s="99"/>
      <c r="D603" s="99"/>
      <c r="E603" s="99"/>
      <c r="F603" s="99"/>
    </row>
    <row r="604" spans="3:6" x14ac:dyDescent="0.3">
      <c r="C604" s="99"/>
      <c r="D604" s="99"/>
      <c r="E604" s="99"/>
      <c r="F604" s="99"/>
    </row>
    <row r="605" spans="3:6" x14ac:dyDescent="0.3">
      <c r="C605" s="99"/>
      <c r="D605" s="99"/>
      <c r="E605" s="99"/>
      <c r="F605" s="99"/>
    </row>
    <row r="606" spans="3:6" x14ac:dyDescent="0.3">
      <c r="C606" s="99"/>
      <c r="D606" s="99"/>
      <c r="E606" s="99"/>
      <c r="F606" s="99"/>
    </row>
    <row r="607" spans="3:6" x14ac:dyDescent="0.3">
      <c r="C607" s="99"/>
      <c r="D607" s="99"/>
      <c r="E607" s="99"/>
      <c r="F607" s="99"/>
    </row>
    <row r="608" spans="3:6" x14ac:dyDescent="0.3">
      <c r="C608" s="99"/>
      <c r="D608" s="99"/>
      <c r="E608" s="99"/>
      <c r="F608" s="99"/>
    </row>
    <row r="609" spans="3:6" x14ac:dyDescent="0.3">
      <c r="C609" s="99"/>
      <c r="D609" s="99"/>
      <c r="E609" s="99"/>
      <c r="F609" s="99"/>
    </row>
    <row r="610" spans="3:6" x14ac:dyDescent="0.3">
      <c r="C610" s="99"/>
      <c r="D610" s="99"/>
      <c r="E610" s="99"/>
      <c r="F610" s="99"/>
    </row>
    <row r="611" spans="3:6" x14ac:dyDescent="0.3">
      <c r="C611" s="99"/>
      <c r="D611" s="99"/>
      <c r="E611" s="99"/>
      <c r="F611" s="99"/>
    </row>
    <row r="612" spans="3:6" x14ac:dyDescent="0.3">
      <c r="C612" s="99"/>
      <c r="D612" s="99"/>
      <c r="E612" s="99"/>
      <c r="F612" s="99"/>
    </row>
    <row r="613" spans="3:6" x14ac:dyDescent="0.3">
      <c r="C613" s="99"/>
      <c r="D613" s="99"/>
      <c r="E613" s="99"/>
      <c r="F613" s="99"/>
    </row>
    <row r="614" spans="3:6" x14ac:dyDescent="0.3">
      <c r="C614" s="99"/>
      <c r="D614" s="99"/>
      <c r="E614" s="99"/>
      <c r="F614" s="99"/>
    </row>
    <row r="615" spans="3:6" x14ac:dyDescent="0.3">
      <c r="C615" s="99"/>
      <c r="D615" s="99"/>
      <c r="E615" s="99"/>
      <c r="F615" s="99"/>
    </row>
    <row r="616" spans="3:6" x14ac:dyDescent="0.3">
      <c r="C616" s="99"/>
      <c r="D616" s="99"/>
      <c r="E616" s="99"/>
      <c r="F616" s="99"/>
    </row>
    <row r="617" spans="3:6" x14ac:dyDescent="0.3">
      <c r="C617" s="99"/>
      <c r="D617" s="99"/>
      <c r="E617" s="99"/>
      <c r="F617" s="99"/>
    </row>
    <row r="618" spans="3:6" x14ac:dyDescent="0.3">
      <c r="C618" s="99"/>
      <c r="D618" s="99"/>
      <c r="E618" s="99"/>
      <c r="F618" s="99"/>
    </row>
    <row r="619" spans="3:6" x14ac:dyDescent="0.3">
      <c r="C619" s="99"/>
      <c r="D619" s="99"/>
      <c r="E619" s="99"/>
      <c r="F619" s="99"/>
    </row>
    <row r="620" spans="3:6" x14ac:dyDescent="0.3">
      <c r="C620" s="99"/>
      <c r="D620" s="99"/>
      <c r="E620" s="99"/>
      <c r="F620" s="99"/>
    </row>
    <row r="621" spans="3:6" x14ac:dyDescent="0.3">
      <c r="C621" s="99"/>
      <c r="D621" s="99"/>
      <c r="E621" s="99"/>
      <c r="F621" s="99"/>
    </row>
    <row r="622" spans="3:6" x14ac:dyDescent="0.3">
      <c r="C622" s="99"/>
      <c r="D622" s="99"/>
      <c r="E622" s="99"/>
      <c r="F622" s="99"/>
    </row>
    <row r="623" spans="3:6" x14ac:dyDescent="0.3">
      <c r="C623" s="99"/>
      <c r="D623" s="99"/>
      <c r="E623" s="99"/>
      <c r="F623" s="99"/>
    </row>
    <row r="624" spans="3:6" x14ac:dyDescent="0.3">
      <c r="C624" s="99"/>
      <c r="D624" s="99"/>
      <c r="E624" s="99"/>
      <c r="F624" s="99"/>
    </row>
    <row r="625" spans="3:6" x14ac:dyDescent="0.3">
      <c r="C625" s="99"/>
      <c r="D625" s="99"/>
      <c r="E625" s="99"/>
      <c r="F625" s="99"/>
    </row>
    <row r="626" spans="3:6" x14ac:dyDescent="0.3">
      <c r="C626" s="99"/>
      <c r="D626" s="99"/>
      <c r="E626" s="99"/>
      <c r="F626" s="99"/>
    </row>
    <row r="627" spans="3:6" x14ac:dyDescent="0.3">
      <c r="C627" s="99"/>
      <c r="D627" s="99"/>
      <c r="E627" s="99"/>
      <c r="F627" s="99"/>
    </row>
    <row r="628" spans="3:6" x14ac:dyDescent="0.3">
      <c r="C628" s="99"/>
      <c r="D628" s="99"/>
      <c r="E628" s="99"/>
      <c r="F628" s="99"/>
    </row>
    <row r="629" spans="3:6" x14ac:dyDescent="0.3">
      <c r="C629" s="99"/>
      <c r="D629" s="99"/>
      <c r="E629" s="99"/>
      <c r="F629" s="99"/>
    </row>
    <row r="630" spans="3:6" x14ac:dyDescent="0.3">
      <c r="C630" s="99"/>
      <c r="D630" s="99"/>
      <c r="E630" s="99"/>
      <c r="F630" s="99"/>
    </row>
    <row r="631" spans="3:6" x14ac:dyDescent="0.3">
      <c r="C631" s="99"/>
      <c r="D631" s="99"/>
      <c r="E631" s="99"/>
      <c r="F631" s="99"/>
    </row>
    <row r="632" spans="3:6" x14ac:dyDescent="0.3">
      <c r="C632" s="99"/>
      <c r="D632" s="99"/>
      <c r="E632" s="99"/>
      <c r="F632" s="99"/>
    </row>
    <row r="633" spans="3:6" x14ac:dyDescent="0.3">
      <c r="C633" s="99"/>
      <c r="D633" s="99"/>
      <c r="E633" s="99"/>
      <c r="F633" s="99"/>
    </row>
    <row r="634" spans="3:6" x14ac:dyDescent="0.3">
      <c r="C634" s="99"/>
      <c r="D634" s="99"/>
      <c r="E634" s="99"/>
      <c r="F634" s="99"/>
    </row>
    <row r="635" spans="3:6" x14ac:dyDescent="0.3">
      <c r="C635" s="99"/>
      <c r="D635" s="99"/>
      <c r="E635" s="99"/>
      <c r="F635" s="99"/>
    </row>
    <row r="636" spans="3:6" x14ac:dyDescent="0.3">
      <c r="C636" s="99"/>
      <c r="D636" s="99"/>
      <c r="E636" s="99"/>
      <c r="F636" s="99"/>
    </row>
    <row r="637" spans="3:6" x14ac:dyDescent="0.3">
      <c r="C637" s="99"/>
      <c r="D637" s="99"/>
      <c r="E637" s="99"/>
      <c r="F637" s="99"/>
    </row>
    <row r="638" spans="3:6" x14ac:dyDescent="0.3">
      <c r="C638" s="99"/>
      <c r="D638" s="99"/>
      <c r="E638" s="99"/>
      <c r="F638" s="99"/>
    </row>
    <row r="639" spans="3:6" x14ac:dyDescent="0.3">
      <c r="C639" s="99"/>
      <c r="D639" s="99"/>
      <c r="E639" s="99"/>
      <c r="F639" s="99"/>
    </row>
    <row r="640" spans="3:6" x14ac:dyDescent="0.3">
      <c r="C640" s="99"/>
      <c r="D640" s="99"/>
      <c r="E640" s="99"/>
      <c r="F640" s="99"/>
    </row>
    <row r="641" spans="3:6" x14ac:dyDescent="0.3">
      <c r="C641" s="99"/>
      <c r="D641" s="99"/>
      <c r="E641" s="99"/>
      <c r="F641" s="99"/>
    </row>
    <row r="642" spans="3:6" x14ac:dyDescent="0.3">
      <c r="C642" s="99"/>
      <c r="D642" s="99"/>
      <c r="E642" s="99"/>
      <c r="F642" s="99"/>
    </row>
    <row r="643" spans="3:6" x14ac:dyDescent="0.3">
      <c r="C643" s="99"/>
      <c r="D643" s="99"/>
      <c r="E643" s="99"/>
      <c r="F643" s="99"/>
    </row>
    <row r="644" spans="3:6" x14ac:dyDescent="0.3">
      <c r="C644" s="99"/>
      <c r="D644" s="99"/>
      <c r="E644" s="99"/>
      <c r="F644" s="99"/>
    </row>
    <row r="645" spans="3:6" x14ac:dyDescent="0.3">
      <c r="C645" s="99"/>
      <c r="D645" s="99"/>
      <c r="E645" s="99"/>
      <c r="F645" s="99"/>
    </row>
    <row r="646" spans="3:6" x14ac:dyDescent="0.3">
      <c r="C646" s="99"/>
      <c r="D646" s="99"/>
      <c r="E646" s="99"/>
      <c r="F646" s="99"/>
    </row>
    <row r="647" spans="3:6" x14ac:dyDescent="0.3">
      <c r="C647" s="99"/>
      <c r="D647" s="99"/>
      <c r="E647" s="99"/>
      <c r="F647" s="99"/>
    </row>
    <row r="648" spans="3:6" x14ac:dyDescent="0.3">
      <c r="C648" s="99"/>
      <c r="D648" s="99"/>
      <c r="E648" s="99"/>
      <c r="F648" s="99"/>
    </row>
    <row r="649" spans="3:6" x14ac:dyDescent="0.3">
      <c r="C649" s="99"/>
      <c r="D649" s="99"/>
      <c r="E649" s="99"/>
      <c r="F649" s="99"/>
    </row>
    <row r="650" spans="3:6" x14ac:dyDescent="0.3">
      <c r="C650" s="99"/>
      <c r="D650" s="99"/>
      <c r="E650" s="99"/>
      <c r="F650" s="99"/>
    </row>
    <row r="651" spans="3:6" x14ac:dyDescent="0.3">
      <c r="C651" s="99"/>
      <c r="D651" s="99"/>
      <c r="E651" s="99"/>
      <c r="F651" s="99"/>
    </row>
    <row r="652" spans="3:6" x14ac:dyDescent="0.3">
      <c r="C652" s="99"/>
      <c r="D652" s="99"/>
      <c r="E652" s="99"/>
      <c r="F652" s="99"/>
    </row>
    <row r="653" spans="3:6" x14ac:dyDescent="0.3">
      <c r="C653" s="99"/>
      <c r="D653" s="99"/>
      <c r="E653" s="99"/>
      <c r="F653" s="99"/>
    </row>
    <row r="654" spans="3:6" x14ac:dyDescent="0.3">
      <c r="C654" s="99"/>
      <c r="D654" s="99"/>
      <c r="E654" s="99"/>
      <c r="F654" s="99"/>
    </row>
    <row r="655" spans="3:6" x14ac:dyDescent="0.3">
      <c r="C655" s="99"/>
      <c r="D655" s="99"/>
      <c r="E655" s="99"/>
      <c r="F655" s="99"/>
    </row>
    <row r="656" spans="3:6" x14ac:dyDescent="0.3">
      <c r="C656" s="99"/>
      <c r="D656" s="99"/>
      <c r="E656" s="99"/>
      <c r="F656" s="99"/>
    </row>
    <row r="657" spans="3:6" x14ac:dyDescent="0.3">
      <c r="C657" s="99"/>
      <c r="D657" s="99"/>
      <c r="E657" s="99"/>
      <c r="F657" s="99"/>
    </row>
    <row r="658" spans="3:6" x14ac:dyDescent="0.3">
      <c r="C658" s="99"/>
      <c r="D658" s="99"/>
      <c r="E658" s="99"/>
      <c r="F658" s="99"/>
    </row>
    <row r="659" spans="3:6" x14ac:dyDescent="0.3">
      <c r="C659" s="99"/>
      <c r="D659" s="99"/>
      <c r="E659" s="99"/>
      <c r="F659" s="99"/>
    </row>
    <row r="660" spans="3:6" x14ac:dyDescent="0.3">
      <c r="C660" s="99"/>
      <c r="D660" s="99"/>
      <c r="E660" s="99"/>
      <c r="F660" s="99"/>
    </row>
    <row r="661" spans="3:6" x14ac:dyDescent="0.3">
      <c r="C661" s="99"/>
      <c r="D661" s="99"/>
      <c r="E661" s="99"/>
      <c r="F661" s="99"/>
    </row>
    <row r="662" spans="3:6" x14ac:dyDescent="0.3">
      <c r="C662" s="99"/>
      <c r="D662" s="99"/>
      <c r="E662" s="99"/>
      <c r="F662" s="99"/>
    </row>
    <row r="663" spans="3:6" x14ac:dyDescent="0.3">
      <c r="C663" s="99"/>
      <c r="D663" s="99"/>
      <c r="E663" s="99"/>
      <c r="F663" s="99"/>
    </row>
    <row r="664" spans="3:6" x14ac:dyDescent="0.3">
      <c r="C664" s="99"/>
      <c r="D664" s="99"/>
      <c r="E664" s="99"/>
      <c r="F664" s="99"/>
    </row>
    <row r="665" spans="3:6" x14ac:dyDescent="0.3">
      <c r="C665" s="99"/>
      <c r="D665" s="99"/>
      <c r="E665" s="99"/>
      <c r="F665" s="99"/>
    </row>
    <row r="666" spans="3:6" x14ac:dyDescent="0.3">
      <c r="C666" s="99"/>
      <c r="D666" s="99"/>
      <c r="E666" s="99"/>
      <c r="F666" s="99"/>
    </row>
    <row r="667" spans="3:6" x14ac:dyDescent="0.3">
      <c r="C667" s="99"/>
      <c r="D667" s="99"/>
      <c r="E667" s="99"/>
      <c r="F667" s="99"/>
    </row>
    <row r="668" spans="3:6" x14ac:dyDescent="0.3">
      <c r="C668" s="99"/>
      <c r="D668" s="99"/>
      <c r="E668" s="99"/>
      <c r="F668" s="99"/>
    </row>
    <row r="669" spans="3:6" x14ac:dyDescent="0.3">
      <c r="C669" s="99"/>
      <c r="D669" s="99"/>
      <c r="E669" s="99"/>
      <c r="F669" s="99"/>
    </row>
    <row r="670" spans="3:6" x14ac:dyDescent="0.3">
      <c r="C670" s="99"/>
      <c r="D670" s="99"/>
      <c r="E670" s="99"/>
      <c r="F670" s="99"/>
    </row>
    <row r="671" spans="3:6" x14ac:dyDescent="0.3">
      <c r="C671" s="99"/>
      <c r="D671" s="99"/>
      <c r="E671" s="99"/>
      <c r="F671" s="99"/>
    </row>
    <row r="672" spans="3:6" x14ac:dyDescent="0.3">
      <c r="C672" s="99"/>
      <c r="D672" s="99"/>
      <c r="E672" s="99"/>
      <c r="F672" s="99"/>
    </row>
    <row r="673" spans="3:6" x14ac:dyDescent="0.3">
      <c r="C673" s="99"/>
      <c r="D673" s="99"/>
      <c r="E673" s="99"/>
      <c r="F673" s="99"/>
    </row>
    <row r="674" spans="3:6" x14ac:dyDescent="0.3">
      <c r="C674" s="99"/>
      <c r="D674" s="99"/>
      <c r="E674" s="99"/>
      <c r="F674" s="99"/>
    </row>
    <row r="675" spans="3:6" x14ac:dyDescent="0.3">
      <c r="C675" s="99"/>
      <c r="D675" s="99"/>
      <c r="E675" s="99"/>
      <c r="F675" s="99"/>
    </row>
    <row r="676" spans="3:6" x14ac:dyDescent="0.3">
      <c r="C676" s="99"/>
      <c r="D676" s="99"/>
      <c r="E676" s="99"/>
      <c r="F676" s="99"/>
    </row>
    <row r="677" spans="3:6" x14ac:dyDescent="0.3">
      <c r="C677" s="99"/>
      <c r="D677" s="99"/>
      <c r="E677" s="99"/>
      <c r="F677" s="99"/>
    </row>
    <row r="678" spans="3:6" x14ac:dyDescent="0.3">
      <c r="C678" s="99"/>
      <c r="D678" s="99"/>
      <c r="E678" s="99"/>
      <c r="F678" s="99"/>
    </row>
    <row r="679" spans="3:6" x14ac:dyDescent="0.3">
      <c r="C679" s="99"/>
      <c r="D679" s="99"/>
      <c r="E679" s="99"/>
      <c r="F679" s="99"/>
    </row>
    <row r="680" spans="3:6" x14ac:dyDescent="0.3">
      <c r="C680" s="99"/>
      <c r="D680" s="99"/>
      <c r="E680" s="99"/>
      <c r="F680" s="99"/>
    </row>
    <row r="681" spans="3:6" x14ac:dyDescent="0.3">
      <c r="C681" s="99"/>
      <c r="D681" s="99"/>
      <c r="E681" s="99"/>
      <c r="F681" s="99"/>
    </row>
    <row r="682" spans="3:6" x14ac:dyDescent="0.3">
      <c r="C682" s="99"/>
      <c r="D682" s="99"/>
      <c r="E682" s="99"/>
      <c r="F682" s="99"/>
    </row>
    <row r="683" spans="3:6" x14ac:dyDescent="0.3">
      <c r="C683" s="99"/>
      <c r="D683" s="99"/>
      <c r="E683" s="99"/>
      <c r="F683" s="99"/>
    </row>
    <row r="684" spans="3:6" x14ac:dyDescent="0.3">
      <c r="C684" s="99"/>
      <c r="D684" s="99"/>
      <c r="E684" s="99"/>
      <c r="F684" s="99"/>
    </row>
    <row r="685" spans="3:6" x14ac:dyDescent="0.3">
      <c r="C685" s="99"/>
      <c r="D685" s="99"/>
      <c r="E685" s="99"/>
      <c r="F685" s="99"/>
    </row>
    <row r="686" spans="3:6" x14ac:dyDescent="0.3">
      <c r="C686" s="99"/>
      <c r="D686" s="99"/>
      <c r="E686" s="99"/>
      <c r="F686" s="99"/>
    </row>
    <row r="687" spans="3:6" x14ac:dyDescent="0.3">
      <c r="C687" s="99"/>
      <c r="D687" s="99"/>
      <c r="E687" s="99"/>
      <c r="F687" s="99"/>
    </row>
    <row r="688" spans="3:6" x14ac:dyDescent="0.3">
      <c r="C688" s="99"/>
      <c r="D688" s="99"/>
      <c r="E688" s="99"/>
      <c r="F688" s="99"/>
    </row>
    <row r="689" spans="3:6" x14ac:dyDescent="0.3">
      <c r="C689" s="99"/>
      <c r="D689" s="99"/>
      <c r="E689" s="99"/>
      <c r="F689" s="99"/>
    </row>
    <row r="690" spans="3:6" x14ac:dyDescent="0.3">
      <c r="C690" s="99"/>
      <c r="D690" s="99"/>
      <c r="E690" s="99"/>
      <c r="F690" s="99"/>
    </row>
    <row r="691" spans="3:6" x14ac:dyDescent="0.3">
      <c r="C691" s="99"/>
      <c r="D691" s="99"/>
      <c r="E691" s="99"/>
      <c r="F691" s="99"/>
    </row>
    <row r="692" spans="3:6" x14ac:dyDescent="0.3">
      <c r="C692" s="99"/>
      <c r="D692" s="99"/>
      <c r="E692" s="99"/>
      <c r="F692" s="99"/>
    </row>
    <row r="693" spans="3:6" x14ac:dyDescent="0.3">
      <c r="C693" s="99"/>
      <c r="D693" s="99"/>
      <c r="E693" s="99"/>
      <c r="F693" s="99"/>
    </row>
    <row r="694" spans="3:6" x14ac:dyDescent="0.3">
      <c r="C694" s="99"/>
      <c r="D694" s="99"/>
      <c r="E694" s="99"/>
      <c r="F694" s="99"/>
    </row>
    <row r="695" spans="3:6" x14ac:dyDescent="0.3">
      <c r="C695" s="99"/>
      <c r="D695" s="99"/>
      <c r="E695" s="99"/>
      <c r="F695" s="99"/>
    </row>
    <row r="696" spans="3:6" x14ac:dyDescent="0.3">
      <c r="C696" s="99"/>
      <c r="D696" s="99"/>
      <c r="E696" s="99"/>
      <c r="F696" s="99"/>
    </row>
    <row r="697" spans="3:6" x14ac:dyDescent="0.3">
      <c r="C697" s="99"/>
      <c r="D697" s="99"/>
      <c r="E697" s="99"/>
      <c r="F697" s="99"/>
    </row>
    <row r="698" spans="3:6" x14ac:dyDescent="0.3">
      <c r="C698" s="99"/>
      <c r="D698" s="99"/>
      <c r="E698" s="99"/>
      <c r="F698" s="99"/>
    </row>
    <row r="699" spans="3:6" x14ac:dyDescent="0.3">
      <c r="C699" s="99"/>
      <c r="D699" s="99"/>
      <c r="E699" s="99"/>
      <c r="F699" s="99"/>
    </row>
    <row r="700" spans="3:6" x14ac:dyDescent="0.3">
      <c r="C700" s="99"/>
      <c r="D700" s="99"/>
      <c r="E700" s="99"/>
      <c r="F700" s="99"/>
    </row>
    <row r="701" spans="3:6" x14ac:dyDescent="0.3">
      <c r="C701" s="99"/>
      <c r="D701" s="99"/>
      <c r="E701" s="99"/>
      <c r="F701" s="99"/>
    </row>
    <row r="702" spans="3:6" x14ac:dyDescent="0.3">
      <c r="C702" s="99"/>
      <c r="D702" s="99"/>
      <c r="E702" s="99"/>
      <c r="F702" s="99"/>
    </row>
    <row r="703" spans="3:6" x14ac:dyDescent="0.3">
      <c r="C703" s="99"/>
      <c r="D703" s="99"/>
      <c r="E703" s="99"/>
      <c r="F703" s="99"/>
    </row>
    <row r="704" spans="3:6" x14ac:dyDescent="0.3">
      <c r="C704" s="99"/>
      <c r="D704" s="99"/>
      <c r="E704" s="99"/>
      <c r="F704" s="99"/>
    </row>
    <row r="705" spans="3:6" x14ac:dyDescent="0.3">
      <c r="C705" s="99"/>
      <c r="D705" s="99"/>
      <c r="E705" s="99"/>
      <c r="F705" s="99"/>
    </row>
    <row r="706" spans="3:6" x14ac:dyDescent="0.3">
      <c r="C706" s="99"/>
      <c r="D706" s="99"/>
      <c r="E706" s="99"/>
      <c r="F706" s="99"/>
    </row>
    <row r="707" spans="3:6" x14ac:dyDescent="0.3">
      <c r="C707" s="99"/>
      <c r="D707" s="99"/>
      <c r="E707" s="99"/>
      <c r="F707" s="99"/>
    </row>
    <row r="708" spans="3:6" x14ac:dyDescent="0.3">
      <c r="C708" s="99"/>
      <c r="D708" s="99"/>
      <c r="E708" s="99"/>
      <c r="F708" s="99"/>
    </row>
    <row r="709" spans="3:6" x14ac:dyDescent="0.3">
      <c r="C709" s="99"/>
      <c r="D709" s="99"/>
      <c r="E709" s="99"/>
      <c r="F709" s="99"/>
    </row>
    <row r="710" spans="3:6" x14ac:dyDescent="0.3">
      <c r="C710" s="99"/>
      <c r="D710" s="99"/>
      <c r="E710" s="99"/>
      <c r="F710" s="99"/>
    </row>
    <row r="711" spans="3:6" x14ac:dyDescent="0.3">
      <c r="C711" s="99"/>
      <c r="D711" s="99"/>
      <c r="E711" s="99"/>
      <c r="F711" s="99"/>
    </row>
    <row r="712" spans="3:6" x14ac:dyDescent="0.3">
      <c r="C712" s="99"/>
      <c r="D712" s="99"/>
      <c r="E712" s="99"/>
      <c r="F712" s="99"/>
    </row>
    <row r="713" spans="3:6" x14ac:dyDescent="0.3">
      <c r="C713" s="99"/>
      <c r="D713" s="99"/>
      <c r="E713" s="99"/>
      <c r="F713" s="99"/>
    </row>
    <row r="714" spans="3:6" x14ac:dyDescent="0.3">
      <c r="C714" s="99"/>
      <c r="D714" s="99"/>
      <c r="E714" s="99"/>
      <c r="F714" s="99"/>
    </row>
    <row r="715" spans="3:6" x14ac:dyDescent="0.3">
      <c r="C715" s="99"/>
      <c r="D715" s="99"/>
      <c r="E715" s="99"/>
      <c r="F715" s="99"/>
    </row>
    <row r="716" spans="3:6" x14ac:dyDescent="0.3">
      <c r="C716" s="99"/>
      <c r="D716" s="99"/>
      <c r="E716" s="99"/>
      <c r="F716" s="99"/>
    </row>
    <row r="717" spans="3:6" x14ac:dyDescent="0.3">
      <c r="C717" s="99"/>
      <c r="D717" s="99"/>
      <c r="E717" s="99"/>
      <c r="F717" s="99"/>
    </row>
    <row r="718" spans="3:6" x14ac:dyDescent="0.3">
      <c r="C718" s="99"/>
      <c r="D718" s="99"/>
      <c r="E718" s="99"/>
      <c r="F718" s="99"/>
    </row>
    <row r="719" spans="3:6" x14ac:dyDescent="0.3">
      <c r="C719" s="99"/>
      <c r="D719" s="99"/>
      <c r="E719" s="99"/>
      <c r="F719" s="99"/>
    </row>
    <row r="720" spans="3:6" x14ac:dyDescent="0.3">
      <c r="C720" s="99"/>
      <c r="D720" s="99"/>
      <c r="E720" s="99"/>
      <c r="F720" s="99"/>
    </row>
    <row r="721" spans="3:6" x14ac:dyDescent="0.3">
      <c r="C721" s="99"/>
      <c r="D721" s="99"/>
      <c r="E721" s="99"/>
      <c r="F721" s="99"/>
    </row>
    <row r="722" spans="3:6" x14ac:dyDescent="0.3">
      <c r="C722" s="99"/>
      <c r="D722" s="99"/>
      <c r="E722" s="99"/>
      <c r="F722" s="99"/>
    </row>
    <row r="723" spans="3:6" x14ac:dyDescent="0.3">
      <c r="C723" s="99"/>
      <c r="D723" s="99"/>
      <c r="E723" s="99"/>
      <c r="F723" s="99"/>
    </row>
    <row r="724" spans="3:6" x14ac:dyDescent="0.3">
      <c r="C724" s="99"/>
      <c r="D724" s="99"/>
      <c r="E724" s="99"/>
      <c r="F724" s="99"/>
    </row>
    <row r="725" spans="3:6" x14ac:dyDescent="0.3">
      <c r="C725" s="99"/>
      <c r="D725" s="99"/>
      <c r="E725" s="99"/>
      <c r="F725" s="99"/>
    </row>
    <row r="726" spans="3:6" x14ac:dyDescent="0.3">
      <c r="C726" s="99"/>
      <c r="D726" s="99"/>
      <c r="E726" s="99"/>
      <c r="F726" s="99"/>
    </row>
    <row r="727" spans="3:6" x14ac:dyDescent="0.3">
      <c r="C727" s="99"/>
      <c r="D727" s="99"/>
      <c r="E727" s="99"/>
      <c r="F727" s="99"/>
    </row>
    <row r="728" spans="3:6" x14ac:dyDescent="0.3">
      <c r="C728" s="99"/>
      <c r="D728" s="99"/>
      <c r="E728" s="99"/>
      <c r="F728" s="99"/>
    </row>
    <row r="729" spans="3:6" x14ac:dyDescent="0.3">
      <c r="C729" s="99"/>
      <c r="D729" s="99"/>
      <c r="E729" s="99"/>
      <c r="F729" s="99"/>
    </row>
    <row r="730" spans="3:6" x14ac:dyDescent="0.3">
      <c r="C730" s="99"/>
      <c r="D730" s="99"/>
      <c r="E730" s="99"/>
      <c r="F730" s="99"/>
    </row>
    <row r="731" spans="3:6" x14ac:dyDescent="0.3">
      <c r="C731" s="99"/>
      <c r="D731" s="99"/>
      <c r="E731" s="99"/>
      <c r="F731" s="99"/>
    </row>
    <row r="732" spans="3:6" x14ac:dyDescent="0.3">
      <c r="C732" s="99"/>
      <c r="D732" s="99"/>
      <c r="E732" s="99"/>
      <c r="F732" s="99"/>
    </row>
    <row r="733" spans="3:6" x14ac:dyDescent="0.3">
      <c r="C733" s="99"/>
      <c r="D733" s="99"/>
      <c r="E733" s="99"/>
      <c r="F733" s="99"/>
    </row>
    <row r="734" spans="3:6" x14ac:dyDescent="0.3">
      <c r="C734" s="99"/>
      <c r="D734" s="99"/>
      <c r="E734" s="99"/>
      <c r="F734" s="99"/>
    </row>
    <row r="735" spans="3:6" x14ac:dyDescent="0.3">
      <c r="C735" s="99"/>
      <c r="D735" s="99"/>
      <c r="E735" s="99"/>
      <c r="F735" s="99"/>
    </row>
    <row r="736" spans="3:6" x14ac:dyDescent="0.3">
      <c r="C736" s="99"/>
      <c r="D736" s="99"/>
      <c r="E736" s="99"/>
      <c r="F736" s="99"/>
    </row>
    <row r="737" spans="3:6" x14ac:dyDescent="0.3">
      <c r="C737" s="99"/>
      <c r="D737" s="99"/>
      <c r="E737" s="99"/>
      <c r="F737" s="99"/>
    </row>
    <row r="738" spans="3:6" x14ac:dyDescent="0.3">
      <c r="C738" s="99"/>
      <c r="D738" s="99"/>
      <c r="E738" s="99"/>
      <c r="F738" s="99"/>
    </row>
    <row r="739" spans="3:6" x14ac:dyDescent="0.3">
      <c r="C739" s="99"/>
      <c r="D739" s="99"/>
      <c r="E739" s="99"/>
      <c r="F739" s="99"/>
    </row>
    <row r="740" spans="3:6" x14ac:dyDescent="0.3">
      <c r="C740" s="99"/>
      <c r="D740" s="99"/>
      <c r="E740" s="99"/>
      <c r="F740" s="99"/>
    </row>
    <row r="741" spans="3:6" x14ac:dyDescent="0.3">
      <c r="C741" s="99"/>
      <c r="D741" s="99"/>
      <c r="E741" s="99"/>
      <c r="F741" s="99"/>
    </row>
    <row r="742" spans="3:6" x14ac:dyDescent="0.3">
      <c r="C742" s="99"/>
      <c r="D742" s="99"/>
      <c r="E742" s="99"/>
      <c r="F742" s="99"/>
    </row>
    <row r="743" spans="3:6" x14ac:dyDescent="0.3">
      <c r="C743" s="99"/>
      <c r="D743" s="99"/>
      <c r="E743" s="99"/>
      <c r="F743" s="99"/>
    </row>
    <row r="744" spans="3:6" x14ac:dyDescent="0.3">
      <c r="C744" s="99"/>
      <c r="D744" s="99"/>
      <c r="E744" s="99"/>
      <c r="F744" s="99"/>
    </row>
    <row r="745" spans="3:6" x14ac:dyDescent="0.3">
      <c r="C745" s="99"/>
      <c r="D745" s="99"/>
      <c r="E745" s="99"/>
      <c r="F745" s="99"/>
    </row>
    <row r="746" spans="3:6" x14ac:dyDescent="0.3">
      <c r="C746" s="99"/>
      <c r="D746" s="99"/>
      <c r="E746" s="99"/>
      <c r="F746" s="99"/>
    </row>
    <row r="747" spans="3:6" x14ac:dyDescent="0.3">
      <c r="C747" s="99"/>
      <c r="D747" s="99"/>
      <c r="E747" s="99"/>
      <c r="F747" s="99"/>
    </row>
    <row r="748" spans="3:6" x14ac:dyDescent="0.3">
      <c r="C748" s="99"/>
      <c r="D748" s="99"/>
      <c r="E748" s="99"/>
      <c r="F748" s="99"/>
    </row>
    <row r="749" spans="3:6" x14ac:dyDescent="0.3">
      <c r="C749" s="99"/>
      <c r="D749" s="99"/>
      <c r="E749" s="99"/>
      <c r="F749" s="99"/>
    </row>
    <row r="750" spans="3:6" x14ac:dyDescent="0.3">
      <c r="C750" s="99"/>
      <c r="D750" s="99"/>
      <c r="E750" s="99"/>
      <c r="F750" s="99"/>
    </row>
    <row r="751" spans="3:6" x14ac:dyDescent="0.3">
      <c r="C751" s="99"/>
      <c r="D751" s="99"/>
      <c r="E751" s="99"/>
      <c r="F751" s="99"/>
    </row>
    <row r="752" spans="3:6" x14ac:dyDescent="0.3">
      <c r="C752" s="99"/>
      <c r="D752" s="99"/>
      <c r="E752" s="99"/>
      <c r="F752" s="99"/>
    </row>
    <row r="753" spans="3:6" x14ac:dyDescent="0.3">
      <c r="C753" s="99"/>
      <c r="D753" s="99"/>
      <c r="E753" s="99"/>
      <c r="F753" s="99"/>
    </row>
    <row r="754" spans="3:6" x14ac:dyDescent="0.3">
      <c r="C754" s="99"/>
      <c r="D754" s="99"/>
      <c r="E754" s="99"/>
      <c r="F754" s="99"/>
    </row>
    <row r="755" spans="3:6" x14ac:dyDescent="0.3">
      <c r="C755" s="99"/>
      <c r="D755" s="99"/>
      <c r="E755" s="99"/>
      <c r="F755" s="99"/>
    </row>
    <row r="756" spans="3:6" x14ac:dyDescent="0.3">
      <c r="C756" s="99"/>
      <c r="D756" s="99"/>
      <c r="E756" s="99"/>
      <c r="F756" s="99"/>
    </row>
    <row r="757" spans="3:6" x14ac:dyDescent="0.3">
      <c r="C757" s="99"/>
      <c r="D757" s="99"/>
      <c r="E757" s="99"/>
      <c r="F757" s="99"/>
    </row>
    <row r="758" spans="3:6" x14ac:dyDescent="0.3">
      <c r="C758" s="99"/>
      <c r="D758" s="99"/>
      <c r="E758" s="99"/>
      <c r="F758" s="99"/>
    </row>
    <row r="759" spans="3:6" x14ac:dyDescent="0.3">
      <c r="C759" s="99"/>
      <c r="D759" s="99"/>
      <c r="E759" s="99"/>
      <c r="F759" s="99"/>
    </row>
    <row r="760" spans="3:6" x14ac:dyDescent="0.3">
      <c r="C760" s="99"/>
      <c r="D760" s="99"/>
      <c r="E760" s="99"/>
      <c r="F760" s="99"/>
    </row>
    <row r="761" spans="3:6" x14ac:dyDescent="0.3">
      <c r="C761" s="99"/>
      <c r="D761" s="99"/>
      <c r="E761" s="99"/>
      <c r="F761" s="99"/>
    </row>
    <row r="762" spans="3:6" x14ac:dyDescent="0.3">
      <c r="C762" s="99"/>
      <c r="D762" s="99"/>
      <c r="E762" s="99"/>
      <c r="F762" s="99"/>
    </row>
    <row r="763" spans="3:6" x14ac:dyDescent="0.3">
      <c r="C763" s="99"/>
      <c r="D763" s="99"/>
      <c r="E763" s="99"/>
      <c r="F763" s="99"/>
    </row>
    <row r="764" spans="3:6" x14ac:dyDescent="0.3">
      <c r="C764" s="99"/>
      <c r="D764" s="99"/>
      <c r="E764" s="99"/>
      <c r="F764" s="99"/>
    </row>
    <row r="765" spans="3:6" x14ac:dyDescent="0.3">
      <c r="C765" s="99"/>
      <c r="D765" s="99"/>
      <c r="E765" s="99"/>
      <c r="F765" s="99"/>
    </row>
    <row r="766" spans="3:6" x14ac:dyDescent="0.3">
      <c r="C766" s="99"/>
      <c r="D766" s="99"/>
      <c r="E766" s="99"/>
      <c r="F766" s="99"/>
    </row>
    <row r="767" spans="3:6" x14ac:dyDescent="0.3">
      <c r="C767" s="99"/>
      <c r="D767" s="99"/>
      <c r="E767" s="99"/>
      <c r="F767" s="99"/>
    </row>
    <row r="768" spans="3:6" x14ac:dyDescent="0.3">
      <c r="C768" s="99"/>
      <c r="D768" s="99"/>
      <c r="E768" s="99"/>
      <c r="F768" s="99"/>
    </row>
    <row r="769" spans="3:6" x14ac:dyDescent="0.3">
      <c r="C769" s="99"/>
      <c r="D769" s="99"/>
      <c r="E769" s="99"/>
      <c r="F769" s="99"/>
    </row>
    <row r="770" spans="3:6" x14ac:dyDescent="0.3">
      <c r="C770" s="99"/>
      <c r="D770" s="99"/>
      <c r="E770" s="99"/>
      <c r="F770" s="99"/>
    </row>
    <row r="771" spans="3:6" x14ac:dyDescent="0.3">
      <c r="C771" s="99"/>
      <c r="D771" s="99"/>
      <c r="E771" s="99"/>
      <c r="F771" s="99"/>
    </row>
    <row r="772" spans="3:6" x14ac:dyDescent="0.3">
      <c r="C772" s="99"/>
      <c r="D772" s="99"/>
      <c r="E772" s="99"/>
      <c r="F772" s="99"/>
    </row>
    <row r="773" spans="3:6" x14ac:dyDescent="0.3">
      <c r="C773" s="99"/>
      <c r="D773" s="99"/>
      <c r="E773" s="99"/>
      <c r="F773" s="99"/>
    </row>
    <row r="774" spans="3:6" x14ac:dyDescent="0.3">
      <c r="C774" s="99"/>
      <c r="D774" s="99"/>
      <c r="E774" s="99"/>
      <c r="F774" s="99"/>
    </row>
    <row r="775" spans="3:6" x14ac:dyDescent="0.3">
      <c r="C775" s="99"/>
      <c r="D775" s="99"/>
      <c r="E775" s="99"/>
      <c r="F775" s="99"/>
    </row>
    <row r="776" spans="3:6" x14ac:dyDescent="0.3">
      <c r="C776" s="99"/>
      <c r="D776" s="99"/>
      <c r="E776" s="99"/>
      <c r="F776" s="99"/>
    </row>
    <row r="777" spans="3:6" x14ac:dyDescent="0.3">
      <c r="C777" s="99"/>
      <c r="D777" s="99"/>
      <c r="E777" s="99"/>
      <c r="F777" s="99"/>
    </row>
    <row r="778" spans="3:6" x14ac:dyDescent="0.3">
      <c r="C778" s="99"/>
      <c r="D778" s="99"/>
      <c r="E778" s="99"/>
      <c r="F778" s="99"/>
    </row>
    <row r="779" spans="3:6" x14ac:dyDescent="0.3">
      <c r="C779" s="99"/>
      <c r="D779" s="99"/>
      <c r="E779" s="99"/>
      <c r="F779" s="99"/>
    </row>
    <row r="780" spans="3:6" x14ac:dyDescent="0.3">
      <c r="C780" s="99"/>
      <c r="D780" s="99"/>
      <c r="E780" s="99"/>
      <c r="F780" s="99"/>
    </row>
    <row r="781" spans="3:6" x14ac:dyDescent="0.3">
      <c r="C781" s="99"/>
      <c r="D781" s="99"/>
      <c r="E781" s="99"/>
      <c r="F781" s="99"/>
    </row>
    <row r="782" spans="3:6" x14ac:dyDescent="0.3">
      <c r="C782" s="99"/>
      <c r="D782" s="99"/>
      <c r="E782" s="99"/>
      <c r="F782" s="99"/>
    </row>
    <row r="783" spans="3:6" x14ac:dyDescent="0.3">
      <c r="C783" s="99"/>
      <c r="D783" s="99"/>
      <c r="E783" s="99"/>
      <c r="F783" s="99"/>
    </row>
    <row r="784" spans="3:6" x14ac:dyDescent="0.3">
      <c r="C784" s="99"/>
      <c r="D784" s="99"/>
      <c r="E784" s="99"/>
      <c r="F784" s="99"/>
    </row>
    <row r="785" spans="3:6" x14ac:dyDescent="0.3">
      <c r="C785" s="99"/>
      <c r="D785" s="99"/>
      <c r="E785" s="99"/>
      <c r="F785" s="99"/>
    </row>
    <row r="786" spans="3:6" x14ac:dyDescent="0.3">
      <c r="C786" s="99"/>
      <c r="D786" s="99"/>
      <c r="E786" s="99"/>
      <c r="F786" s="99"/>
    </row>
    <row r="787" spans="3:6" x14ac:dyDescent="0.3">
      <c r="C787" s="99"/>
      <c r="D787" s="99"/>
      <c r="E787" s="99"/>
      <c r="F787" s="99"/>
    </row>
    <row r="788" spans="3:6" x14ac:dyDescent="0.3">
      <c r="C788" s="99"/>
      <c r="D788" s="99"/>
      <c r="E788" s="99"/>
      <c r="F788" s="99"/>
    </row>
    <row r="789" spans="3:6" x14ac:dyDescent="0.3">
      <c r="C789" s="99"/>
      <c r="D789" s="99"/>
      <c r="E789" s="99"/>
      <c r="F789" s="99"/>
    </row>
    <row r="790" spans="3:6" x14ac:dyDescent="0.3">
      <c r="C790" s="99"/>
      <c r="D790" s="99"/>
      <c r="E790" s="99"/>
      <c r="F790" s="99"/>
    </row>
    <row r="791" spans="3:6" x14ac:dyDescent="0.3">
      <c r="C791" s="99"/>
      <c r="D791" s="99"/>
      <c r="E791" s="99"/>
      <c r="F791" s="99"/>
    </row>
    <row r="792" spans="3:6" x14ac:dyDescent="0.3">
      <c r="C792" s="99"/>
      <c r="D792" s="99"/>
      <c r="E792" s="99"/>
      <c r="F792" s="99"/>
    </row>
    <row r="793" spans="3:6" x14ac:dyDescent="0.3">
      <c r="C793" s="99"/>
      <c r="D793" s="99"/>
      <c r="E793" s="99"/>
      <c r="F793" s="99"/>
    </row>
    <row r="794" spans="3:6" x14ac:dyDescent="0.3">
      <c r="C794" s="99"/>
      <c r="D794" s="99"/>
      <c r="E794" s="99"/>
      <c r="F794" s="99"/>
    </row>
    <row r="795" spans="3:6" x14ac:dyDescent="0.3">
      <c r="C795" s="99"/>
      <c r="D795" s="99"/>
      <c r="E795" s="99"/>
      <c r="F795" s="99"/>
    </row>
    <row r="796" spans="3:6" x14ac:dyDescent="0.3">
      <c r="C796" s="99"/>
      <c r="D796" s="99"/>
      <c r="E796" s="99"/>
      <c r="F796" s="99"/>
    </row>
    <row r="797" spans="3:6" x14ac:dyDescent="0.3">
      <c r="C797" s="99"/>
      <c r="D797" s="99"/>
      <c r="E797" s="99"/>
      <c r="F797" s="99"/>
    </row>
    <row r="798" spans="3:6" x14ac:dyDescent="0.3">
      <c r="C798" s="99"/>
      <c r="D798" s="99"/>
      <c r="E798" s="99"/>
      <c r="F798" s="99"/>
    </row>
    <row r="799" spans="3:6" x14ac:dyDescent="0.3">
      <c r="C799" s="99"/>
      <c r="D799" s="99"/>
      <c r="E799" s="99"/>
      <c r="F799" s="99"/>
    </row>
    <row r="800" spans="3:6" x14ac:dyDescent="0.3">
      <c r="C800" s="99"/>
      <c r="D800" s="99"/>
      <c r="E800" s="99"/>
      <c r="F800" s="99"/>
    </row>
    <row r="801" spans="3:6" x14ac:dyDescent="0.3">
      <c r="C801" s="99"/>
      <c r="D801" s="99"/>
      <c r="E801" s="99"/>
      <c r="F801" s="99"/>
    </row>
    <row r="802" spans="3:6" x14ac:dyDescent="0.3">
      <c r="C802" s="99"/>
      <c r="D802" s="99"/>
      <c r="E802" s="99"/>
      <c r="F802" s="99"/>
    </row>
    <row r="803" spans="3:6" x14ac:dyDescent="0.3">
      <c r="C803" s="99"/>
      <c r="D803" s="99"/>
      <c r="E803" s="99"/>
      <c r="F803" s="99"/>
    </row>
    <row r="804" spans="3:6" x14ac:dyDescent="0.3">
      <c r="C804" s="99"/>
      <c r="D804" s="99"/>
      <c r="E804" s="99"/>
      <c r="F804" s="99"/>
    </row>
    <row r="805" spans="3:6" x14ac:dyDescent="0.3">
      <c r="C805" s="99"/>
      <c r="D805" s="99"/>
      <c r="E805" s="99"/>
      <c r="F805" s="99"/>
    </row>
    <row r="806" spans="3:6" x14ac:dyDescent="0.3">
      <c r="C806" s="99"/>
      <c r="D806" s="99"/>
      <c r="E806" s="99"/>
      <c r="F806" s="99"/>
    </row>
    <row r="807" spans="3:6" x14ac:dyDescent="0.3">
      <c r="C807" s="99"/>
      <c r="D807" s="99"/>
      <c r="E807" s="99"/>
      <c r="F807" s="99"/>
    </row>
    <row r="808" spans="3:6" x14ac:dyDescent="0.3">
      <c r="C808" s="99"/>
      <c r="D808" s="99"/>
      <c r="E808" s="99"/>
      <c r="F808" s="99"/>
    </row>
    <row r="809" spans="3:6" x14ac:dyDescent="0.3">
      <c r="C809" s="99"/>
      <c r="D809" s="99"/>
      <c r="E809" s="99"/>
      <c r="F809" s="99"/>
    </row>
    <row r="810" spans="3:6" x14ac:dyDescent="0.3">
      <c r="C810" s="99"/>
      <c r="D810" s="99"/>
      <c r="E810" s="99"/>
      <c r="F810" s="99"/>
    </row>
    <row r="811" spans="3:6" x14ac:dyDescent="0.3">
      <c r="C811" s="99"/>
      <c r="D811" s="99"/>
      <c r="E811" s="99"/>
      <c r="F811" s="99"/>
    </row>
    <row r="812" spans="3:6" x14ac:dyDescent="0.3">
      <c r="C812" s="99"/>
      <c r="D812" s="99"/>
      <c r="E812" s="99"/>
      <c r="F812" s="99"/>
    </row>
    <row r="813" spans="3:6" x14ac:dyDescent="0.3">
      <c r="C813" s="99"/>
      <c r="D813" s="99"/>
      <c r="E813" s="99"/>
      <c r="F813" s="99"/>
    </row>
    <row r="814" spans="3:6" x14ac:dyDescent="0.3">
      <c r="C814" s="99"/>
      <c r="D814" s="99"/>
      <c r="E814" s="99"/>
      <c r="F814" s="99"/>
    </row>
    <row r="815" spans="3:6" x14ac:dyDescent="0.3">
      <c r="C815" s="99"/>
      <c r="D815" s="99"/>
      <c r="E815" s="99"/>
      <c r="F815" s="99"/>
    </row>
    <row r="816" spans="3:6" x14ac:dyDescent="0.3">
      <c r="C816" s="99"/>
      <c r="D816" s="99"/>
      <c r="E816" s="99"/>
      <c r="F816" s="99"/>
    </row>
    <row r="817" spans="3:6" x14ac:dyDescent="0.3">
      <c r="C817" s="99"/>
      <c r="D817" s="99"/>
      <c r="E817" s="99"/>
      <c r="F817" s="99"/>
    </row>
    <row r="818" spans="3:6" x14ac:dyDescent="0.3">
      <c r="C818" s="99"/>
      <c r="D818" s="99"/>
      <c r="E818" s="99"/>
      <c r="F818" s="99"/>
    </row>
    <row r="819" spans="3:6" x14ac:dyDescent="0.3">
      <c r="C819" s="99"/>
      <c r="D819" s="99"/>
      <c r="E819" s="99"/>
      <c r="F819" s="99"/>
    </row>
    <row r="820" spans="3:6" x14ac:dyDescent="0.3">
      <c r="C820" s="99"/>
      <c r="D820" s="99"/>
      <c r="E820" s="99"/>
      <c r="F820" s="99"/>
    </row>
    <row r="821" spans="3:6" x14ac:dyDescent="0.3">
      <c r="C821" s="99"/>
      <c r="D821" s="99"/>
      <c r="E821" s="99"/>
      <c r="F821" s="99"/>
    </row>
    <row r="822" spans="3:6" x14ac:dyDescent="0.3">
      <c r="C822" s="99"/>
      <c r="D822" s="99"/>
      <c r="E822" s="99"/>
      <c r="F822" s="99"/>
    </row>
    <row r="823" spans="3:6" x14ac:dyDescent="0.3">
      <c r="C823" s="99"/>
      <c r="D823" s="99"/>
      <c r="E823" s="99"/>
      <c r="F823" s="99"/>
    </row>
    <row r="824" spans="3:6" x14ac:dyDescent="0.3">
      <c r="C824" s="99"/>
      <c r="D824" s="99"/>
      <c r="E824" s="99"/>
      <c r="F824" s="99"/>
    </row>
    <row r="825" spans="3:6" x14ac:dyDescent="0.3">
      <c r="C825" s="99"/>
      <c r="D825" s="99"/>
      <c r="E825" s="99"/>
      <c r="F825" s="99"/>
    </row>
    <row r="826" spans="3:6" x14ac:dyDescent="0.3">
      <c r="C826" s="99"/>
      <c r="D826" s="99"/>
      <c r="E826" s="99"/>
      <c r="F826" s="99"/>
    </row>
    <row r="827" spans="3:6" x14ac:dyDescent="0.3">
      <c r="C827" s="99"/>
      <c r="D827" s="99"/>
      <c r="E827" s="99"/>
      <c r="F827" s="99"/>
    </row>
    <row r="828" spans="3:6" x14ac:dyDescent="0.3">
      <c r="C828" s="99"/>
      <c r="D828" s="99"/>
      <c r="E828" s="99"/>
      <c r="F828" s="99"/>
    </row>
    <row r="829" spans="3:6" x14ac:dyDescent="0.3">
      <c r="C829" s="99"/>
      <c r="D829" s="99"/>
      <c r="E829" s="99"/>
      <c r="F829" s="99"/>
    </row>
    <row r="830" spans="3:6" x14ac:dyDescent="0.3">
      <c r="C830" s="99"/>
      <c r="D830" s="99"/>
      <c r="E830" s="99"/>
      <c r="F830" s="99"/>
    </row>
    <row r="831" spans="3:6" x14ac:dyDescent="0.3">
      <c r="C831" s="99"/>
      <c r="D831" s="99"/>
      <c r="E831" s="99"/>
      <c r="F831" s="99"/>
    </row>
    <row r="832" spans="3:6" x14ac:dyDescent="0.3">
      <c r="C832" s="99"/>
      <c r="D832" s="99"/>
      <c r="E832" s="99"/>
      <c r="F832" s="99"/>
    </row>
    <row r="833" spans="3:6" x14ac:dyDescent="0.3">
      <c r="C833" s="99"/>
      <c r="D833" s="99"/>
      <c r="E833" s="99"/>
      <c r="F833" s="99"/>
    </row>
    <row r="834" spans="3:6" x14ac:dyDescent="0.3">
      <c r="C834" s="99"/>
      <c r="D834" s="99"/>
      <c r="E834" s="99"/>
      <c r="F834" s="99"/>
    </row>
    <row r="835" spans="3:6" x14ac:dyDescent="0.3">
      <c r="C835" s="99"/>
      <c r="D835" s="99"/>
      <c r="E835" s="99"/>
      <c r="F835" s="99"/>
    </row>
    <row r="836" spans="3:6" x14ac:dyDescent="0.3">
      <c r="C836" s="99"/>
      <c r="D836" s="99"/>
      <c r="E836" s="99"/>
      <c r="F836" s="99"/>
    </row>
    <row r="837" spans="3:6" x14ac:dyDescent="0.3">
      <c r="C837" s="99"/>
      <c r="D837" s="99"/>
      <c r="E837" s="99"/>
      <c r="F837" s="99"/>
    </row>
    <row r="838" spans="3:6" x14ac:dyDescent="0.3">
      <c r="C838" s="99"/>
      <c r="D838" s="99"/>
      <c r="E838" s="99"/>
      <c r="F838" s="99"/>
    </row>
    <row r="839" spans="3:6" x14ac:dyDescent="0.3">
      <c r="C839" s="99"/>
      <c r="D839" s="99"/>
      <c r="E839" s="99"/>
      <c r="F839" s="99"/>
    </row>
    <row r="840" spans="3:6" x14ac:dyDescent="0.3">
      <c r="C840" s="99"/>
      <c r="D840" s="99"/>
      <c r="E840" s="99"/>
      <c r="F840" s="99"/>
    </row>
    <row r="841" spans="3:6" x14ac:dyDescent="0.3">
      <c r="C841" s="99"/>
      <c r="D841" s="99"/>
      <c r="E841" s="99"/>
      <c r="F841" s="99"/>
    </row>
    <row r="842" spans="3:6" x14ac:dyDescent="0.3">
      <c r="C842" s="99"/>
      <c r="D842" s="99"/>
      <c r="E842" s="99"/>
      <c r="F842" s="99"/>
    </row>
    <row r="843" spans="3:6" x14ac:dyDescent="0.3">
      <c r="C843" s="99"/>
      <c r="D843" s="99"/>
      <c r="E843" s="99"/>
      <c r="F843" s="99"/>
    </row>
    <row r="844" spans="3:6" x14ac:dyDescent="0.3">
      <c r="C844" s="99"/>
      <c r="D844" s="99"/>
      <c r="E844" s="99"/>
      <c r="F844" s="99"/>
    </row>
    <row r="845" spans="3:6" x14ac:dyDescent="0.3">
      <c r="C845" s="99"/>
      <c r="D845" s="99"/>
      <c r="E845" s="99"/>
      <c r="F845" s="99"/>
    </row>
    <row r="846" spans="3:6" x14ac:dyDescent="0.3">
      <c r="C846" s="99"/>
      <c r="D846" s="99"/>
      <c r="E846" s="99"/>
      <c r="F846" s="99"/>
    </row>
    <row r="847" spans="3:6" x14ac:dyDescent="0.3">
      <c r="C847" s="99"/>
      <c r="D847" s="99"/>
      <c r="E847" s="99"/>
      <c r="F847" s="99"/>
    </row>
    <row r="848" spans="3:6" x14ac:dyDescent="0.3">
      <c r="C848" s="99"/>
      <c r="D848" s="99"/>
      <c r="E848" s="99"/>
      <c r="F848" s="99"/>
    </row>
    <row r="849" spans="3:6" x14ac:dyDescent="0.3">
      <c r="C849" s="99"/>
      <c r="D849" s="99"/>
      <c r="E849" s="99"/>
      <c r="F849" s="99"/>
    </row>
    <row r="850" spans="3:6" x14ac:dyDescent="0.3">
      <c r="C850" s="99"/>
      <c r="D850" s="99"/>
      <c r="E850" s="99"/>
      <c r="F850" s="99"/>
    </row>
    <row r="851" spans="3:6" x14ac:dyDescent="0.3">
      <c r="C851" s="99"/>
      <c r="D851" s="99"/>
      <c r="E851" s="99"/>
      <c r="F851" s="99"/>
    </row>
    <row r="852" spans="3:6" x14ac:dyDescent="0.3">
      <c r="C852" s="99"/>
      <c r="D852" s="99"/>
      <c r="E852" s="99"/>
      <c r="F852" s="99"/>
    </row>
    <row r="853" spans="3:6" x14ac:dyDescent="0.3">
      <c r="C853" s="99"/>
      <c r="D853" s="99"/>
      <c r="E853" s="99"/>
      <c r="F853" s="99"/>
    </row>
    <row r="854" spans="3:6" x14ac:dyDescent="0.3">
      <c r="C854" s="99"/>
      <c r="D854" s="99"/>
      <c r="E854" s="99"/>
      <c r="F854" s="99"/>
    </row>
    <row r="855" spans="3:6" x14ac:dyDescent="0.3">
      <c r="C855" s="99"/>
      <c r="D855" s="99"/>
      <c r="E855" s="99"/>
      <c r="F855" s="99"/>
    </row>
    <row r="856" spans="3:6" x14ac:dyDescent="0.3">
      <c r="C856" s="99"/>
      <c r="D856" s="99"/>
      <c r="E856" s="99"/>
      <c r="F856" s="99"/>
    </row>
    <row r="857" spans="3:6" x14ac:dyDescent="0.3">
      <c r="C857" s="99"/>
      <c r="D857" s="99"/>
      <c r="E857" s="99"/>
      <c r="F857" s="99"/>
    </row>
    <row r="858" spans="3:6" x14ac:dyDescent="0.3">
      <c r="C858" s="99"/>
      <c r="D858" s="99"/>
      <c r="E858" s="99"/>
      <c r="F858" s="99"/>
    </row>
    <row r="859" spans="3:6" x14ac:dyDescent="0.3">
      <c r="C859" s="99"/>
      <c r="D859" s="99"/>
      <c r="E859" s="99"/>
      <c r="F859" s="99"/>
    </row>
    <row r="860" spans="3:6" x14ac:dyDescent="0.3">
      <c r="C860" s="99"/>
      <c r="D860" s="99"/>
      <c r="E860" s="99"/>
      <c r="F860" s="99"/>
    </row>
    <row r="861" spans="3:6" x14ac:dyDescent="0.3">
      <c r="C861" s="99"/>
      <c r="D861" s="99"/>
      <c r="E861" s="99"/>
      <c r="F861" s="99"/>
    </row>
    <row r="862" spans="3:6" x14ac:dyDescent="0.3">
      <c r="C862" s="99"/>
      <c r="D862" s="99"/>
      <c r="E862" s="99"/>
      <c r="F862" s="99"/>
    </row>
    <row r="863" spans="3:6" x14ac:dyDescent="0.3">
      <c r="C863" s="99"/>
      <c r="D863" s="99"/>
      <c r="E863" s="99"/>
      <c r="F863" s="99"/>
    </row>
    <row r="864" spans="3:6" x14ac:dyDescent="0.3">
      <c r="C864" s="99"/>
      <c r="D864" s="99"/>
      <c r="E864" s="99"/>
      <c r="F864" s="99"/>
    </row>
    <row r="865" spans="3:6" x14ac:dyDescent="0.3">
      <c r="C865" s="99"/>
      <c r="D865" s="99"/>
      <c r="E865" s="99"/>
      <c r="F865" s="99"/>
    </row>
    <row r="866" spans="3:6" x14ac:dyDescent="0.3">
      <c r="C866" s="99"/>
      <c r="D866" s="99"/>
      <c r="E866" s="99"/>
      <c r="F866" s="99"/>
    </row>
    <row r="867" spans="3:6" x14ac:dyDescent="0.3">
      <c r="C867" s="99"/>
      <c r="D867" s="99"/>
      <c r="E867" s="99"/>
      <c r="F867" s="99"/>
    </row>
    <row r="868" spans="3:6" x14ac:dyDescent="0.3">
      <c r="C868" s="99"/>
      <c r="D868" s="99"/>
      <c r="E868" s="99"/>
      <c r="F868" s="99"/>
    </row>
    <row r="869" spans="3:6" x14ac:dyDescent="0.3">
      <c r="C869" s="99"/>
      <c r="D869" s="99"/>
      <c r="E869" s="99"/>
      <c r="F869" s="99"/>
    </row>
    <row r="870" spans="3:6" x14ac:dyDescent="0.3">
      <c r="C870" s="99"/>
      <c r="D870" s="99"/>
      <c r="E870" s="99"/>
      <c r="F870" s="99"/>
    </row>
    <row r="871" spans="3:6" x14ac:dyDescent="0.3">
      <c r="C871" s="99"/>
      <c r="D871" s="99"/>
      <c r="E871" s="99"/>
      <c r="F871" s="99"/>
    </row>
    <row r="872" spans="3:6" x14ac:dyDescent="0.3">
      <c r="C872" s="99"/>
      <c r="D872" s="99"/>
      <c r="E872" s="99"/>
      <c r="F872" s="99"/>
    </row>
    <row r="873" spans="3:6" x14ac:dyDescent="0.3">
      <c r="C873" s="99"/>
      <c r="D873" s="99"/>
      <c r="E873" s="99"/>
      <c r="F873" s="99"/>
    </row>
    <row r="874" spans="3:6" x14ac:dyDescent="0.3">
      <c r="C874" s="99"/>
      <c r="D874" s="99"/>
      <c r="E874" s="99"/>
      <c r="F874" s="99"/>
    </row>
    <row r="875" spans="3:6" x14ac:dyDescent="0.3">
      <c r="C875" s="99"/>
      <c r="D875" s="99"/>
      <c r="E875" s="99"/>
      <c r="F875" s="99"/>
    </row>
    <row r="876" spans="3:6" x14ac:dyDescent="0.3">
      <c r="C876" s="99"/>
      <c r="D876" s="99"/>
      <c r="E876" s="99"/>
      <c r="F876" s="99"/>
    </row>
    <row r="877" spans="3:6" x14ac:dyDescent="0.3">
      <c r="C877" s="99"/>
      <c r="D877" s="99"/>
      <c r="E877" s="99"/>
      <c r="F877" s="99"/>
    </row>
    <row r="878" spans="3:6" x14ac:dyDescent="0.3">
      <c r="C878" s="99"/>
      <c r="D878" s="99"/>
      <c r="E878" s="99"/>
      <c r="F878" s="99"/>
    </row>
    <row r="879" spans="3:6" x14ac:dyDescent="0.3">
      <c r="C879" s="99"/>
      <c r="D879" s="99"/>
      <c r="E879" s="99"/>
      <c r="F879" s="99"/>
    </row>
    <row r="880" spans="3:6" x14ac:dyDescent="0.3">
      <c r="C880" s="99"/>
      <c r="D880" s="99"/>
      <c r="E880" s="99"/>
      <c r="F880" s="99"/>
    </row>
    <row r="881" spans="3:6" x14ac:dyDescent="0.3">
      <c r="C881" s="99"/>
      <c r="D881" s="99"/>
      <c r="E881" s="99"/>
      <c r="F881" s="99"/>
    </row>
    <row r="882" spans="3:6" x14ac:dyDescent="0.3">
      <c r="C882" s="99"/>
      <c r="D882" s="99"/>
      <c r="E882" s="99"/>
      <c r="F882" s="99"/>
    </row>
    <row r="883" spans="3:6" x14ac:dyDescent="0.3">
      <c r="C883" s="99"/>
      <c r="D883" s="99"/>
      <c r="E883" s="99"/>
      <c r="F883" s="99"/>
    </row>
    <row r="884" spans="3:6" x14ac:dyDescent="0.3">
      <c r="C884" s="99"/>
      <c r="D884" s="99"/>
      <c r="E884" s="99"/>
      <c r="F884" s="99"/>
    </row>
    <row r="885" spans="3:6" x14ac:dyDescent="0.3">
      <c r="C885" s="99"/>
      <c r="D885" s="99"/>
      <c r="E885" s="99"/>
      <c r="F885" s="99"/>
    </row>
    <row r="886" spans="3:6" x14ac:dyDescent="0.3">
      <c r="C886" s="99"/>
      <c r="D886" s="99"/>
      <c r="E886" s="99"/>
      <c r="F886" s="99"/>
    </row>
    <row r="887" spans="3:6" x14ac:dyDescent="0.3">
      <c r="C887" s="99"/>
      <c r="D887" s="99"/>
      <c r="E887" s="99"/>
      <c r="F887" s="99"/>
    </row>
    <row r="888" spans="3:6" x14ac:dyDescent="0.3">
      <c r="C888" s="99"/>
      <c r="D888" s="99"/>
      <c r="E888" s="99"/>
      <c r="F888" s="99"/>
    </row>
    <row r="889" spans="3:6" x14ac:dyDescent="0.3">
      <c r="C889" s="99"/>
      <c r="D889" s="99"/>
      <c r="E889" s="99"/>
      <c r="F889" s="99"/>
    </row>
    <row r="890" spans="3:6" x14ac:dyDescent="0.3">
      <c r="C890" s="99"/>
      <c r="D890" s="99"/>
      <c r="E890" s="99"/>
      <c r="F890" s="99"/>
    </row>
    <row r="891" spans="3:6" x14ac:dyDescent="0.3">
      <c r="C891" s="99"/>
      <c r="D891" s="99"/>
      <c r="E891" s="99"/>
      <c r="F891" s="99"/>
    </row>
    <row r="892" spans="3:6" x14ac:dyDescent="0.3">
      <c r="C892" s="99"/>
      <c r="D892" s="99"/>
      <c r="E892" s="99"/>
      <c r="F892" s="99"/>
    </row>
    <row r="893" spans="3:6" x14ac:dyDescent="0.3">
      <c r="C893" s="99"/>
      <c r="D893" s="99"/>
      <c r="E893" s="99"/>
      <c r="F893" s="99"/>
    </row>
    <row r="894" spans="3:6" x14ac:dyDescent="0.3">
      <c r="C894" s="99"/>
      <c r="D894" s="99"/>
      <c r="E894" s="99"/>
      <c r="F894" s="99"/>
    </row>
    <row r="895" spans="3:6" x14ac:dyDescent="0.3">
      <c r="C895" s="99"/>
      <c r="D895" s="99"/>
      <c r="E895" s="99"/>
      <c r="F895" s="99"/>
    </row>
    <row r="896" spans="3:6" x14ac:dyDescent="0.3">
      <c r="C896" s="99"/>
      <c r="D896" s="99"/>
      <c r="E896" s="99"/>
      <c r="F896" s="99"/>
    </row>
    <row r="897" spans="3:6" x14ac:dyDescent="0.3">
      <c r="C897" s="99"/>
      <c r="D897" s="99"/>
      <c r="E897" s="99"/>
      <c r="F897" s="99"/>
    </row>
    <row r="898" spans="3:6" x14ac:dyDescent="0.3">
      <c r="C898" s="99"/>
      <c r="D898" s="99"/>
      <c r="E898" s="99"/>
      <c r="F898" s="99"/>
    </row>
    <row r="899" spans="3:6" x14ac:dyDescent="0.3">
      <c r="C899" s="99"/>
      <c r="D899" s="99"/>
      <c r="E899" s="99"/>
      <c r="F899" s="99"/>
    </row>
    <row r="900" spans="3:6" x14ac:dyDescent="0.3">
      <c r="C900" s="99"/>
      <c r="D900" s="99"/>
      <c r="E900" s="99"/>
      <c r="F900" s="99"/>
    </row>
    <row r="901" spans="3:6" x14ac:dyDescent="0.3">
      <c r="C901" s="99"/>
      <c r="D901" s="99"/>
      <c r="E901" s="99"/>
      <c r="F901" s="99"/>
    </row>
    <row r="902" spans="3:6" x14ac:dyDescent="0.3">
      <c r="C902" s="99"/>
      <c r="D902" s="99"/>
      <c r="E902" s="99"/>
      <c r="F902" s="99"/>
    </row>
    <row r="903" spans="3:6" x14ac:dyDescent="0.3">
      <c r="C903" s="99"/>
      <c r="D903" s="99"/>
      <c r="E903" s="99"/>
      <c r="F903" s="99"/>
    </row>
    <row r="904" spans="3:6" x14ac:dyDescent="0.3">
      <c r="C904" s="99"/>
      <c r="D904" s="99"/>
      <c r="E904" s="99"/>
      <c r="F904" s="99"/>
    </row>
    <row r="905" spans="3:6" x14ac:dyDescent="0.3">
      <c r="C905" s="99"/>
      <c r="D905" s="99"/>
      <c r="E905" s="99"/>
      <c r="F905" s="99"/>
    </row>
    <row r="906" spans="3:6" x14ac:dyDescent="0.3">
      <c r="C906" s="99"/>
      <c r="D906" s="99"/>
      <c r="E906" s="99"/>
      <c r="F906" s="99"/>
    </row>
    <row r="907" spans="3:6" x14ac:dyDescent="0.3">
      <c r="C907" s="99"/>
      <c r="D907" s="99"/>
      <c r="E907" s="99"/>
      <c r="F907" s="99"/>
    </row>
    <row r="908" spans="3:6" x14ac:dyDescent="0.3">
      <c r="C908" s="99"/>
      <c r="D908" s="99"/>
      <c r="E908" s="99"/>
      <c r="F908" s="99"/>
    </row>
    <row r="909" spans="3:6" x14ac:dyDescent="0.3">
      <c r="C909" s="99"/>
      <c r="D909" s="99"/>
      <c r="E909" s="99"/>
      <c r="F909" s="99"/>
    </row>
    <row r="910" spans="3:6" x14ac:dyDescent="0.3">
      <c r="C910" s="99"/>
      <c r="D910" s="99"/>
      <c r="E910" s="99"/>
      <c r="F910" s="99"/>
    </row>
    <row r="911" spans="3:6" x14ac:dyDescent="0.3">
      <c r="C911" s="99"/>
      <c r="D911" s="99"/>
      <c r="E911" s="99"/>
      <c r="F911" s="99"/>
    </row>
    <row r="912" spans="3:6" x14ac:dyDescent="0.3">
      <c r="C912" s="99"/>
      <c r="D912" s="99"/>
      <c r="E912" s="99"/>
      <c r="F912" s="99"/>
    </row>
    <row r="913" spans="3:6" x14ac:dyDescent="0.3">
      <c r="C913" s="99"/>
      <c r="D913" s="99"/>
      <c r="E913" s="99"/>
      <c r="F913" s="99"/>
    </row>
    <row r="914" spans="3:6" x14ac:dyDescent="0.3">
      <c r="C914" s="99"/>
      <c r="D914" s="99"/>
      <c r="E914" s="99"/>
      <c r="F914" s="99"/>
    </row>
    <row r="915" spans="3:6" x14ac:dyDescent="0.3">
      <c r="C915" s="99"/>
      <c r="D915" s="99"/>
      <c r="E915" s="99"/>
      <c r="F915" s="99"/>
    </row>
    <row r="916" spans="3:6" x14ac:dyDescent="0.3">
      <c r="C916" s="99"/>
      <c r="D916" s="99"/>
      <c r="E916" s="99"/>
      <c r="F916" s="99"/>
    </row>
    <row r="917" spans="3:6" x14ac:dyDescent="0.3">
      <c r="C917" s="99"/>
      <c r="D917" s="99"/>
      <c r="E917" s="99"/>
      <c r="F917" s="99"/>
    </row>
    <row r="918" spans="3:6" x14ac:dyDescent="0.3">
      <c r="C918" s="99"/>
      <c r="D918" s="99"/>
      <c r="E918" s="99"/>
      <c r="F918" s="99"/>
    </row>
    <row r="919" spans="3:6" x14ac:dyDescent="0.3">
      <c r="C919" s="99"/>
      <c r="D919" s="99"/>
      <c r="E919" s="99"/>
      <c r="F919" s="99"/>
    </row>
    <row r="920" spans="3:6" x14ac:dyDescent="0.3">
      <c r="C920" s="99"/>
      <c r="D920" s="99"/>
      <c r="E920" s="99"/>
      <c r="F920" s="99"/>
    </row>
    <row r="921" spans="3:6" x14ac:dyDescent="0.3">
      <c r="C921" s="99"/>
      <c r="D921" s="99"/>
      <c r="E921" s="99"/>
      <c r="F921" s="99"/>
    </row>
    <row r="922" spans="3:6" x14ac:dyDescent="0.3">
      <c r="C922" s="99"/>
      <c r="D922" s="99"/>
      <c r="E922" s="99"/>
      <c r="F922" s="99"/>
    </row>
    <row r="923" spans="3:6" x14ac:dyDescent="0.3">
      <c r="C923" s="99"/>
      <c r="D923" s="99"/>
      <c r="E923" s="99"/>
      <c r="F923" s="99"/>
    </row>
    <row r="924" spans="3:6" x14ac:dyDescent="0.3">
      <c r="C924" s="99"/>
      <c r="D924" s="99"/>
      <c r="E924" s="99"/>
      <c r="F924" s="99"/>
    </row>
    <row r="925" spans="3:6" x14ac:dyDescent="0.3">
      <c r="C925" s="99"/>
      <c r="D925" s="99"/>
      <c r="E925" s="99"/>
      <c r="F925" s="99"/>
    </row>
    <row r="926" spans="3:6" x14ac:dyDescent="0.3">
      <c r="C926" s="99"/>
      <c r="D926" s="99"/>
      <c r="E926" s="99"/>
      <c r="F926" s="99"/>
    </row>
    <row r="927" spans="3:6" x14ac:dyDescent="0.3">
      <c r="C927" s="99"/>
      <c r="D927" s="99"/>
      <c r="E927" s="99"/>
      <c r="F927" s="99"/>
    </row>
    <row r="928" spans="3:6" x14ac:dyDescent="0.3">
      <c r="C928" s="99"/>
      <c r="D928" s="99"/>
      <c r="E928" s="99"/>
      <c r="F928" s="99"/>
    </row>
    <row r="929" spans="3:6" x14ac:dyDescent="0.3">
      <c r="C929" s="99"/>
      <c r="D929" s="99"/>
      <c r="E929" s="99"/>
      <c r="F929" s="99"/>
    </row>
    <row r="930" spans="3:6" x14ac:dyDescent="0.3">
      <c r="C930" s="99"/>
      <c r="D930" s="99"/>
      <c r="E930" s="99"/>
      <c r="F930" s="99"/>
    </row>
    <row r="931" spans="3:6" x14ac:dyDescent="0.3">
      <c r="C931" s="99"/>
      <c r="D931" s="99"/>
      <c r="E931" s="99"/>
      <c r="F931" s="99"/>
    </row>
    <row r="932" spans="3:6" x14ac:dyDescent="0.3">
      <c r="C932" s="99"/>
      <c r="D932" s="99"/>
      <c r="E932" s="99"/>
      <c r="F932" s="99"/>
    </row>
    <row r="933" spans="3:6" x14ac:dyDescent="0.3">
      <c r="C933" s="99"/>
      <c r="D933" s="99"/>
      <c r="E933" s="99"/>
      <c r="F933" s="99"/>
    </row>
    <row r="934" spans="3:6" x14ac:dyDescent="0.3">
      <c r="C934" s="99"/>
      <c r="D934" s="99"/>
      <c r="E934" s="99"/>
      <c r="F934" s="99"/>
    </row>
    <row r="935" spans="3:6" x14ac:dyDescent="0.3">
      <c r="C935" s="99"/>
      <c r="D935" s="99"/>
      <c r="E935" s="99"/>
      <c r="F935" s="99"/>
    </row>
    <row r="936" spans="3:6" x14ac:dyDescent="0.3">
      <c r="C936" s="99"/>
      <c r="D936" s="99"/>
      <c r="E936" s="99"/>
      <c r="F936" s="99"/>
    </row>
    <row r="937" spans="3:6" x14ac:dyDescent="0.3">
      <c r="C937" s="99"/>
      <c r="D937" s="99"/>
      <c r="E937" s="99"/>
      <c r="F937" s="99"/>
    </row>
    <row r="938" spans="3:6" x14ac:dyDescent="0.3">
      <c r="C938" s="99"/>
      <c r="D938" s="99"/>
      <c r="E938" s="99"/>
      <c r="F938" s="99"/>
    </row>
    <row r="939" spans="3:6" x14ac:dyDescent="0.3">
      <c r="C939" s="99"/>
      <c r="D939" s="99"/>
      <c r="E939" s="99"/>
      <c r="F939" s="99"/>
    </row>
    <row r="940" spans="3:6" x14ac:dyDescent="0.3">
      <c r="C940" s="99"/>
      <c r="D940" s="99"/>
      <c r="E940" s="99"/>
      <c r="F940" s="99"/>
    </row>
  </sheetData>
  <sheetProtection algorithmName="SHA-512" hashValue="a0YSw79xCf6imh4JdlvkkXwhgaz3pRMWEDtxyRdVjEWRXyczaqJcUI4Zdon9heqOvSbLBqmR388BAeeGQ1ZcFg==" saltValue="AauC9canLZLa8Ao3gxFJXA==" spinCount="100000" sheet="1" objects="1" scenarios="1" formatCells="0" formatColumns="0" formatRows="0" selectLockedCells="1"/>
  <mergeCells count="6">
    <mergeCell ref="C8:D8"/>
    <mergeCell ref="B1:F1"/>
    <mergeCell ref="B2:F2"/>
    <mergeCell ref="B3:F3"/>
    <mergeCell ref="B4:F4"/>
    <mergeCell ref="B5:F5"/>
  </mergeCells>
  <pageMargins left="0.7" right="0.7" top="0.75" bottom="0.75" header="0.3" footer="0.3"/>
  <pageSetup scale="85" fitToHeight="10"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57DAC-64E4-4178-A470-031634A555DA}">
  <sheetPr>
    <pageSetUpPr fitToPage="1"/>
  </sheetPr>
  <dimension ref="A1:G132"/>
  <sheetViews>
    <sheetView topLeftCell="A72" workbookViewId="0">
      <selection activeCell="H108" sqref="H108"/>
    </sheetView>
  </sheetViews>
  <sheetFormatPr defaultColWidth="9.109375" defaultRowHeight="14.4" x14ac:dyDescent="0.3"/>
  <cols>
    <col min="1" max="1" width="42.44140625" style="7" customWidth="1"/>
    <col min="2" max="4" width="17.109375" style="137" customWidth="1"/>
    <col min="5" max="5" width="18" style="137" customWidth="1"/>
    <col min="6" max="6" width="17.109375" style="137" customWidth="1"/>
    <col min="7" max="7" width="21.109375" style="138" bestFit="1" customWidth="1"/>
    <col min="8" max="16384" width="9.109375" style="7"/>
  </cols>
  <sheetData>
    <row r="1" spans="1:7" x14ac:dyDescent="0.3">
      <c r="A1" s="276" t="str">
        <f>CONCATENATE("ANNUAL REPORT FOR"," ",'Start Here'!B2)</f>
        <v>ANNUAL REPORT FOR AURORA COUNTY</v>
      </c>
      <c r="B1" s="276"/>
      <c r="C1" s="276"/>
      <c r="D1" s="276"/>
      <c r="E1" s="276"/>
      <c r="F1" s="276"/>
      <c r="G1" s="276"/>
    </row>
    <row r="2" spans="1:7" x14ac:dyDescent="0.3">
      <c r="A2" s="276" t="str">
        <f>CONCATENATE("AS OF AND FOR THE YEAR ENDED"," ",TEXT('Start Here'!B5,"mmmm d, yyyy"))</f>
        <v>AS OF AND FOR THE YEAR ENDED December 31, 2025</v>
      </c>
      <c r="B2" s="276"/>
      <c r="C2" s="276"/>
      <c r="D2" s="276"/>
      <c r="E2" s="276"/>
      <c r="F2" s="276"/>
      <c r="G2" s="276"/>
    </row>
    <row r="3" spans="1:7" ht="15" thickBot="1" x14ac:dyDescent="0.35">
      <c r="B3" s="135"/>
      <c r="C3" s="135"/>
      <c r="D3" s="135"/>
      <c r="E3" s="135"/>
      <c r="F3" s="135"/>
      <c r="G3" s="136"/>
    </row>
    <row r="4" spans="1:7" ht="15" thickBot="1" x14ac:dyDescent="0.35">
      <c r="B4" s="152" t="s">
        <v>628</v>
      </c>
      <c r="C4" s="153"/>
      <c r="D4" s="154"/>
      <c r="E4" s="155"/>
      <c r="F4" s="155"/>
      <c r="G4" s="136"/>
    </row>
    <row r="5" spans="1:7" x14ac:dyDescent="0.3">
      <c r="A5" s="20"/>
      <c r="F5" s="156" t="s">
        <v>103</v>
      </c>
    </row>
    <row r="6" spans="1:7" x14ac:dyDescent="0.3">
      <c r="C6" s="135" t="s">
        <v>337</v>
      </c>
      <c r="D6" s="135" t="str">
        <f>IF(ISBLANK('Exhibit 3'!E7),"",'Exhibit 3'!E7)</f>
        <v/>
      </c>
      <c r="E6" s="139" t="str">
        <f>IF(ISBLANK('Exhibit 3'!F7),"",'Exhibit 3'!F7)</f>
        <v/>
      </c>
      <c r="F6" s="139" t="s">
        <v>104</v>
      </c>
      <c r="G6" s="140" t="s">
        <v>335</v>
      </c>
    </row>
    <row r="7" spans="1:7" x14ac:dyDescent="0.3">
      <c r="B7" s="141" t="s">
        <v>82</v>
      </c>
      <c r="C7" s="141" t="s">
        <v>105</v>
      </c>
      <c r="D7" s="141" t="s">
        <v>105</v>
      </c>
      <c r="E7" s="141" t="s">
        <v>105</v>
      </c>
      <c r="F7" s="141" t="s">
        <v>106</v>
      </c>
      <c r="G7" s="142" t="s">
        <v>629</v>
      </c>
    </row>
    <row r="8" spans="1:7" x14ac:dyDescent="0.3">
      <c r="A8" s="20" t="s">
        <v>630</v>
      </c>
      <c r="B8" s="144">
        <f>'Exhibit 4'!C266</f>
        <v>0</v>
      </c>
      <c r="C8" s="144">
        <f>'Exhibit 4'!D266</f>
        <v>0</v>
      </c>
      <c r="D8" s="144">
        <f>'Exhibit 4'!E266</f>
        <v>0</v>
      </c>
      <c r="E8" s="144">
        <f>'Exhibit 4'!F266</f>
        <v>0</v>
      </c>
      <c r="F8" s="144">
        <f>'Exhibit 4'!G266</f>
        <v>0</v>
      </c>
      <c r="G8" s="145">
        <f>SUM(B8:F8)</f>
        <v>0</v>
      </c>
    </row>
    <row r="9" spans="1:7" x14ac:dyDescent="0.3">
      <c r="B9" s="146"/>
      <c r="C9" s="146"/>
      <c r="D9" s="146"/>
      <c r="E9" s="146"/>
      <c r="F9" s="146"/>
      <c r="G9" s="147"/>
    </row>
    <row r="10" spans="1:7" x14ac:dyDescent="0.3">
      <c r="A10" s="20" t="s">
        <v>631</v>
      </c>
      <c r="B10" s="146"/>
      <c r="C10" s="146"/>
      <c r="D10" s="146"/>
      <c r="E10" s="146"/>
      <c r="F10" s="146"/>
      <c r="G10" s="147"/>
    </row>
    <row r="11" spans="1:7" x14ac:dyDescent="0.3">
      <c r="A11" s="39" t="s">
        <v>145</v>
      </c>
      <c r="B11" s="146"/>
      <c r="C11" s="146"/>
      <c r="D11" s="146"/>
      <c r="E11" s="146"/>
      <c r="F11" s="146"/>
      <c r="G11" s="147"/>
    </row>
    <row r="12" spans="1:7" x14ac:dyDescent="0.3">
      <c r="A12" s="48" t="s">
        <v>647</v>
      </c>
      <c r="B12" s="150">
        <f>'Exhibit 4'!C11</f>
        <v>0</v>
      </c>
      <c r="C12" s="150">
        <f>'Exhibit 4'!D11</f>
        <v>0</v>
      </c>
      <c r="D12" s="150">
        <f>'Exhibit 4'!E11</f>
        <v>0</v>
      </c>
      <c r="E12" s="150">
        <f>'Exhibit 4'!F11</f>
        <v>0</v>
      </c>
      <c r="F12" s="150">
        <f>'Exhibit 4'!G11</f>
        <v>0</v>
      </c>
      <c r="G12" s="151">
        <f t="shared" ref="G12:G20" si="0">SUM(B12:F12)</f>
        <v>0</v>
      </c>
    </row>
    <row r="13" spans="1:7" x14ac:dyDescent="0.3">
      <c r="A13" s="48" t="s">
        <v>648</v>
      </c>
      <c r="B13" s="150">
        <f>'Exhibit 4'!C12</f>
        <v>0</v>
      </c>
      <c r="C13" s="150">
        <f>'Exhibit 4'!D12</f>
        <v>0</v>
      </c>
      <c r="D13" s="150">
        <f>'Exhibit 4'!E12</f>
        <v>0</v>
      </c>
      <c r="E13" s="150">
        <f>'Exhibit 4'!F12</f>
        <v>0</v>
      </c>
      <c r="F13" s="150">
        <f>'Exhibit 4'!G12</f>
        <v>0</v>
      </c>
      <c r="G13" s="151">
        <f t="shared" si="0"/>
        <v>0</v>
      </c>
    </row>
    <row r="14" spans="1:7" x14ac:dyDescent="0.3">
      <c r="A14" s="48" t="s">
        <v>649</v>
      </c>
      <c r="B14" s="150">
        <f>'Exhibit 4'!C13</f>
        <v>0</v>
      </c>
      <c r="C14" s="150">
        <f>'Exhibit 4'!D13</f>
        <v>0</v>
      </c>
      <c r="D14" s="150">
        <f>'Exhibit 4'!E13</f>
        <v>0</v>
      </c>
      <c r="E14" s="150">
        <f>'Exhibit 4'!F13</f>
        <v>0</v>
      </c>
      <c r="F14" s="150">
        <f>'Exhibit 4'!G13</f>
        <v>0</v>
      </c>
      <c r="G14" s="151">
        <f t="shared" si="0"/>
        <v>0</v>
      </c>
    </row>
    <row r="15" spans="1:7" x14ac:dyDescent="0.3">
      <c r="A15" s="48" t="s">
        <v>149</v>
      </c>
      <c r="B15" s="150">
        <f>'Exhibit 4'!C14</f>
        <v>0</v>
      </c>
      <c r="C15" s="150">
        <f>'Exhibit 4'!D14</f>
        <v>0</v>
      </c>
      <c r="D15" s="150">
        <f>'Exhibit 4'!E14</f>
        <v>0</v>
      </c>
      <c r="E15" s="150">
        <f>'Exhibit 4'!F14</f>
        <v>0</v>
      </c>
      <c r="F15" s="150">
        <f>'Exhibit 4'!G14</f>
        <v>0</v>
      </c>
      <c r="G15" s="151">
        <f t="shared" si="0"/>
        <v>0</v>
      </c>
    </row>
    <row r="16" spans="1:7" x14ac:dyDescent="0.3">
      <c r="A16" s="48" t="s">
        <v>150</v>
      </c>
      <c r="B16" s="150">
        <f>'Exhibit 4'!C15</f>
        <v>0</v>
      </c>
      <c r="C16" s="150">
        <f>'Exhibit 4'!D15</f>
        <v>0</v>
      </c>
      <c r="D16" s="150">
        <f>'Exhibit 4'!E15</f>
        <v>0</v>
      </c>
      <c r="E16" s="150">
        <f>'Exhibit 4'!F15</f>
        <v>0</v>
      </c>
      <c r="F16" s="150">
        <f>'Exhibit 4'!G15</f>
        <v>0</v>
      </c>
      <c r="G16" s="151">
        <f t="shared" si="0"/>
        <v>0</v>
      </c>
    </row>
    <row r="17" spans="1:7" x14ac:dyDescent="0.3">
      <c r="A17" s="48" t="s">
        <v>151</v>
      </c>
      <c r="B17" s="150">
        <f>'Exhibit 4'!C16</f>
        <v>0</v>
      </c>
      <c r="C17" s="150">
        <f>'Exhibit 4'!D16</f>
        <v>0</v>
      </c>
      <c r="D17" s="150">
        <f>'Exhibit 4'!E16</f>
        <v>0</v>
      </c>
      <c r="E17" s="150">
        <f>'Exhibit 4'!F16</f>
        <v>0</v>
      </c>
      <c r="F17" s="150">
        <f>'Exhibit 4'!G16</f>
        <v>0</v>
      </c>
      <c r="G17" s="151">
        <f t="shared" si="0"/>
        <v>0</v>
      </c>
    </row>
    <row r="18" spans="1:7" x14ac:dyDescent="0.3">
      <c r="A18" s="48" t="s">
        <v>152</v>
      </c>
      <c r="B18" s="150">
        <f>'Exhibit 4'!C17</f>
        <v>0</v>
      </c>
      <c r="C18" s="150">
        <f>'Exhibit 4'!D17</f>
        <v>0</v>
      </c>
      <c r="D18" s="150">
        <f>'Exhibit 4'!E17</f>
        <v>0</v>
      </c>
      <c r="E18" s="150">
        <f>'Exhibit 4'!F17</f>
        <v>0</v>
      </c>
      <c r="F18" s="150">
        <f>'Exhibit 4'!G17</f>
        <v>0</v>
      </c>
      <c r="G18" s="151">
        <f t="shared" si="0"/>
        <v>0</v>
      </c>
    </row>
    <row r="19" spans="1:7" x14ac:dyDescent="0.3">
      <c r="A19" s="48" t="s">
        <v>153</v>
      </c>
      <c r="B19" s="150">
        <f>'Exhibit 4'!C18</f>
        <v>0</v>
      </c>
      <c r="C19" s="150">
        <f>'Exhibit 4'!D18</f>
        <v>0</v>
      </c>
      <c r="D19" s="150">
        <f>'Exhibit 4'!E18</f>
        <v>0</v>
      </c>
      <c r="E19" s="150">
        <f>'Exhibit 4'!F18</f>
        <v>0</v>
      </c>
      <c r="F19" s="150">
        <f>'Exhibit 4'!G18</f>
        <v>0</v>
      </c>
      <c r="G19" s="151">
        <f t="shared" si="0"/>
        <v>0</v>
      </c>
    </row>
    <row r="20" spans="1:7" x14ac:dyDescent="0.3">
      <c r="A20" s="39" t="s">
        <v>155</v>
      </c>
      <c r="B20" s="162">
        <f>'Exhibit 4'!C21</f>
        <v>0</v>
      </c>
      <c r="C20" s="162">
        <f>'Exhibit 4'!D21</f>
        <v>0</v>
      </c>
      <c r="D20" s="162">
        <f>'Exhibit 4'!E21</f>
        <v>0</v>
      </c>
      <c r="E20" s="162">
        <f>'Exhibit 4'!F21</f>
        <v>0</v>
      </c>
      <c r="F20" s="162">
        <f>'Exhibit 4'!G21</f>
        <v>0</v>
      </c>
      <c r="G20" s="163">
        <f t="shared" si="0"/>
        <v>0</v>
      </c>
    </row>
    <row r="21" spans="1:7" x14ac:dyDescent="0.3">
      <c r="A21" s="39" t="s">
        <v>156</v>
      </c>
      <c r="B21" s="150"/>
      <c r="C21" s="150"/>
      <c r="D21" s="150"/>
      <c r="E21" s="150"/>
      <c r="F21" s="150"/>
      <c r="G21" s="151"/>
    </row>
    <row r="22" spans="1:7" x14ac:dyDescent="0.3">
      <c r="A22" s="48" t="s">
        <v>157</v>
      </c>
      <c r="B22" s="150">
        <f>'Exhibit 4'!C24</f>
        <v>0</v>
      </c>
      <c r="C22" s="150">
        <f>'Exhibit 4'!D24</f>
        <v>0</v>
      </c>
      <c r="D22" s="150">
        <f>'Exhibit 4'!E24</f>
        <v>0</v>
      </c>
      <c r="E22" s="150">
        <f>'Exhibit 4'!F24</f>
        <v>0</v>
      </c>
      <c r="F22" s="150">
        <f>'Exhibit 4'!G24</f>
        <v>0</v>
      </c>
      <c r="G22" s="151">
        <f t="shared" ref="G22:G29" si="1">SUM(B22:F22)</f>
        <v>0</v>
      </c>
    </row>
    <row r="23" spans="1:7" x14ac:dyDescent="0.3">
      <c r="A23" s="48" t="s">
        <v>158</v>
      </c>
      <c r="B23" s="150">
        <f>'Exhibit 4'!C25</f>
        <v>0</v>
      </c>
      <c r="C23" s="150">
        <f>'Exhibit 4'!D25</f>
        <v>0</v>
      </c>
      <c r="D23" s="150">
        <f>'Exhibit 4'!E25</f>
        <v>0</v>
      </c>
      <c r="E23" s="150">
        <f>'Exhibit 4'!F25</f>
        <v>0</v>
      </c>
      <c r="F23" s="150">
        <f>'Exhibit 4'!G25</f>
        <v>0</v>
      </c>
      <c r="G23" s="151">
        <f t="shared" si="1"/>
        <v>0</v>
      </c>
    </row>
    <row r="24" spans="1:7" x14ac:dyDescent="0.3">
      <c r="A24" s="48" t="s">
        <v>159</v>
      </c>
      <c r="B24" s="150">
        <f>'Exhibit 4'!C26</f>
        <v>0</v>
      </c>
      <c r="C24" s="150">
        <f>'Exhibit 4'!D26</f>
        <v>0</v>
      </c>
      <c r="D24" s="150">
        <f>'Exhibit 4'!E26</f>
        <v>0</v>
      </c>
      <c r="E24" s="150">
        <f>'Exhibit 4'!F26</f>
        <v>0</v>
      </c>
      <c r="F24" s="150">
        <f>'Exhibit 4'!G26</f>
        <v>0</v>
      </c>
      <c r="G24" s="151">
        <f t="shared" si="1"/>
        <v>0</v>
      </c>
    </row>
    <row r="25" spans="1:7" x14ac:dyDescent="0.3">
      <c r="A25" s="48" t="s">
        <v>160</v>
      </c>
      <c r="B25" s="150">
        <f>'Exhibit 4'!C27</f>
        <v>0</v>
      </c>
      <c r="C25" s="150">
        <f>'Exhibit 4'!D27</f>
        <v>0</v>
      </c>
      <c r="D25" s="150">
        <f>'Exhibit 4'!E27</f>
        <v>0</v>
      </c>
      <c r="E25" s="150">
        <f>'Exhibit 4'!F27</f>
        <v>0</v>
      </c>
      <c r="F25" s="150">
        <f>'Exhibit 4'!G27</f>
        <v>0</v>
      </c>
      <c r="G25" s="151">
        <f t="shared" si="1"/>
        <v>0</v>
      </c>
    </row>
    <row r="26" spans="1:7" x14ac:dyDescent="0.3">
      <c r="A26" s="47" t="s">
        <v>671</v>
      </c>
      <c r="B26" s="150">
        <f>'Exhibit 4'!C29+'Exhibit 4'!C30+'Exhibit 4'!C31+'Exhibit 4'!C32+'Exhibit 4'!C33+'Exhibit 4'!C34+'Exhibit 4'!C35+'Exhibit 4'!C36+'Exhibit 4'!C37+'Exhibit 4'!C38+'Exhibit 4'!C39+'Exhibit 4'!C40+'Exhibit 4'!C41+'Exhibit 4'!C42+'Exhibit 4'!C43+'Exhibit 4'!C44+'Exhibit 4'!C45+'Exhibit 4'!C46</f>
        <v>0</v>
      </c>
      <c r="C26" s="150">
        <f>'Exhibit 4'!D29+'Exhibit 4'!D30+'Exhibit 4'!D31+'Exhibit 4'!D32+'Exhibit 4'!D33+'Exhibit 4'!D34+'Exhibit 4'!D35+'Exhibit 4'!D36+'Exhibit 4'!D37+'Exhibit 4'!D38+'Exhibit 4'!D39+'Exhibit 4'!D40+'Exhibit 4'!D41+'Exhibit 4'!D42+'Exhibit 4'!D43+'Exhibit 4'!D44+'Exhibit 4'!D45+'Exhibit 4'!D46</f>
        <v>0</v>
      </c>
      <c r="D26" s="150">
        <f>'Exhibit 4'!E29+'Exhibit 4'!E30+'Exhibit 4'!E31+'Exhibit 4'!E32+'Exhibit 4'!E33+'Exhibit 4'!E34+'Exhibit 4'!E35+'Exhibit 4'!E36+'Exhibit 4'!E37+'Exhibit 4'!E38+'Exhibit 4'!E39+'Exhibit 4'!E40+'Exhibit 4'!E41+'Exhibit 4'!E42+'Exhibit 4'!E43+'Exhibit 4'!E44+'Exhibit 4'!E45+'Exhibit 4'!E46</f>
        <v>0</v>
      </c>
      <c r="E26" s="150">
        <f>'Exhibit 4'!F29+'Exhibit 4'!F30+'Exhibit 4'!F31+'Exhibit 4'!F32+'Exhibit 4'!F33+'Exhibit 4'!F34+'Exhibit 4'!F35+'Exhibit 4'!F36+'Exhibit 4'!F37+'Exhibit 4'!F38+'Exhibit 4'!F39+'Exhibit 4'!F40+'Exhibit 4'!F41+'Exhibit 4'!F42+'Exhibit 4'!F43+'Exhibit 4'!F44+'Exhibit 4'!F45+'Exhibit 4'!F46</f>
        <v>0</v>
      </c>
      <c r="F26" s="150">
        <f>'Exhibit 4'!G29+'Exhibit 4'!G30+'Exhibit 4'!G31+'Exhibit 4'!G32+'Exhibit 4'!G33+'Exhibit 4'!G34+'Exhibit 4'!G35+'Exhibit 4'!G36+'Exhibit 4'!G37+'Exhibit 4'!G38+'Exhibit 4'!G39+'Exhibit 4'!G40+'Exhibit 4'!G41+'Exhibit 4'!G42+'Exhibit 4'!G43+'Exhibit 4'!G44+'Exhibit 4'!G45+'Exhibit 4'!G46</f>
        <v>0</v>
      </c>
      <c r="G26" s="151">
        <f t="shared" si="1"/>
        <v>0</v>
      </c>
    </row>
    <row r="27" spans="1:7" x14ac:dyDescent="0.3">
      <c r="A27" s="47" t="s">
        <v>180</v>
      </c>
      <c r="B27" s="150">
        <f>'Exhibit 4'!C47</f>
        <v>0</v>
      </c>
      <c r="C27" s="150">
        <f>'Exhibit 4'!D47</f>
        <v>0</v>
      </c>
      <c r="D27" s="150">
        <f>'Exhibit 4'!E47</f>
        <v>0</v>
      </c>
      <c r="E27" s="150">
        <f>'Exhibit 4'!F47</f>
        <v>0</v>
      </c>
      <c r="F27" s="150">
        <f>'Exhibit 4'!G47</f>
        <v>0</v>
      </c>
      <c r="G27" s="151">
        <f t="shared" si="1"/>
        <v>0</v>
      </c>
    </row>
    <row r="28" spans="1:7" x14ac:dyDescent="0.3">
      <c r="A28" s="47" t="s">
        <v>650</v>
      </c>
      <c r="B28" s="150">
        <f>'Exhibit 4'!C48</f>
        <v>0</v>
      </c>
      <c r="C28" s="150">
        <f>'Exhibit 4'!D48</f>
        <v>0</v>
      </c>
      <c r="D28" s="150">
        <f>'Exhibit 4'!E48</f>
        <v>0</v>
      </c>
      <c r="E28" s="150">
        <f>'Exhibit 4'!F48</f>
        <v>0</v>
      </c>
      <c r="F28" s="150">
        <f>'Exhibit 4'!G48</f>
        <v>0</v>
      </c>
      <c r="G28" s="151">
        <f t="shared" si="1"/>
        <v>0</v>
      </c>
    </row>
    <row r="29" spans="1:7" x14ac:dyDescent="0.3">
      <c r="A29" s="47" t="s">
        <v>182</v>
      </c>
      <c r="B29" s="150">
        <f>'Exhibit 4'!C49</f>
        <v>0</v>
      </c>
      <c r="C29" s="150">
        <f>'Exhibit 4'!D49</f>
        <v>0</v>
      </c>
      <c r="D29" s="150">
        <f>'Exhibit 4'!E49</f>
        <v>0</v>
      </c>
      <c r="E29" s="150">
        <f>'Exhibit 4'!F49</f>
        <v>0</v>
      </c>
      <c r="F29" s="150">
        <f>'Exhibit 4'!G49</f>
        <v>0</v>
      </c>
      <c r="G29" s="151">
        <f t="shared" si="1"/>
        <v>0</v>
      </c>
    </row>
    <row r="30" spans="1:7" x14ac:dyDescent="0.3">
      <c r="A30" s="39" t="s">
        <v>183</v>
      </c>
      <c r="B30" s="150"/>
      <c r="C30" s="150"/>
      <c r="D30" s="150"/>
      <c r="E30" s="150"/>
      <c r="F30" s="150"/>
      <c r="G30" s="151"/>
    </row>
    <row r="31" spans="1:7" x14ac:dyDescent="0.3">
      <c r="A31" s="47" t="s">
        <v>390</v>
      </c>
      <c r="B31" s="150">
        <f>'Exhibit 4'!C54+'Exhibit 4'!C55+'Exhibit 4'!C56+'Exhibit 4'!C57+'Exhibit 4'!C58+'Exhibit 4'!C59</f>
        <v>0</v>
      </c>
      <c r="C31" s="150">
        <f>'Exhibit 4'!D54+'Exhibit 4'!D55+'Exhibit 4'!D56+'Exhibit 4'!D57+'Exhibit 4'!D58+'Exhibit 4'!D59</f>
        <v>0</v>
      </c>
      <c r="D31" s="150">
        <f>'Exhibit 4'!E54+'Exhibit 4'!E55+'Exhibit 4'!E56+'Exhibit 4'!E57+'Exhibit 4'!E58+'Exhibit 4'!E59</f>
        <v>0</v>
      </c>
      <c r="E31" s="150">
        <f>'Exhibit 4'!F54+'Exhibit 4'!F55+'Exhibit 4'!F56+'Exhibit 4'!F57+'Exhibit 4'!F58+'Exhibit 4'!F59</f>
        <v>0</v>
      </c>
      <c r="F31" s="150">
        <f>'Exhibit 4'!G54+'Exhibit 4'!G55+'Exhibit 4'!G56+'Exhibit 4'!G57+'Exhibit 4'!G58+'Exhibit 4'!G59</f>
        <v>0</v>
      </c>
      <c r="G31" s="151">
        <f t="shared" ref="G31:G38" si="2">SUM(B31:F31)</f>
        <v>0</v>
      </c>
    </row>
    <row r="32" spans="1:7" x14ac:dyDescent="0.3">
      <c r="A32" s="47" t="s">
        <v>391</v>
      </c>
      <c r="B32" s="150">
        <f>'Exhibit 4'!C61+'Exhibit 4'!C62+'Exhibit 4'!C63+'Exhibit 4'!C64</f>
        <v>0</v>
      </c>
      <c r="C32" s="150">
        <f>'Exhibit 4'!D61+'Exhibit 4'!D62+'Exhibit 4'!D63+'Exhibit 4'!D64</f>
        <v>0</v>
      </c>
      <c r="D32" s="150">
        <f>'Exhibit 4'!E61+'Exhibit 4'!E62+'Exhibit 4'!E63+'Exhibit 4'!E64</f>
        <v>0</v>
      </c>
      <c r="E32" s="150">
        <f>'Exhibit 4'!F61+'Exhibit 4'!F62+'Exhibit 4'!F63+'Exhibit 4'!F64</f>
        <v>0</v>
      </c>
      <c r="F32" s="150">
        <f>'Exhibit 4'!G61+'Exhibit 4'!G62+'Exhibit 4'!G63+'Exhibit 4'!G64</f>
        <v>0</v>
      </c>
      <c r="G32" s="151">
        <f t="shared" si="2"/>
        <v>0</v>
      </c>
    </row>
    <row r="33" spans="1:7" x14ac:dyDescent="0.3">
      <c r="A33" s="47" t="s">
        <v>392</v>
      </c>
      <c r="B33" s="150">
        <f>'Exhibit 4'!C66+'Exhibit 4'!C67+'Exhibit 4'!C68+'Exhibit 4'!C69</f>
        <v>0</v>
      </c>
      <c r="C33" s="150">
        <f>'Exhibit 4'!D66+'Exhibit 4'!D67+'Exhibit 4'!D68+'Exhibit 4'!D69</f>
        <v>0</v>
      </c>
      <c r="D33" s="150">
        <f>'Exhibit 4'!E66+'Exhibit 4'!E67+'Exhibit 4'!E68+'Exhibit 4'!E69</f>
        <v>0</v>
      </c>
      <c r="E33" s="150">
        <f>'Exhibit 4'!F66+'Exhibit 4'!F67+'Exhibit 4'!F68+'Exhibit 4'!F69</f>
        <v>0</v>
      </c>
      <c r="F33" s="150">
        <f>'Exhibit 4'!G66+'Exhibit 4'!G67+'Exhibit 4'!G68+'Exhibit 4'!G69</f>
        <v>0</v>
      </c>
      <c r="G33" s="151">
        <f t="shared" si="2"/>
        <v>0</v>
      </c>
    </row>
    <row r="34" spans="1:7" x14ac:dyDescent="0.3">
      <c r="A34" s="47" t="s">
        <v>393</v>
      </c>
      <c r="B34" s="150">
        <f>'Exhibit 4'!C72+'Exhibit 4'!C73+'Exhibit 4'!C74+'Exhibit 4'!C75+'Exhibit 4'!C76+'Exhibit 4'!C78+'Exhibit 4'!C79+'Exhibit 4'!C80+'Exhibit 4'!C81+'Exhibit 4'!C82+'Exhibit 4'!C83+'Exhibit 4'!C84</f>
        <v>0</v>
      </c>
      <c r="C34" s="150">
        <f>'Exhibit 4'!D72+'Exhibit 4'!D73+'Exhibit 4'!D74+'Exhibit 4'!D75+'Exhibit 4'!D76+'Exhibit 4'!D78+'Exhibit 4'!D79+'Exhibit 4'!D80+'Exhibit 4'!D81+'Exhibit 4'!D82+'Exhibit 4'!D83+'Exhibit 4'!D84</f>
        <v>0</v>
      </c>
      <c r="D34" s="150">
        <f>'Exhibit 4'!E72+'Exhibit 4'!E73+'Exhibit 4'!E74+'Exhibit 4'!E75+'Exhibit 4'!E76+'Exhibit 4'!E78+'Exhibit 4'!E79+'Exhibit 4'!E80+'Exhibit 4'!E81+'Exhibit 4'!E82+'Exhibit 4'!E83+'Exhibit 4'!E84</f>
        <v>0</v>
      </c>
      <c r="E34" s="150">
        <f>'Exhibit 4'!F72+'Exhibit 4'!F73+'Exhibit 4'!F74+'Exhibit 4'!F75+'Exhibit 4'!F76+'Exhibit 4'!F78+'Exhibit 4'!F79+'Exhibit 4'!F80+'Exhibit 4'!F81+'Exhibit 4'!F82+'Exhibit 4'!F83+'Exhibit 4'!F84</f>
        <v>0</v>
      </c>
      <c r="F34" s="150">
        <f>'Exhibit 4'!G72+'Exhibit 4'!G73+'Exhibit 4'!G74+'Exhibit 4'!G75+'Exhibit 4'!G76+'Exhibit 4'!G78+'Exhibit 4'!G79+'Exhibit 4'!G80+'Exhibit 4'!G81+'Exhibit 4'!G82+'Exhibit 4'!G83+'Exhibit 4'!G84</f>
        <v>0</v>
      </c>
      <c r="G34" s="151">
        <f t="shared" si="2"/>
        <v>0</v>
      </c>
    </row>
    <row r="35" spans="1:7" x14ac:dyDescent="0.3">
      <c r="A35" s="47" t="s">
        <v>212</v>
      </c>
      <c r="B35" s="150">
        <f>'Exhibit 4'!C85</f>
        <v>0</v>
      </c>
      <c r="C35" s="150">
        <f>'Exhibit 4'!D85</f>
        <v>0</v>
      </c>
      <c r="D35" s="150">
        <f>'Exhibit 4'!E85</f>
        <v>0</v>
      </c>
      <c r="E35" s="150">
        <f>'Exhibit 4'!F85</f>
        <v>0</v>
      </c>
      <c r="F35" s="150">
        <f>'Exhibit 4'!G85</f>
        <v>0</v>
      </c>
      <c r="G35" s="151">
        <f t="shared" si="2"/>
        <v>0</v>
      </c>
    </row>
    <row r="36" spans="1:7" x14ac:dyDescent="0.3">
      <c r="A36" s="47" t="s">
        <v>213</v>
      </c>
      <c r="B36" s="150">
        <f>'Exhibit 4'!C86</f>
        <v>0</v>
      </c>
      <c r="C36" s="150">
        <f>'Exhibit 4'!D86</f>
        <v>0</v>
      </c>
      <c r="D36" s="150">
        <f>'Exhibit 4'!E86</f>
        <v>0</v>
      </c>
      <c r="E36" s="150">
        <f>'Exhibit 4'!F86</f>
        <v>0</v>
      </c>
      <c r="F36" s="150">
        <f>'Exhibit 4'!G86</f>
        <v>0</v>
      </c>
      <c r="G36" s="151">
        <f t="shared" si="2"/>
        <v>0</v>
      </c>
    </row>
    <row r="37" spans="1:7" x14ac:dyDescent="0.3">
      <c r="A37" s="47" t="s">
        <v>214</v>
      </c>
      <c r="B37" s="150">
        <f>'Exhibit 4'!C87</f>
        <v>0</v>
      </c>
      <c r="C37" s="150">
        <f>'Exhibit 4'!D87</f>
        <v>0</v>
      </c>
      <c r="D37" s="150">
        <f>'Exhibit 4'!E87</f>
        <v>0</v>
      </c>
      <c r="E37" s="150">
        <f>'Exhibit 4'!F87</f>
        <v>0</v>
      </c>
      <c r="F37" s="150">
        <f>'Exhibit 4'!G87</f>
        <v>0</v>
      </c>
      <c r="G37" s="151">
        <f t="shared" si="2"/>
        <v>0</v>
      </c>
    </row>
    <row r="38" spans="1:7" x14ac:dyDescent="0.3">
      <c r="A38" s="47" t="s">
        <v>215</v>
      </c>
      <c r="B38" s="150">
        <f>'Exhibit 4'!C88</f>
        <v>0</v>
      </c>
      <c r="C38" s="150">
        <f>'Exhibit 4'!D88</f>
        <v>0</v>
      </c>
      <c r="D38" s="150">
        <f>'Exhibit 4'!E88</f>
        <v>0</v>
      </c>
      <c r="E38" s="150">
        <f>'Exhibit 4'!F88</f>
        <v>0</v>
      </c>
      <c r="F38" s="150">
        <f>'Exhibit 4'!G88</f>
        <v>0</v>
      </c>
      <c r="G38" s="151">
        <f t="shared" si="2"/>
        <v>0</v>
      </c>
    </row>
    <row r="39" spans="1:7" x14ac:dyDescent="0.3">
      <c r="A39" s="39" t="s">
        <v>216</v>
      </c>
      <c r="B39" s="150"/>
      <c r="C39" s="150"/>
      <c r="D39" s="150"/>
      <c r="E39" s="150"/>
      <c r="F39" s="150"/>
      <c r="G39" s="151"/>
    </row>
    <row r="40" spans="1:7" x14ac:dyDescent="0.3">
      <c r="A40" s="47" t="s">
        <v>217</v>
      </c>
      <c r="B40" s="150">
        <f>'Exhibit 4'!C92</f>
        <v>0</v>
      </c>
      <c r="C40" s="150">
        <f>'Exhibit 4'!D92</f>
        <v>0</v>
      </c>
      <c r="D40" s="150">
        <f>'Exhibit 4'!E92</f>
        <v>0</v>
      </c>
      <c r="E40" s="150">
        <f>'Exhibit 4'!F92</f>
        <v>0</v>
      </c>
      <c r="F40" s="150">
        <f>'Exhibit 4'!G92</f>
        <v>0</v>
      </c>
      <c r="G40" s="151">
        <f>SUM(B40:F40)</f>
        <v>0</v>
      </c>
    </row>
    <row r="41" spans="1:7" x14ac:dyDescent="0.3">
      <c r="A41" s="47" t="s">
        <v>218</v>
      </c>
      <c r="B41" s="150">
        <f>'Exhibit 4'!C93</f>
        <v>0</v>
      </c>
      <c r="C41" s="150">
        <f>'Exhibit 4'!D93</f>
        <v>0</v>
      </c>
      <c r="D41" s="150">
        <f>'Exhibit 4'!E93</f>
        <v>0</v>
      </c>
      <c r="E41" s="150">
        <f>'Exhibit 4'!F93</f>
        <v>0</v>
      </c>
      <c r="F41" s="150">
        <f>'Exhibit 4'!G93</f>
        <v>0</v>
      </c>
      <c r="G41" s="151">
        <f>SUM(B41:F41)</f>
        <v>0</v>
      </c>
    </row>
    <row r="42" spans="1:7" x14ac:dyDescent="0.3">
      <c r="A42" s="48" t="s">
        <v>219</v>
      </c>
      <c r="B42" s="150">
        <f>'Exhibit 4'!C94</f>
        <v>0</v>
      </c>
      <c r="C42" s="150">
        <f>'Exhibit 4'!D94</f>
        <v>0</v>
      </c>
      <c r="D42" s="150">
        <f>'Exhibit 4'!E94</f>
        <v>0</v>
      </c>
      <c r="E42" s="150">
        <f>'Exhibit 4'!F94</f>
        <v>0</v>
      </c>
      <c r="F42" s="150">
        <f>'Exhibit 4'!G94</f>
        <v>0</v>
      </c>
      <c r="G42" s="151">
        <f>SUM(B42:F42)</f>
        <v>0</v>
      </c>
    </row>
    <row r="43" spans="1:7" x14ac:dyDescent="0.3">
      <c r="A43" s="48" t="s">
        <v>672</v>
      </c>
      <c r="B43" s="150">
        <f>'Exhibit 4'!C95</f>
        <v>0</v>
      </c>
      <c r="C43" s="150">
        <f>'Exhibit 4'!D95</f>
        <v>0</v>
      </c>
      <c r="D43" s="150">
        <f>'Exhibit 4'!E95</f>
        <v>0</v>
      </c>
      <c r="E43" s="150">
        <f>'Exhibit 4'!F95</f>
        <v>0</v>
      </c>
      <c r="F43" s="150">
        <f>'Exhibit 4'!G95</f>
        <v>0</v>
      </c>
      <c r="G43" s="151">
        <f>SUM(B43:F43)</f>
        <v>0</v>
      </c>
    </row>
    <row r="44" spans="1:7" x14ac:dyDescent="0.3">
      <c r="A44" s="39" t="s">
        <v>651</v>
      </c>
      <c r="B44" s="150"/>
      <c r="C44" s="150"/>
      <c r="D44" s="150"/>
      <c r="E44" s="150"/>
      <c r="F44" s="150"/>
      <c r="G44" s="151"/>
    </row>
    <row r="45" spans="1:7" x14ac:dyDescent="0.3">
      <c r="A45" s="48" t="s">
        <v>223</v>
      </c>
      <c r="B45" s="150">
        <f>'Exhibit 4'!C99</f>
        <v>0</v>
      </c>
      <c r="C45" s="150">
        <f>'Exhibit 4'!D99</f>
        <v>0</v>
      </c>
      <c r="D45" s="150">
        <f>'Exhibit 4'!E99</f>
        <v>0</v>
      </c>
      <c r="E45" s="150">
        <f>'Exhibit 4'!F99</f>
        <v>0</v>
      </c>
      <c r="F45" s="150">
        <f>'Exhibit 4'!G99</f>
        <v>0</v>
      </c>
      <c r="G45" s="151">
        <f t="shared" ref="G45:G54" si="3">SUM(B45:F45)</f>
        <v>0</v>
      </c>
    </row>
    <row r="46" spans="1:7" x14ac:dyDescent="0.3">
      <c r="A46" s="48" t="s">
        <v>224</v>
      </c>
      <c r="B46" s="150">
        <f>'Exhibit 4'!C100</f>
        <v>0</v>
      </c>
      <c r="C46" s="150">
        <f>'Exhibit 4'!D100</f>
        <v>0</v>
      </c>
      <c r="D46" s="150">
        <f>'Exhibit 4'!E100</f>
        <v>0</v>
      </c>
      <c r="E46" s="150">
        <f>'Exhibit 4'!F100</f>
        <v>0</v>
      </c>
      <c r="F46" s="150">
        <f>'Exhibit 4'!G100</f>
        <v>0</v>
      </c>
      <c r="G46" s="151">
        <f t="shared" si="3"/>
        <v>0</v>
      </c>
    </row>
    <row r="47" spans="1:7" x14ac:dyDescent="0.3">
      <c r="A47" s="48" t="s">
        <v>225</v>
      </c>
      <c r="B47" s="150">
        <f>'Exhibit 4'!C101</f>
        <v>0</v>
      </c>
      <c r="C47" s="150">
        <f>'Exhibit 4'!D101</f>
        <v>0</v>
      </c>
      <c r="D47" s="150">
        <f>'Exhibit 4'!E101</f>
        <v>0</v>
      </c>
      <c r="E47" s="150">
        <f>'Exhibit 4'!F101</f>
        <v>0</v>
      </c>
      <c r="F47" s="150">
        <f>'Exhibit 4'!G101</f>
        <v>0</v>
      </c>
      <c r="G47" s="151">
        <f t="shared" si="3"/>
        <v>0</v>
      </c>
    </row>
    <row r="48" spans="1:7" x14ac:dyDescent="0.3">
      <c r="A48" s="47" t="s">
        <v>226</v>
      </c>
      <c r="B48" s="150">
        <f>'Exhibit 4'!C102</f>
        <v>0</v>
      </c>
      <c r="C48" s="150">
        <f>'Exhibit 4'!D102</f>
        <v>0</v>
      </c>
      <c r="D48" s="150">
        <f>'Exhibit 4'!E102</f>
        <v>0</v>
      </c>
      <c r="E48" s="150">
        <f>'Exhibit 4'!F102</f>
        <v>0</v>
      </c>
      <c r="F48" s="150">
        <f>'Exhibit 4'!G102</f>
        <v>0</v>
      </c>
      <c r="G48" s="151">
        <f t="shared" si="3"/>
        <v>0</v>
      </c>
    </row>
    <row r="49" spans="1:7" x14ac:dyDescent="0.3">
      <c r="A49" s="47" t="s">
        <v>227</v>
      </c>
      <c r="B49" s="150">
        <f>'Exhibit 4'!C103</f>
        <v>0</v>
      </c>
      <c r="C49" s="150">
        <f>'Exhibit 4'!D103</f>
        <v>0</v>
      </c>
      <c r="D49" s="150">
        <f>'Exhibit 4'!E103</f>
        <v>0</v>
      </c>
      <c r="E49" s="150">
        <f>'Exhibit 4'!F103</f>
        <v>0</v>
      </c>
      <c r="F49" s="150">
        <f>'Exhibit 4'!G103</f>
        <v>0</v>
      </c>
      <c r="G49" s="151">
        <f t="shared" si="3"/>
        <v>0</v>
      </c>
    </row>
    <row r="50" spans="1:7" x14ac:dyDescent="0.3">
      <c r="A50" s="47" t="s">
        <v>652</v>
      </c>
      <c r="B50" s="150">
        <f>'Exhibit 4'!C104</f>
        <v>0</v>
      </c>
      <c r="C50" s="150">
        <f>'Exhibit 4'!D104</f>
        <v>0</v>
      </c>
      <c r="D50" s="150">
        <f>'Exhibit 4'!E104</f>
        <v>0</v>
      </c>
      <c r="E50" s="150">
        <f>'Exhibit 4'!F104</f>
        <v>0</v>
      </c>
      <c r="F50" s="150">
        <f>'Exhibit 4'!G104</f>
        <v>0</v>
      </c>
      <c r="G50" s="151">
        <f t="shared" si="3"/>
        <v>0</v>
      </c>
    </row>
    <row r="51" spans="1:7" x14ac:dyDescent="0.3">
      <c r="A51" s="47" t="s">
        <v>653</v>
      </c>
      <c r="B51" s="150">
        <f>'Exhibit 4'!C255</f>
        <v>0</v>
      </c>
      <c r="C51" s="150">
        <f>'Exhibit 4'!D255</f>
        <v>0</v>
      </c>
      <c r="D51" s="150">
        <f>'Exhibit 4'!E255</f>
        <v>0</v>
      </c>
      <c r="E51" s="150">
        <f>'Exhibit 4'!F255</f>
        <v>0</v>
      </c>
      <c r="F51" s="150">
        <f>'Exhibit 4'!G255</f>
        <v>0</v>
      </c>
      <c r="G51" s="151">
        <f t="shared" si="3"/>
        <v>0</v>
      </c>
    </row>
    <row r="52" spans="1:7" x14ac:dyDescent="0.3">
      <c r="A52" s="47" t="s">
        <v>329</v>
      </c>
      <c r="B52" s="150">
        <f>'Exhibit 4'!C256</f>
        <v>0</v>
      </c>
      <c r="C52" s="150">
        <f>'Exhibit 4'!D256</f>
        <v>0</v>
      </c>
      <c r="D52" s="150">
        <f>'Exhibit 4'!E256</f>
        <v>0</v>
      </c>
      <c r="E52" s="150">
        <f>'Exhibit 4'!F256</f>
        <v>0</v>
      </c>
      <c r="F52" s="150">
        <f>'Exhibit 4'!G256</f>
        <v>0</v>
      </c>
      <c r="G52" s="151">
        <f t="shared" si="3"/>
        <v>0</v>
      </c>
    </row>
    <row r="53" spans="1:7" x14ac:dyDescent="0.3">
      <c r="A53" s="47" t="s">
        <v>330</v>
      </c>
      <c r="B53" s="148">
        <f>'Exhibit 4'!C257</f>
        <v>0</v>
      </c>
      <c r="C53" s="150">
        <f>'Exhibit 4'!D257</f>
        <v>0</v>
      </c>
      <c r="D53" s="150">
        <f>'Exhibit 4'!E257</f>
        <v>0</v>
      </c>
      <c r="E53" s="150">
        <f>'Exhibit 4'!F257</f>
        <v>0</v>
      </c>
      <c r="F53" s="150">
        <f>'Exhibit 4'!G257</f>
        <v>0</v>
      </c>
      <c r="G53" s="149">
        <f t="shared" si="3"/>
        <v>0</v>
      </c>
    </row>
    <row r="54" spans="1:7" x14ac:dyDescent="0.3">
      <c r="A54" s="20" t="s">
        <v>632</v>
      </c>
      <c r="B54" s="144">
        <f>SUM(B10:B53)</f>
        <v>0</v>
      </c>
      <c r="C54" s="144">
        <f>SUM(C10:C53)</f>
        <v>0</v>
      </c>
      <c r="D54" s="144">
        <f>SUM(D10:D53)</f>
        <v>0</v>
      </c>
      <c r="E54" s="144">
        <f>SUM(E10:E53)</f>
        <v>0</v>
      </c>
      <c r="F54" s="144">
        <f>SUM(F10:F53)</f>
        <v>0</v>
      </c>
      <c r="G54" s="145">
        <f t="shared" si="3"/>
        <v>0</v>
      </c>
    </row>
    <row r="55" spans="1:7" x14ac:dyDescent="0.3">
      <c r="B55" s="150"/>
      <c r="C55" s="150"/>
      <c r="D55" s="150"/>
      <c r="E55" s="150"/>
      <c r="F55" s="150"/>
      <c r="G55" s="151"/>
    </row>
    <row r="56" spans="1:7" x14ac:dyDescent="0.3">
      <c r="A56" s="20" t="s">
        <v>633</v>
      </c>
      <c r="B56" s="150"/>
      <c r="C56" s="150"/>
      <c r="D56" s="150"/>
      <c r="E56" s="150"/>
      <c r="F56" s="150"/>
      <c r="G56" s="151"/>
    </row>
    <row r="57" spans="1:7" x14ac:dyDescent="0.3">
      <c r="A57" s="51" t="s">
        <v>654</v>
      </c>
      <c r="B57" s="150">
        <f>'Exhibit 4'!C111</f>
        <v>0</v>
      </c>
      <c r="C57" s="150">
        <f>'Exhibit 4'!D111</f>
        <v>0</v>
      </c>
      <c r="D57" s="150">
        <f>'Exhibit 4'!E111</f>
        <v>0</v>
      </c>
      <c r="E57" s="150">
        <f>'Exhibit 4'!F111</f>
        <v>0</v>
      </c>
      <c r="F57" s="150">
        <f>'Exhibit 4'!G111</f>
        <v>0</v>
      </c>
      <c r="G57" s="151">
        <f t="shared" ref="G57:G80" si="4">SUM(B57:F57)</f>
        <v>0</v>
      </c>
    </row>
    <row r="58" spans="1:7" x14ac:dyDescent="0.3">
      <c r="A58" s="51" t="s">
        <v>231</v>
      </c>
      <c r="B58" s="150">
        <f>'Exhibit 4'!C112</f>
        <v>0</v>
      </c>
      <c r="C58" s="150">
        <f>'Exhibit 4'!D112</f>
        <v>0</v>
      </c>
      <c r="D58" s="150">
        <f>'Exhibit 4'!E112</f>
        <v>0</v>
      </c>
      <c r="E58" s="150">
        <f>'Exhibit 4'!F112</f>
        <v>0</v>
      </c>
      <c r="F58" s="150">
        <f>'Exhibit 4'!G112</f>
        <v>0</v>
      </c>
      <c r="G58" s="151">
        <f t="shared" si="4"/>
        <v>0</v>
      </c>
    </row>
    <row r="59" spans="1:7" x14ac:dyDescent="0.3">
      <c r="A59" s="51" t="s">
        <v>232</v>
      </c>
      <c r="B59" s="150">
        <f>'Exhibit 4'!C113</f>
        <v>0</v>
      </c>
      <c r="C59" s="150">
        <f>'Exhibit 4'!D113</f>
        <v>0</v>
      </c>
      <c r="D59" s="150">
        <f>'Exhibit 4'!E113</f>
        <v>0</v>
      </c>
      <c r="E59" s="150">
        <f>'Exhibit 4'!F113</f>
        <v>0</v>
      </c>
      <c r="F59" s="150">
        <f>'Exhibit 4'!G113</f>
        <v>0</v>
      </c>
      <c r="G59" s="151">
        <f t="shared" si="4"/>
        <v>0</v>
      </c>
    </row>
    <row r="60" spans="1:7" x14ac:dyDescent="0.3">
      <c r="A60" s="51" t="s">
        <v>655</v>
      </c>
      <c r="B60" s="150">
        <f>'Exhibit 4'!C115+'Exhibit 4'!C116+'Exhibit 4'!C117+'Exhibit 4'!C118</f>
        <v>0</v>
      </c>
      <c r="C60" s="150">
        <f>'Exhibit 4'!D115+'Exhibit 4'!D116+'Exhibit 4'!D117+'Exhibit 4'!D118</f>
        <v>0</v>
      </c>
      <c r="D60" s="150">
        <f>'Exhibit 4'!E115+'Exhibit 4'!E116+'Exhibit 4'!E117+'Exhibit 4'!E118</f>
        <v>0</v>
      </c>
      <c r="E60" s="150">
        <f>'Exhibit 4'!F115+'Exhibit 4'!F116+'Exhibit 4'!F117+'Exhibit 4'!F118</f>
        <v>0</v>
      </c>
      <c r="F60" s="150">
        <f>'Exhibit 4'!G115+'Exhibit 4'!G116+'Exhibit 4'!G117+'Exhibit 4'!G118</f>
        <v>0</v>
      </c>
      <c r="G60" s="151">
        <f t="shared" si="4"/>
        <v>0</v>
      </c>
    </row>
    <row r="61" spans="1:7" x14ac:dyDescent="0.3">
      <c r="A61" s="51" t="s">
        <v>189</v>
      </c>
      <c r="B61" s="150">
        <f>'Exhibit 4'!C120+'Exhibit 4'!C121+'Exhibit 4'!C122+'Exhibit 4'!C123+'Exhibit 4'!C124</f>
        <v>0</v>
      </c>
      <c r="C61" s="150">
        <f>'Exhibit 4'!D120+'Exhibit 4'!D121+'Exhibit 4'!D122+'Exhibit 4'!D123+'Exhibit 4'!D124</f>
        <v>0</v>
      </c>
      <c r="D61" s="150">
        <f>'Exhibit 4'!E120+'Exhibit 4'!E121+'Exhibit 4'!E122+'Exhibit 4'!E123+'Exhibit 4'!E124</f>
        <v>0</v>
      </c>
      <c r="E61" s="150">
        <f>'Exhibit 4'!F120+'Exhibit 4'!F121+'Exhibit 4'!F122+'Exhibit 4'!F123+'Exhibit 4'!F124</f>
        <v>0</v>
      </c>
      <c r="F61" s="150">
        <f>'Exhibit 4'!G120+'Exhibit 4'!G121+'Exhibit 4'!G122+'Exhibit 4'!G123+'Exhibit 4'!G124</f>
        <v>0</v>
      </c>
      <c r="G61" s="151">
        <f t="shared" si="4"/>
        <v>0</v>
      </c>
    </row>
    <row r="62" spans="1:7" x14ac:dyDescent="0.3">
      <c r="A62" s="51" t="s">
        <v>838</v>
      </c>
      <c r="B62" s="150">
        <f>'Exhibit 4'!C126+'Exhibit 4'!C127+'Exhibit 4'!C128+'Exhibit 4'!C129+'Exhibit 4'!C130+'Exhibit 4'!C131+'Exhibit 4'!C132+'Exhibit 4'!C133+'Exhibit 4'!C134+'Exhibit 4'!C135+'Exhibit 4'!C136+'Exhibit 4'!C137</f>
        <v>0</v>
      </c>
      <c r="C62" s="150">
        <f>'Exhibit 4'!D126+'Exhibit 4'!D127+'Exhibit 4'!D128+'Exhibit 4'!D129+'Exhibit 4'!D130+'Exhibit 4'!D131+'Exhibit 4'!D132+'Exhibit 4'!D133+'Exhibit 4'!D134+'Exhibit 4'!D135+'Exhibit 4'!D136+'Exhibit 4'!D137</f>
        <v>0</v>
      </c>
      <c r="D62" s="150">
        <f>'Exhibit 4'!E126+'Exhibit 4'!E127+'Exhibit 4'!E128+'Exhibit 4'!E129+'Exhibit 4'!E130+'Exhibit 4'!E131+'Exhibit 4'!E132+'Exhibit 4'!E133+'Exhibit 4'!E134+'Exhibit 4'!E135+'Exhibit 4'!E136+'Exhibit 4'!E137</f>
        <v>0</v>
      </c>
      <c r="E62" s="150">
        <f>'Exhibit 4'!F126+'Exhibit 4'!F127+'Exhibit 4'!F128+'Exhibit 4'!F129+'Exhibit 4'!F130+'Exhibit 4'!F131+'Exhibit 4'!F132+'Exhibit 4'!F133+'Exhibit 4'!F134+'Exhibit 4'!F135+'Exhibit 4'!F136+'Exhibit 4'!F137</f>
        <v>0</v>
      </c>
      <c r="F62" s="150">
        <f>'Exhibit 4'!G126+'Exhibit 4'!G127+'Exhibit 4'!G128+'Exhibit 4'!G129+'Exhibit 4'!G130+'Exhibit 4'!G131+'Exhibit 4'!G132+'Exhibit 4'!G133+'Exhibit 4'!G134+'Exhibit 4'!G135+'Exhibit 4'!G136+'Exhibit 4'!G137</f>
        <v>0</v>
      </c>
      <c r="G62" s="151">
        <f t="shared" si="4"/>
        <v>0</v>
      </c>
    </row>
    <row r="63" spans="1:7" x14ac:dyDescent="0.3">
      <c r="A63" s="51" t="s">
        <v>193</v>
      </c>
      <c r="B63" s="150">
        <f>'Exhibit 4'!C142+'Exhibit 4'!C143+'Exhibit 4'!C144+'Exhibit 4'!C145+'Exhibit 4'!C146+'Exhibit 4'!C147</f>
        <v>0</v>
      </c>
      <c r="C63" s="150">
        <f>'Exhibit 4'!D142+'Exhibit 4'!D143+'Exhibit 4'!D144+'Exhibit 4'!D145+'Exhibit 4'!D146+'Exhibit 4'!D147</f>
        <v>0</v>
      </c>
      <c r="D63" s="150">
        <f>'Exhibit 4'!E142+'Exhibit 4'!E143+'Exhibit 4'!E144+'Exhibit 4'!E145+'Exhibit 4'!E146+'Exhibit 4'!E147</f>
        <v>0</v>
      </c>
      <c r="E63" s="150">
        <f>'Exhibit 4'!F142+'Exhibit 4'!F143+'Exhibit 4'!F144+'Exhibit 4'!F145+'Exhibit 4'!F146+'Exhibit 4'!F147</f>
        <v>0</v>
      </c>
      <c r="F63" s="150">
        <f>'Exhibit 4'!G142+'Exhibit 4'!G143+'Exhibit 4'!G144+'Exhibit 4'!G145+'Exhibit 4'!G146+'Exhibit 4'!G147</f>
        <v>0</v>
      </c>
      <c r="G63" s="151">
        <f t="shared" si="4"/>
        <v>0</v>
      </c>
    </row>
    <row r="64" spans="1:7" x14ac:dyDescent="0.3">
      <c r="A64" s="51" t="s">
        <v>656</v>
      </c>
      <c r="B64" s="150">
        <f>'Exhibit 4'!C149+'Exhibit 4'!C150+'Exhibit 4'!C151+'Exhibit 4'!C152+'Exhibit 4'!C153</f>
        <v>0</v>
      </c>
      <c r="C64" s="150">
        <f>'Exhibit 4'!D149+'Exhibit 4'!D150+'Exhibit 4'!D151+'Exhibit 4'!D152+'Exhibit 4'!D153</f>
        <v>0</v>
      </c>
      <c r="D64" s="150">
        <f>'Exhibit 4'!E149+'Exhibit 4'!E150+'Exhibit 4'!E151+'Exhibit 4'!E152+'Exhibit 4'!E153</f>
        <v>0</v>
      </c>
      <c r="E64" s="150">
        <f>'Exhibit 4'!F149+'Exhibit 4'!F150+'Exhibit 4'!F151+'Exhibit 4'!F152+'Exhibit 4'!F153</f>
        <v>0</v>
      </c>
      <c r="F64" s="150">
        <f>'Exhibit 4'!G149+'Exhibit 4'!G150+'Exhibit 4'!G151+'Exhibit 4'!G152+'Exhibit 4'!G153</f>
        <v>0</v>
      </c>
      <c r="G64" s="151">
        <f t="shared" si="4"/>
        <v>0</v>
      </c>
    </row>
    <row r="65" spans="1:7" x14ac:dyDescent="0.3">
      <c r="A65" s="51" t="s">
        <v>657</v>
      </c>
      <c r="B65" s="150">
        <f>'Exhibit 4'!C158</f>
        <v>0</v>
      </c>
      <c r="C65" s="150">
        <f>'Exhibit 4'!D158</f>
        <v>0</v>
      </c>
      <c r="D65" s="150">
        <f>'Exhibit 4'!E158</f>
        <v>0</v>
      </c>
      <c r="E65" s="150">
        <f>'Exhibit 4'!F158</f>
        <v>0</v>
      </c>
      <c r="F65" s="150">
        <f>'Exhibit 4'!G158</f>
        <v>0</v>
      </c>
      <c r="G65" s="151">
        <f t="shared" si="4"/>
        <v>0</v>
      </c>
    </row>
    <row r="66" spans="1:7" x14ac:dyDescent="0.3">
      <c r="A66" s="51" t="s">
        <v>658</v>
      </c>
      <c r="B66" s="150">
        <f>'Exhibit 4'!C160+'Exhibit 4'!C161</f>
        <v>0</v>
      </c>
      <c r="C66" s="150">
        <f>'Exhibit 4'!D160+'Exhibit 4'!D161</f>
        <v>0</v>
      </c>
      <c r="D66" s="150">
        <f>'Exhibit 4'!E160+'Exhibit 4'!E161</f>
        <v>0</v>
      </c>
      <c r="E66" s="150">
        <f>'Exhibit 4'!F160+'Exhibit 4'!F161</f>
        <v>0</v>
      </c>
      <c r="F66" s="150">
        <f>'Exhibit 4'!G160+'Exhibit 4'!G161</f>
        <v>0</v>
      </c>
      <c r="G66" s="151">
        <f t="shared" si="4"/>
        <v>0</v>
      </c>
    </row>
    <row r="67" spans="1:7" x14ac:dyDescent="0.3">
      <c r="A67" s="51" t="s">
        <v>659</v>
      </c>
      <c r="B67" s="150">
        <f>'Exhibit 4'!C163+'Exhibit 4'!C164+'Exhibit 4'!C165</f>
        <v>0</v>
      </c>
      <c r="C67" s="150">
        <f>'Exhibit 4'!D163+'Exhibit 4'!D164+'Exhibit 4'!D165</f>
        <v>0</v>
      </c>
      <c r="D67" s="150">
        <f>'Exhibit 4'!E163+'Exhibit 4'!E164+'Exhibit 4'!E165</f>
        <v>0</v>
      </c>
      <c r="E67" s="150">
        <f>'Exhibit 4'!F163+'Exhibit 4'!F164+'Exhibit 4'!F165</f>
        <v>0</v>
      </c>
      <c r="F67" s="150">
        <f>'Exhibit 4'!G163+'Exhibit 4'!G164+'Exhibit 4'!G165</f>
        <v>0</v>
      </c>
      <c r="G67" s="151">
        <f t="shared" si="4"/>
        <v>0</v>
      </c>
    </row>
    <row r="68" spans="1:7" x14ac:dyDescent="0.3">
      <c r="A68" s="51" t="s">
        <v>272</v>
      </c>
      <c r="B68" s="150">
        <f>'Exhibit 4'!C166</f>
        <v>0</v>
      </c>
      <c r="C68" s="150">
        <f>'Exhibit 4'!D166</f>
        <v>0</v>
      </c>
      <c r="D68" s="150">
        <f>'Exhibit 4'!E166</f>
        <v>0</v>
      </c>
      <c r="E68" s="150">
        <f>'Exhibit 4'!F166</f>
        <v>0</v>
      </c>
      <c r="F68" s="150">
        <f>'Exhibit 4'!G166</f>
        <v>0</v>
      </c>
      <c r="G68" s="151">
        <f t="shared" si="4"/>
        <v>0</v>
      </c>
    </row>
    <row r="69" spans="1:7" x14ac:dyDescent="0.3">
      <c r="A69" s="51" t="s">
        <v>273</v>
      </c>
      <c r="B69" s="150">
        <f>'Exhibit 4'!C167</f>
        <v>0</v>
      </c>
      <c r="C69" s="150">
        <f>'Exhibit 4'!D167</f>
        <v>0</v>
      </c>
      <c r="D69" s="150">
        <f>'Exhibit 4'!E167</f>
        <v>0</v>
      </c>
      <c r="E69" s="150">
        <f>'Exhibit 4'!F167</f>
        <v>0</v>
      </c>
      <c r="F69" s="150">
        <f>'Exhibit 4'!G167</f>
        <v>0</v>
      </c>
      <c r="G69" s="151">
        <f t="shared" si="4"/>
        <v>0</v>
      </c>
    </row>
    <row r="70" spans="1:7" x14ac:dyDescent="0.3">
      <c r="A70" s="51" t="s">
        <v>660</v>
      </c>
      <c r="B70" s="150">
        <f>'Exhibit 4'!C172+'Exhibit 4'!C173+'Exhibit 4'!C174+'Exhibit 4'!C175+'Exhibit 4'!C176</f>
        <v>0</v>
      </c>
      <c r="C70" s="150">
        <f>'Exhibit 4'!D172+'Exhibit 4'!D173+'Exhibit 4'!D174+'Exhibit 4'!D175+'Exhibit 4'!D176</f>
        <v>0</v>
      </c>
      <c r="D70" s="150">
        <f>'Exhibit 4'!E172+'Exhibit 4'!E173+'Exhibit 4'!E174+'Exhibit 4'!E175+'Exhibit 4'!E176</f>
        <v>0</v>
      </c>
      <c r="E70" s="150">
        <f>'Exhibit 4'!F172+'Exhibit 4'!F173+'Exhibit 4'!F174+'Exhibit 4'!F175+'Exhibit 4'!F176</f>
        <v>0</v>
      </c>
      <c r="F70" s="150">
        <f>'Exhibit 4'!G172+'Exhibit 4'!G173+'Exhibit 4'!G174+'Exhibit 4'!G175+'Exhibit 4'!G176</f>
        <v>0</v>
      </c>
      <c r="G70" s="151">
        <f t="shared" si="4"/>
        <v>0</v>
      </c>
    </row>
    <row r="71" spans="1:7" x14ac:dyDescent="0.3">
      <c r="A71" s="51" t="s">
        <v>661</v>
      </c>
      <c r="B71" s="150">
        <f>'Exhibit 4'!C178+'Exhibit 4'!C179+'Exhibit 4'!C180+'Exhibit 4'!C181+'Exhibit 4'!C182+'Exhibit 4'!C183+'Exhibit 4'!C184</f>
        <v>0</v>
      </c>
      <c r="C71" s="150">
        <f>'Exhibit 4'!D178+'Exhibit 4'!D179+'Exhibit 4'!D180+'Exhibit 4'!D181+'Exhibit 4'!D182+'Exhibit 4'!D183+'Exhibit 4'!D184</f>
        <v>0</v>
      </c>
      <c r="D71" s="150">
        <f>'Exhibit 4'!E178+'Exhibit 4'!E179+'Exhibit 4'!E180+'Exhibit 4'!E181+'Exhibit 4'!E182+'Exhibit 4'!E183+'Exhibit 4'!E184</f>
        <v>0</v>
      </c>
      <c r="E71" s="150">
        <f>'Exhibit 4'!F178+'Exhibit 4'!F179+'Exhibit 4'!F180+'Exhibit 4'!F181+'Exhibit 4'!F182+'Exhibit 4'!F183+'Exhibit 4'!F184</f>
        <v>0</v>
      </c>
      <c r="F71" s="150">
        <f>'Exhibit 4'!G178+'Exhibit 4'!G179+'Exhibit 4'!G180+'Exhibit 4'!G181+'Exhibit 4'!G182+'Exhibit 4'!G183+'Exhibit 4'!G184</f>
        <v>0</v>
      </c>
      <c r="G71" s="151">
        <f t="shared" si="4"/>
        <v>0</v>
      </c>
    </row>
    <row r="72" spans="1:7" x14ac:dyDescent="0.3">
      <c r="A72" s="51" t="s">
        <v>210</v>
      </c>
      <c r="B72" s="150">
        <f>'Exhibit 4'!C186+'Exhibit 4'!C187+'Exhibit 4'!C188+'Exhibit 4'!C189+'Exhibit 4'!C190</f>
        <v>0</v>
      </c>
      <c r="C72" s="150">
        <f>'Exhibit 4'!D186+'Exhibit 4'!D187+'Exhibit 4'!D188+'Exhibit 4'!D189+'Exhibit 4'!D190</f>
        <v>0</v>
      </c>
      <c r="D72" s="150">
        <f>'Exhibit 4'!E186+'Exhibit 4'!E187+'Exhibit 4'!E188+'Exhibit 4'!E189+'Exhibit 4'!E190</f>
        <v>0</v>
      </c>
      <c r="E72" s="150">
        <f>'Exhibit 4'!F186+'Exhibit 4'!F187+'Exhibit 4'!F188+'Exhibit 4'!F189+'Exhibit 4'!F190</f>
        <v>0</v>
      </c>
      <c r="F72" s="150">
        <f>'Exhibit 4'!G186+'Exhibit 4'!G187+'Exhibit 4'!G188+'Exhibit 4'!G189+'Exhibit 4'!G190</f>
        <v>0</v>
      </c>
      <c r="G72" s="151">
        <f t="shared" si="4"/>
        <v>0</v>
      </c>
    </row>
    <row r="73" spans="1:7" x14ac:dyDescent="0.3">
      <c r="A73" s="51" t="s">
        <v>211</v>
      </c>
      <c r="B73" s="150">
        <f>'Exhibit 4'!C192+'Exhibit 4'!C193+'Exhibit 4'!C194+'Exhibit 4'!C195+'Exhibit 4'!C196+'Exhibit 4'!C197</f>
        <v>0</v>
      </c>
      <c r="C73" s="150">
        <f>'Exhibit 4'!D192+'Exhibit 4'!D193+'Exhibit 4'!D194+'Exhibit 4'!D195+'Exhibit 4'!D196+'Exhibit 4'!D197</f>
        <v>0</v>
      </c>
      <c r="D73" s="150">
        <f>'Exhibit 4'!E192+'Exhibit 4'!E193+'Exhibit 4'!E194+'Exhibit 4'!E195+'Exhibit 4'!E196+'Exhibit 4'!E197</f>
        <v>0</v>
      </c>
      <c r="E73" s="150">
        <f>'Exhibit 4'!F192+'Exhibit 4'!F193+'Exhibit 4'!F194+'Exhibit 4'!F195+'Exhibit 4'!F196+'Exhibit 4'!F197</f>
        <v>0</v>
      </c>
      <c r="F73" s="150">
        <f>'Exhibit 4'!G192+'Exhibit 4'!G193+'Exhibit 4'!G194+'Exhibit 4'!G195+'Exhibit 4'!G196+'Exhibit 4'!G197</f>
        <v>0</v>
      </c>
      <c r="G73" s="151">
        <f t="shared" si="4"/>
        <v>0</v>
      </c>
    </row>
    <row r="74" spans="1:7" x14ac:dyDescent="0.3">
      <c r="A74" s="51" t="s">
        <v>662</v>
      </c>
      <c r="B74" s="150">
        <f>'Exhibit 4'!C202+'Exhibit 4'!C203+'Exhibit 4'!C204+'Exhibit 4'!C205+'Exhibit 4'!C206+'Exhibit 4'!C207+'Exhibit 4'!C208</f>
        <v>0</v>
      </c>
      <c r="C74" s="150">
        <f>'Exhibit 4'!D202+'Exhibit 4'!D203+'Exhibit 4'!D204+'Exhibit 4'!D205+'Exhibit 4'!D206+'Exhibit 4'!D207+'Exhibit 4'!D208</f>
        <v>0</v>
      </c>
      <c r="D74" s="150">
        <f>'Exhibit 4'!E202+'Exhibit 4'!E203+'Exhibit 4'!E204+'Exhibit 4'!E205+'Exhibit 4'!E206+'Exhibit 4'!E207+'Exhibit 4'!E208</f>
        <v>0</v>
      </c>
      <c r="E74" s="150">
        <f>'Exhibit 4'!F202+'Exhibit 4'!F203+'Exhibit 4'!F204+'Exhibit 4'!F205+'Exhibit 4'!F206+'Exhibit 4'!F207+'Exhibit 4'!F208</f>
        <v>0</v>
      </c>
      <c r="F74" s="150">
        <f>'Exhibit 4'!G202+'Exhibit 4'!G203+'Exhibit 4'!G204+'Exhibit 4'!G205+'Exhibit 4'!G206+'Exhibit 4'!G207+'Exhibit 4'!G208</f>
        <v>0</v>
      </c>
      <c r="G74" s="151">
        <f t="shared" si="4"/>
        <v>0</v>
      </c>
    </row>
    <row r="75" spans="1:7" x14ac:dyDescent="0.3">
      <c r="A75" s="51" t="s">
        <v>663</v>
      </c>
      <c r="B75" s="150">
        <f>'Exhibit 4'!C210+'Exhibit 4'!C211+'Exhibit 4'!C212+'Exhibit 4'!C213+'Exhibit 4'!C214+'Exhibit 4'!C215</f>
        <v>0</v>
      </c>
      <c r="C75" s="150">
        <f>'Exhibit 4'!D210+'Exhibit 4'!D211+'Exhibit 4'!D212+'Exhibit 4'!D213+'Exhibit 4'!D214+'Exhibit 4'!D215</f>
        <v>0</v>
      </c>
      <c r="D75" s="150">
        <f>'Exhibit 4'!E210+'Exhibit 4'!E211+'Exhibit 4'!E212+'Exhibit 4'!E213+'Exhibit 4'!E214+'Exhibit 4'!E215</f>
        <v>0</v>
      </c>
      <c r="E75" s="150">
        <f>'Exhibit 4'!F210+'Exhibit 4'!F211+'Exhibit 4'!F212+'Exhibit 4'!F213+'Exhibit 4'!F214+'Exhibit 4'!F215</f>
        <v>0</v>
      </c>
      <c r="F75" s="150">
        <f>'Exhibit 4'!G210+'Exhibit 4'!G211+'Exhibit 4'!G212+'Exhibit 4'!G213+'Exhibit 4'!G214+'Exhibit 4'!G215</f>
        <v>0</v>
      </c>
      <c r="G75" s="151">
        <f t="shared" si="4"/>
        <v>0</v>
      </c>
    </row>
    <row r="76" spans="1:7" x14ac:dyDescent="0.3">
      <c r="A76" s="51" t="s">
        <v>664</v>
      </c>
      <c r="B76" s="150">
        <f>'Exhibit 4'!C220+'Exhibit 4'!C221+'Exhibit 4'!C222+'Exhibit 4'!C223+'Exhibit 4'!C224+'Exhibit 4'!C225+'Exhibit 4'!C226</f>
        <v>0</v>
      </c>
      <c r="C76" s="150">
        <f>'Exhibit 4'!D220+'Exhibit 4'!D221+'Exhibit 4'!D222+'Exhibit 4'!D223+'Exhibit 4'!D224+'Exhibit 4'!D225+'Exhibit 4'!D226</f>
        <v>0</v>
      </c>
      <c r="D76" s="150">
        <f>'Exhibit 4'!E220+'Exhibit 4'!E221+'Exhibit 4'!E222+'Exhibit 4'!E223+'Exhibit 4'!E224+'Exhibit 4'!E225+'Exhibit 4'!E226</f>
        <v>0</v>
      </c>
      <c r="E76" s="150">
        <f>'Exhibit 4'!F220+'Exhibit 4'!F221+'Exhibit 4'!F222+'Exhibit 4'!F223+'Exhibit 4'!F224+'Exhibit 4'!F225+'Exhibit 4'!F226</f>
        <v>0</v>
      </c>
      <c r="F76" s="150">
        <f>'Exhibit 4'!G220+'Exhibit 4'!G221+'Exhibit 4'!G222+'Exhibit 4'!G223+'Exhibit 4'!G224+'Exhibit 4'!G225+'Exhibit 4'!G226</f>
        <v>0</v>
      </c>
      <c r="G76" s="151">
        <f t="shared" si="4"/>
        <v>0</v>
      </c>
    </row>
    <row r="77" spans="1:7" x14ac:dyDescent="0.3">
      <c r="A77" s="51" t="s">
        <v>665</v>
      </c>
      <c r="B77" s="150">
        <f>'Exhibit 4'!C228+'Exhibit 4'!C229+'Exhibit 4'!C230+'Exhibit 4'!C231+'Exhibit 4'!C232</f>
        <v>0</v>
      </c>
      <c r="C77" s="150">
        <f>'Exhibit 4'!D228+'Exhibit 4'!D229+'Exhibit 4'!D230+'Exhibit 4'!D231+'Exhibit 4'!D232</f>
        <v>0</v>
      </c>
      <c r="D77" s="150">
        <f>'Exhibit 4'!E228+'Exhibit 4'!E229+'Exhibit 4'!E230+'Exhibit 4'!E231+'Exhibit 4'!E232</f>
        <v>0</v>
      </c>
      <c r="E77" s="150">
        <f>'Exhibit 4'!F228+'Exhibit 4'!F229+'Exhibit 4'!F230+'Exhibit 4'!F231+'Exhibit 4'!F232</f>
        <v>0</v>
      </c>
      <c r="F77" s="150">
        <f>'Exhibit 4'!G228+'Exhibit 4'!G229+'Exhibit 4'!G230+'Exhibit 4'!G231+'Exhibit 4'!G232</f>
        <v>0</v>
      </c>
      <c r="G77" s="151">
        <f t="shared" si="4"/>
        <v>0</v>
      </c>
    </row>
    <row r="78" spans="1:7" x14ac:dyDescent="0.3">
      <c r="A78" s="51" t="s">
        <v>666</v>
      </c>
      <c r="B78" s="150">
        <f>'Exhibit 4'!C237+'Exhibit 4'!C238+'Exhibit 4'!C239</f>
        <v>0</v>
      </c>
      <c r="C78" s="150">
        <f>'Exhibit 4'!D237+'Exhibit 4'!D238+'Exhibit 4'!D239</f>
        <v>0</v>
      </c>
      <c r="D78" s="150">
        <f>'Exhibit 4'!E237+'Exhibit 4'!E238+'Exhibit 4'!E239</f>
        <v>0</v>
      </c>
      <c r="E78" s="150">
        <f>'Exhibit 4'!F237+'Exhibit 4'!F238+'Exhibit 4'!F239</f>
        <v>0</v>
      </c>
      <c r="F78" s="150">
        <f>'Exhibit 4'!G237+'Exhibit 4'!G238+'Exhibit 4'!G239</f>
        <v>0</v>
      </c>
      <c r="G78" s="151">
        <f t="shared" si="4"/>
        <v>0</v>
      </c>
    </row>
    <row r="79" spans="1:7" x14ac:dyDescent="0.3">
      <c r="A79" s="51" t="s">
        <v>667</v>
      </c>
      <c r="B79" s="150">
        <f>'Exhibit 4'!C241+'Exhibit 4'!C242</f>
        <v>0</v>
      </c>
      <c r="C79" s="150">
        <f>'Exhibit 4'!D241+'Exhibit 4'!D242</f>
        <v>0</v>
      </c>
      <c r="D79" s="150">
        <f>'Exhibit 4'!E241+'Exhibit 4'!E242</f>
        <v>0</v>
      </c>
      <c r="E79" s="150">
        <f>'Exhibit 4'!F241+'Exhibit 4'!F242</f>
        <v>0</v>
      </c>
      <c r="F79" s="150">
        <f>'Exhibit 4'!G241+'Exhibit 4'!G242</f>
        <v>0</v>
      </c>
      <c r="G79" s="151">
        <f t="shared" si="4"/>
        <v>0</v>
      </c>
    </row>
    <row r="80" spans="1:7" x14ac:dyDescent="0.3">
      <c r="A80" s="51" t="s">
        <v>322</v>
      </c>
      <c r="B80" s="150">
        <f>'Exhibit 4'!C245</f>
        <v>0</v>
      </c>
      <c r="C80" s="150">
        <f>'Exhibit 4'!D245</f>
        <v>0</v>
      </c>
      <c r="D80" s="150">
        <f>'Exhibit 4'!E245</f>
        <v>0</v>
      </c>
      <c r="E80" s="150">
        <f>'Exhibit 4'!F245</f>
        <v>0</v>
      </c>
      <c r="F80" s="150">
        <f>'Exhibit 4'!G245</f>
        <v>0</v>
      </c>
      <c r="G80" s="151">
        <f t="shared" si="4"/>
        <v>0</v>
      </c>
    </row>
    <row r="81" spans="1:7" x14ac:dyDescent="0.3">
      <c r="A81" s="51" t="s">
        <v>323</v>
      </c>
      <c r="B81" s="150">
        <f>'Exhibit 4'!C246</f>
        <v>0</v>
      </c>
      <c r="C81" s="150">
        <f>'Exhibit 4'!D246</f>
        <v>0</v>
      </c>
      <c r="D81" s="150">
        <f>'Exhibit 4'!E246</f>
        <v>0</v>
      </c>
      <c r="E81" s="150">
        <f>'Exhibit 4'!F246</f>
        <v>0</v>
      </c>
      <c r="F81" s="150">
        <f>'Exhibit 4'!G246</f>
        <v>0</v>
      </c>
      <c r="G81" s="151">
        <f>SUM(B81:F81)</f>
        <v>0</v>
      </c>
    </row>
    <row r="82" spans="1:7" x14ac:dyDescent="0.3">
      <c r="A82" s="51" t="s">
        <v>324</v>
      </c>
      <c r="B82" s="150">
        <f>'Exhibit 4'!C247</f>
        <v>0</v>
      </c>
      <c r="C82" s="150">
        <f>'Exhibit 4'!D247</f>
        <v>0</v>
      </c>
      <c r="D82" s="150">
        <f>'Exhibit 4'!E247</f>
        <v>0</v>
      </c>
      <c r="E82" s="150">
        <f>'Exhibit 4'!F247</f>
        <v>0</v>
      </c>
      <c r="F82" s="150">
        <f>'Exhibit 4'!G247</f>
        <v>0</v>
      </c>
      <c r="G82" s="151">
        <f>SUM(B82:F82)</f>
        <v>0</v>
      </c>
    </row>
    <row r="83" spans="1:7" x14ac:dyDescent="0.3">
      <c r="A83" s="50" t="s">
        <v>325</v>
      </c>
      <c r="B83" s="150">
        <f>'Exhibit 4'!C248</f>
        <v>0</v>
      </c>
      <c r="C83" s="150">
        <f>'Exhibit 4'!D248</f>
        <v>0</v>
      </c>
      <c r="D83" s="150">
        <f>'Exhibit 4'!E248</f>
        <v>0</v>
      </c>
      <c r="E83" s="150">
        <f>'Exhibit 4'!F248</f>
        <v>0</v>
      </c>
      <c r="F83" s="150">
        <f>'Exhibit 4'!G248</f>
        <v>0</v>
      </c>
      <c r="G83" s="151">
        <f>SUM(B83:F83)</f>
        <v>0</v>
      </c>
    </row>
    <row r="84" spans="1:7" x14ac:dyDescent="0.3">
      <c r="A84" s="51" t="s">
        <v>332</v>
      </c>
      <c r="B84" s="150">
        <f>'Exhibit 4'!C259</f>
        <v>0</v>
      </c>
      <c r="C84" s="150">
        <f>'Exhibit 4'!D259</f>
        <v>0</v>
      </c>
      <c r="D84" s="150">
        <f>'Exhibit 4'!E259</f>
        <v>0</v>
      </c>
      <c r="E84" s="150">
        <f>'Exhibit 4'!F259</f>
        <v>0</v>
      </c>
      <c r="F84" s="150">
        <f>'Exhibit 4'!G259</f>
        <v>0</v>
      </c>
      <c r="G84" s="151">
        <f>SUM(B84:F84)</f>
        <v>0</v>
      </c>
    </row>
    <row r="85" spans="1:7" x14ac:dyDescent="0.3">
      <c r="A85" s="50" t="s">
        <v>331</v>
      </c>
      <c r="B85" s="148">
        <f>'Exhibit 4'!C258</f>
        <v>0</v>
      </c>
      <c r="C85" s="148">
        <f>'Exhibit 4'!D258</f>
        <v>0</v>
      </c>
      <c r="D85" s="148">
        <f>'Exhibit 4'!E258</f>
        <v>0</v>
      </c>
      <c r="E85" s="148">
        <f>'Exhibit 4'!F258</f>
        <v>0</v>
      </c>
      <c r="F85" s="148">
        <f>'Exhibit 4'!G258</f>
        <v>0</v>
      </c>
      <c r="G85" s="149">
        <f>SUM(B85:F85)</f>
        <v>0</v>
      </c>
    </row>
    <row r="86" spans="1:7" x14ac:dyDescent="0.3">
      <c r="A86" s="20" t="s">
        <v>634</v>
      </c>
      <c r="B86" s="144">
        <f t="shared" ref="B86:G86" si="5">SUM(B57:B85)</f>
        <v>0</v>
      </c>
      <c r="C86" s="144">
        <f t="shared" si="5"/>
        <v>0</v>
      </c>
      <c r="D86" s="144">
        <f t="shared" si="5"/>
        <v>0</v>
      </c>
      <c r="E86" s="144">
        <f t="shared" si="5"/>
        <v>0</v>
      </c>
      <c r="F86" s="144">
        <f t="shared" si="5"/>
        <v>0</v>
      </c>
      <c r="G86" s="145">
        <f t="shared" si="5"/>
        <v>0</v>
      </c>
    </row>
    <row r="87" spans="1:7" x14ac:dyDescent="0.3">
      <c r="A87" s="20"/>
      <c r="B87" s="150"/>
      <c r="C87" s="150"/>
      <c r="D87" s="150"/>
      <c r="E87" s="150"/>
      <c r="F87" s="150"/>
      <c r="G87" s="151"/>
    </row>
    <row r="88" spans="1:7" x14ac:dyDescent="0.3">
      <c r="A88" s="20" t="s">
        <v>635</v>
      </c>
      <c r="B88" s="150">
        <f>'Exhibit 4'!C253+'Exhibit 4'!C254</f>
        <v>0</v>
      </c>
      <c r="C88" s="150">
        <f>'Exhibit 4'!D253+'Exhibit 4'!D254</f>
        <v>0</v>
      </c>
      <c r="D88" s="150">
        <f>'Exhibit 4'!E253+'Exhibit 4'!E254</f>
        <v>0</v>
      </c>
      <c r="E88" s="150">
        <f>'Exhibit 4'!F253+'Exhibit 4'!F254</f>
        <v>0</v>
      </c>
      <c r="F88" s="150">
        <f>'Exhibit 4'!G253+'Exhibit 4'!G254</f>
        <v>0</v>
      </c>
      <c r="G88" s="151">
        <f>SUM(B88:F88)</f>
        <v>0</v>
      </c>
    </row>
    <row r="89" spans="1:7" x14ac:dyDescent="0.3">
      <c r="A89" s="20" t="s">
        <v>644</v>
      </c>
      <c r="B89" s="150">
        <f>'Exhibit 4'!C262</f>
        <v>0</v>
      </c>
      <c r="C89" s="150">
        <f>'Exhibit 4'!D262</f>
        <v>0</v>
      </c>
      <c r="D89" s="150">
        <f>'Exhibit 4'!E262</f>
        <v>0</v>
      </c>
      <c r="E89" s="150">
        <f>'Exhibit 4'!F262</f>
        <v>0</v>
      </c>
      <c r="F89" s="150">
        <f>'Exhibit 4'!G262</f>
        <v>0</v>
      </c>
      <c r="G89" s="151">
        <f>SUM(B89:F89)</f>
        <v>0</v>
      </c>
    </row>
    <row r="90" spans="1:7" x14ac:dyDescent="0.3">
      <c r="A90" s="20" t="s">
        <v>645</v>
      </c>
      <c r="B90" s="150">
        <f>'Exhibit 4'!C263</f>
        <v>0</v>
      </c>
      <c r="C90" s="150">
        <f>'Exhibit 4'!D263</f>
        <v>0</v>
      </c>
      <c r="D90" s="150">
        <f>'Exhibit 4'!E263</f>
        <v>0</v>
      </c>
      <c r="E90" s="150">
        <f>'Exhibit 4'!F263</f>
        <v>0</v>
      </c>
      <c r="F90" s="150">
        <f>'Exhibit 4'!G263</f>
        <v>0</v>
      </c>
      <c r="G90" s="151">
        <f>SUM(B90:F90)</f>
        <v>0</v>
      </c>
    </row>
    <row r="91" spans="1:7" x14ac:dyDescent="0.3">
      <c r="A91" s="82"/>
      <c r="B91" s="148"/>
      <c r="C91" s="148"/>
      <c r="D91" s="148"/>
      <c r="E91" s="148"/>
      <c r="F91" s="148"/>
      <c r="G91" s="149"/>
    </row>
    <row r="92" spans="1:7" x14ac:dyDescent="0.3">
      <c r="A92" s="20" t="s">
        <v>636</v>
      </c>
      <c r="B92" s="144">
        <f t="shared" ref="B92:G92" si="6">SUM(+B54-B86+B88+B89+B90)</f>
        <v>0</v>
      </c>
      <c r="C92" s="144">
        <f t="shared" si="6"/>
        <v>0</v>
      </c>
      <c r="D92" s="144">
        <f t="shared" si="6"/>
        <v>0</v>
      </c>
      <c r="E92" s="144">
        <f t="shared" si="6"/>
        <v>0</v>
      </c>
      <c r="F92" s="144">
        <f t="shared" si="6"/>
        <v>0</v>
      </c>
      <c r="G92" s="145">
        <f t="shared" si="6"/>
        <v>0</v>
      </c>
    </row>
    <row r="93" spans="1:7" x14ac:dyDescent="0.3">
      <c r="B93" s="150"/>
      <c r="C93" s="150"/>
      <c r="D93" s="150"/>
      <c r="E93" s="150"/>
      <c r="F93" s="150"/>
      <c r="G93" s="151"/>
    </row>
    <row r="94" spans="1:7" x14ac:dyDescent="0.3">
      <c r="A94" s="20" t="s">
        <v>673</v>
      </c>
      <c r="B94" s="150"/>
      <c r="C94" s="150"/>
      <c r="D94" s="150"/>
      <c r="E94" s="150"/>
      <c r="F94" s="150"/>
      <c r="G94" s="151"/>
    </row>
    <row r="95" spans="1:7" x14ac:dyDescent="0.3">
      <c r="A95" s="20" t="s">
        <v>646</v>
      </c>
      <c r="B95" s="150">
        <f>'Exhibit 3'!C18</f>
        <v>0</v>
      </c>
      <c r="C95" s="150">
        <f>'Exhibit 3'!D18</f>
        <v>0</v>
      </c>
      <c r="D95" s="150">
        <f>'Exhibit 3'!E18</f>
        <v>0</v>
      </c>
      <c r="E95" s="150">
        <f>'Exhibit 3'!F18</f>
        <v>0</v>
      </c>
      <c r="F95" s="150">
        <f>'Exhibit 3'!G18</f>
        <v>0</v>
      </c>
      <c r="G95" s="151">
        <f>SUM(B95:F95)</f>
        <v>0</v>
      </c>
    </row>
    <row r="96" spans="1:7" x14ac:dyDescent="0.3">
      <c r="A96" s="20" t="s">
        <v>637</v>
      </c>
      <c r="B96" s="150">
        <f>'Exhibit 3'!C19</f>
        <v>0</v>
      </c>
      <c r="C96" s="150">
        <f>'Exhibit 3'!D19</f>
        <v>0</v>
      </c>
      <c r="D96" s="150">
        <f>'Exhibit 3'!E19</f>
        <v>0</v>
      </c>
      <c r="E96" s="150">
        <f>'Exhibit 3'!F19</f>
        <v>0</v>
      </c>
      <c r="F96" s="150">
        <f>'Exhibit 3'!G19</f>
        <v>0</v>
      </c>
      <c r="G96" s="151">
        <f>SUM(B96:F96)</f>
        <v>0</v>
      </c>
    </row>
    <row r="97" spans="1:7" x14ac:dyDescent="0.3">
      <c r="A97" s="20" t="s">
        <v>638</v>
      </c>
      <c r="B97" s="150">
        <f>'Exhibit 3'!C20</f>
        <v>0</v>
      </c>
      <c r="C97" s="150">
        <f>'Exhibit 3'!D20</f>
        <v>0</v>
      </c>
      <c r="D97" s="150">
        <f>'Exhibit 3'!E20</f>
        <v>0</v>
      </c>
      <c r="E97" s="150">
        <f>'Exhibit 3'!F20</f>
        <v>0</v>
      </c>
      <c r="F97" s="150">
        <f>'Exhibit 3'!G20</f>
        <v>0</v>
      </c>
      <c r="G97" s="151">
        <f>SUM(B97:F97)</f>
        <v>0</v>
      </c>
    </row>
    <row r="98" spans="1:7" x14ac:dyDescent="0.3">
      <c r="A98" s="20" t="s">
        <v>639</v>
      </c>
      <c r="B98" s="150">
        <f>'Exhibit 3'!C21</f>
        <v>0</v>
      </c>
      <c r="C98" s="150">
        <f>'Exhibit 3'!D21</f>
        <v>0</v>
      </c>
      <c r="D98" s="150">
        <f>'Exhibit 3'!E21</f>
        <v>0</v>
      </c>
      <c r="E98" s="150">
        <f>'Exhibit 3'!F21</f>
        <v>0</v>
      </c>
      <c r="F98" s="150">
        <f>'Exhibit 3'!G21</f>
        <v>0</v>
      </c>
      <c r="G98" s="151">
        <f>SUM(B98:F98)</f>
        <v>0</v>
      </c>
    </row>
    <row r="99" spans="1:7" x14ac:dyDescent="0.3">
      <c r="A99" s="20" t="s">
        <v>640</v>
      </c>
      <c r="B99" s="148">
        <f>'Exhibit 3'!C22</f>
        <v>0</v>
      </c>
      <c r="C99" s="148">
        <f>'Exhibit 3'!D22</f>
        <v>0</v>
      </c>
      <c r="D99" s="148">
        <f>'Exhibit 3'!E22</f>
        <v>0</v>
      </c>
      <c r="E99" s="148">
        <f>'Exhibit 3'!F22</f>
        <v>0</v>
      </c>
      <c r="F99" s="148">
        <f>'Exhibit 3'!G22</f>
        <v>0</v>
      </c>
      <c r="G99" s="149">
        <f>SUM(B99:F99)</f>
        <v>0</v>
      </c>
    </row>
    <row r="100" spans="1:7" ht="15" thickBot="1" x14ac:dyDescent="0.35">
      <c r="A100" s="217" t="s">
        <v>819</v>
      </c>
      <c r="B100" s="221">
        <f t="shared" ref="B100:G100" si="7">SUM(B95:B99)</f>
        <v>0</v>
      </c>
      <c r="C100" s="221">
        <f t="shared" si="7"/>
        <v>0</v>
      </c>
      <c r="D100" s="221">
        <f t="shared" si="7"/>
        <v>0</v>
      </c>
      <c r="E100" s="221">
        <f t="shared" si="7"/>
        <v>0</v>
      </c>
      <c r="F100" s="221">
        <f t="shared" si="7"/>
        <v>0</v>
      </c>
      <c r="G100" s="221">
        <f t="shared" si="7"/>
        <v>0</v>
      </c>
    </row>
    <row r="101" spans="1:7" ht="15" thickTop="1" x14ac:dyDescent="0.3"/>
    <row r="102" spans="1:7" x14ac:dyDescent="0.3">
      <c r="A102" s="20" t="s">
        <v>641</v>
      </c>
      <c r="G102" s="164">
        <f>'Long-Term Debt'!F11+'Long-Term Debt'!F13+'Long-Term Debt'!F14+'Long-Term Debt'!F15+'Long-Term Debt'!F17+'Long-Term Debt'!F12+'Long-Term Debt'!F16</f>
        <v>0</v>
      </c>
    </row>
    <row r="103" spans="1:7" ht="15" thickBot="1" x14ac:dyDescent="0.35"/>
    <row r="104" spans="1:7" ht="15" thickBot="1" x14ac:dyDescent="0.35">
      <c r="B104" s="157" t="s">
        <v>642</v>
      </c>
      <c r="C104" s="158"/>
      <c r="D104" s="159"/>
      <c r="E104" s="160"/>
      <c r="F104" s="143"/>
    </row>
    <row r="105" spans="1:7" x14ac:dyDescent="0.3">
      <c r="B105" s="160"/>
      <c r="C105" s="160"/>
      <c r="D105" s="160"/>
      <c r="E105" s="160"/>
      <c r="F105" s="143"/>
    </row>
    <row r="106" spans="1:7" x14ac:dyDescent="0.3">
      <c r="B106" s="137" t="str">
        <f>IF(ISBLANK('Exhibit 5'!C7),"",'Exhibit 5'!C7)</f>
        <v/>
      </c>
      <c r="C106" s="139" t="str">
        <f>IF(ISBLANK('Exhibit 5'!D7),"",'Exhibit 5'!D7)</f>
        <v/>
      </c>
      <c r="D106" s="139" t="str">
        <f>IF(ISBLANK('Exhibit 5'!E7),"",'Exhibit 5'!E7)</f>
        <v/>
      </c>
      <c r="E106" s="137" t="str">
        <f>IF(ISBLANK('Exhibit 5'!F7),"",'Exhibit 5'!F7)</f>
        <v/>
      </c>
    </row>
    <row r="107" spans="1:7" x14ac:dyDescent="0.3">
      <c r="B107" s="141" t="s">
        <v>105</v>
      </c>
      <c r="C107" s="141" t="s">
        <v>105</v>
      </c>
      <c r="D107" s="141" t="s">
        <v>105</v>
      </c>
      <c r="E107" s="141" t="s">
        <v>105</v>
      </c>
    </row>
    <row r="108" spans="1:7" x14ac:dyDescent="0.3">
      <c r="A108" s="20" t="s">
        <v>630</v>
      </c>
      <c r="B108" s="148">
        <f>'Exhibit 6'!C43</f>
        <v>0</v>
      </c>
      <c r="C108" s="148">
        <f>'Exhibit 6'!D43</f>
        <v>0</v>
      </c>
      <c r="D108" s="148">
        <f>'Exhibit 6'!E43</f>
        <v>0</v>
      </c>
      <c r="E108" s="148">
        <f>'Exhibit 6'!F43</f>
        <v>0</v>
      </c>
    </row>
    <row r="109" spans="1:7" x14ac:dyDescent="0.3">
      <c r="A109" s="20"/>
      <c r="B109" s="150"/>
      <c r="C109" s="150"/>
      <c r="D109" s="150"/>
      <c r="E109" s="150"/>
      <c r="F109" s="146"/>
    </row>
    <row r="110" spans="1:7" x14ac:dyDescent="0.3">
      <c r="A110" s="20" t="s">
        <v>79</v>
      </c>
      <c r="B110" s="150">
        <f>'Exhibit 6'!C12+'Exhibit 6'!C23+'Exhibit 6'!C24+'Exhibit 6'!C25+'Exhibit 6'!C28+'Exhibit 6'!C29+'Exhibit 6'!C36+IF('Exhibit 6'!C30&gt;0,'Exhibit 6'!C30,0)+IF('Exhibit 6'!C39&gt;0,'Exhibit 6'!C39,0)+IF('Exhibit 6'!C40&gt;0,'Exhibit 6'!C40,0)</f>
        <v>0</v>
      </c>
      <c r="C110" s="150">
        <f>'Exhibit 6'!D12+'Exhibit 6'!D23+'Exhibit 6'!D24+'Exhibit 6'!D25+'Exhibit 6'!D28+'Exhibit 6'!D29+'Exhibit 6'!D36+IF('Exhibit 6'!D30&gt;0,'Exhibit 6'!D30,0)+IF('Exhibit 6'!D39&gt;0,'Exhibit 6'!D39,0)+IF('Exhibit 6'!D40&gt;0,'Exhibit 6'!D40,0)</f>
        <v>0</v>
      </c>
      <c r="D110" s="150">
        <f>'Exhibit 6'!E12+'Exhibit 6'!E23+'Exhibit 6'!E24+'Exhibit 6'!E25+'Exhibit 6'!E28+'Exhibit 6'!E29+'Exhibit 6'!E36+IF('Exhibit 6'!E30&gt;0,'Exhibit 6'!E30,0)+IF('Exhibit 6'!E39&gt;0,'Exhibit 6'!E39,0)+IF('Exhibit 6'!E40&gt;0,'Exhibit 6'!E40,0)</f>
        <v>0</v>
      </c>
      <c r="E110" s="150">
        <f>'Exhibit 6'!F12+'Exhibit 6'!F23+'Exhibit 6'!F24+'Exhibit 6'!F25+'Exhibit 6'!F28+'Exhibit 6'!F29+'Exhibit 6'!F36+IF('Exhibit 6'!F30&gt;0,'Exhibit 6'!F30,0)+IF('Exhibit 6'!F39&gt;0,'Exhibit 6'!F39,0)+IF('Exhibit 6'!F40&gt;0,'Exhibit 6'!F40,0)</f>
        <v>0</v>
      </c>
      <c r="F110" s="146"/>
    </row>
    <row r="111" spans="1:7" x14ac:dyDescent="0.3">
      <c r="A111" s="20"/>
      <c r="B111" s="150"/>
      <c r="C111" s="150"/>
      <c r="D111" s="150"/>
      <c r="E111" s="150"/>
      <c r="F111" s="146"/>
    </row>
    <row r="112" spans="1:7" x14ac:dyDescent="0.3">
      <c r="A112" s="20" t="s">
        <v>80</v>
      </c>
      <c r="B112" s="150">
        <f>'Exhibit 6'!C19-'Exhibit 6'!C26-'Exhibit 6'!C27+IF('Exhibit 6'!C30&lt;0,'Exhibit 6'!C30*-1,0)+IF('Exhibit 6'!C39&lt;0,'Exhibit 6'!C39*-1,0)+IF('Exhibit 6'!C40&lt;0,'Exhibit 6'!C40*-1,0)</f>
        <v>0</v>
      </c>
      <c r="C112" s="150">
        <f>'Exhibit 6'!D19-'Exhibit 6'!D26-'Exhibit 6'!D27+IF('Exhibit 6'!D30&lt;0,'Exhibit 6'!D30*-1,0)+IF('Exhibit 6'!D39&lt;0,'Exhibit 6'!D39*-1,0)+IF('Exhibit 6'!D40&lt;0,'Exhibit 6'!D40*-1,0)</f>
        <v>0</v>
      </c>
      <c r="D112" s="150">
        <f>'Exhibit 6'!E19-'Exhibit 6'!E26-'Exhibit 6'!E27+IF('Exhibit 6'!E30&lt;0,'Exhibit 6'!E30*-1,0)+IF('Exhibit 6'!E39&lt;0,'Exhibit 6'!E39*-1,0)+IF('Exhibit 6'!E40&lt;0,'Exhibit 6'!E40*-1,0)</f>
        <v>0</v>
      </c>
      <c r="E112" s="150">
        <f>'Exhibit 6'!F19-'Exhibit 6'!F26-'Exhibit 6'!F27+IF('Exhibit 6'!F30&lt;0,'Exhibit 6'!F30*-1,0)+IF('Exhibit 6'!F39&lt;0,'Exhibit 6'!F39*-1,0)+IF('Exhibit 6'!F40&lt;0,'Exhibit 6'!F40*-1,0)</f>
        <v>0</v>
      </c>
      <c r="F112" s="146"/>
    </row>
    <row r="113" spans="1:6" x14ac:dyDescent="0.3">
      <c r="A113" s="20"/>
      <c r="B113" s="150"/>
      <c r="C113" s="150"/>
      <c r="D113" s="150"/>
      <c r="E113" s="150"/>
      <c r="F113" s="146"/>
    </row>
    <row r="114" spans="1:6" x14ac:dyDescent="0.3">
      <c r="A114" s="20" t="s">
        <v>635</v>
      </c>
      <c r="B114" s="150">
        <f>'Exhibit 6'!C37+'Exhibit 6'!C38</f>
        <v>0</v>
      </c>
      <c r="C114" s="150">
        <f>'Exhibit 6'!D37+'Exhibit 6'!D38</f>
        <v>0</v>
      </c>
      <c r="D114" s="150">
        <f>'Exhibit 6'!E37+'Exhibit 6'!E38</f>
        <v>0</v>
      </c>
      <c r="E114" s="150">
        <f>'Exhibit 6'!F37+'Exhibit 6'!F38</f>
        <v>0</v>
      </c>
      <c r="F114" s="146"/>
    </row>
    <row r="115" spans="1:6" x14ac:dyDescent="0.3">
      <c r="A115" s="20"/>
      <c r="B115" s="150"/>
      <c r="C115" s="150"/>
      <c r="D115" s="150"/>
      <c r="E115" s="150"/>
      <c r="F115" s="146"/>
    </row>
    <row r="116" spans="1:6" x14ac:dyDescent="0.3">
      <c r="A116" s="20" t="s">
        <v>643</v>
      </c>
      <c r="B116" s="150"/>
      <c r="C116" s="150"/>
      <c r="D116" s="150"/>
      <c r="E116" s="150"/>
      <c r="F116" s="146"/>
    </row>
    <row r="117" spans="1:6" x14ac:dyDescent="0.3">
      <c r="A117" s="120" t="s">
        <v>527</v>
      </c>
      <c r="B117" s="150"/>
      <c r="C117" s="150"/>
      <c r="D117" s="150"/>
      <c r="E117" s="150"/>
      <c r="F117" s="146"/>
    </row>
    <row r="118" spans="1:6" x14ac:dyDescent="0.3">
      <c r="A118" s="47" t="s">
        <v>528</v>
      </c>
      <c r="B118" s="150">
        <f>'Exhibit 5'!C24</f>
        <v>0</v>
      </c>
      <c r="C118" s="150">
        <f>'Exhibit 5'!D24</f>
        <v>0</v>
      </c>
      <c r="D118" s="150">
        <f>'Exhibit 5'!E24</f>
        <v>0</v>
      </c>
      <c r="E118" s="150">
        <f>'Exhibit 5'!F24</f>
        <v>0</v>
      </c>
      <c r="F118" s="146"/>
    </row>
    <row r="119" spans="1:6" x14ac:dyDescent="0.3">
      <c r="A119" s="48" t="s">
        <v>529</v>
      </c>
      <c r="B119" s="150">
        <f>'Exhibit 5'!C25</f>
        <v>0</v>
      </c>
      <c r="C119" s="150">
        <f>'Exhibit 5'!D25</f>
        <v>0</v>
      </c>
      <c r="D119" s="150">
        <f>'Exhibit 5'!E25</f>
        <v>0</v>
      </c>
      <c r="E119" s="150">
        <f>'Exhibit 5'!F25</f>
        <v>0</v>
      </c>
      <c r="F119" s="146"/>
    </row>
    <row r="120" spans="1:6" x14ac:dyDescent="0.3">
      <c r="A120" s="48" t="s">
        <v>530</v>
      </c>
      <c r="B120" s="150">
        <f>'Exhibit 5'!C26</f>
        <v>0</v>
      </c>
      <c r="C120" s="150">
        <f>'Exhibit 5'!D26</f>
        <v>0</v>
      </c>
      <c r="D120" s="150">
        <f>'Exhibit 5'!E26</f>
        <v>0</v>
      </c>
      <c r="E120" s="150">
        <f>'Exhibit 5'!F26</f>
        <v>0</v>
      </c>
      <c r="F120" s="146"/>
    </row>
    <row r="121" spans="1:6" x14ac:dyDescent="0.3">
      <c r="A121" s="48" t="s">
        <v>531</v>
      </c>
      <c r="B121" s="150">
        <f>'Exhibit 5'!C27</f>
        <v>0</v>
      </c>
      <c r="C121" s="150">
        <f>'Exhibit 5'!D27</f>
        <v>0</v>
      </c>
      <c r="D121" s="150">
        <f>'Exhibit 5'!E27</f>
        <v>0</v>
      </c>
      <c r="E121" s="150">
        <f>'Exhibit 5'!F27</f>
        <v>0</v>
      </c>
      <c r="F121" s="146"/>
    </row>
    <row r="122" spans="1:6" x14ac:dyDescent="0.3">
      <c r="A122" s="48" t="s">
        <v>532</v>
      </c>
      <c r="B122" s="150">
        <f>'Exhibit 5'!C28</f>
        <v>0</v>
      </c>
      <c r="C122" s="150">
        <f>'Exhibit 5'!D28</f>
        <v>0</v>
      </c>
      <c r="D122" s="150">
        <f>'Exhibit 5'!E28</f>
        <v>0</v>
      </c>
      <c r="E122" s="150">
        <f>'Exhibit 5'!F28</f>
        <v>0</v>
      </c>
      <c r="F122" s="146"/>
    </row>
    <row r="123" spans="1:6" x14ac:dyDescent="0.3">
      <c r="A123" s="48" t="s">
        <v>533</v>
      </c>
      <c r="B123" s="150">
        <f>'Exhibit 5'!C29</f>
        <v>0</v>
      </c>
      <c r="C123" s="150">
        <f>'Exhibit 5'!D29</f>
        <v>0</v>
      </c>
      <c r="D123" s="150">
        <f>'Exhibit 5'!E29</f>
        <v>0</v>
      </c>
      <c r="E123" s="150">
        <f>'Exhibit 5'!F29</f>
        <v>0</v>
      </c>
      <c r="F123" s="146"/>
    </row>
    <row r="124" spans="1:6" x14ac:dyDescent="0.3">
      <c r="A124" s="48" t="s">
        <v>534</v>
      </c>
      <c r="B124" s="150">
        <f>'Exhibit 5'!C30</f>
        <v>0</v>
      </c>
      <c r="C124" s="150">
        <f>'Exhibit 5'!D30</f>
        <v>0</v>
      </c>
      <c r="D124" s="150">
        <f>'Exhibit 5'!E30</f>
        <v>0</v>
      </c>
      <c r="E124" s="150">
        <f>'Exhibit 5'!F30</f>
        <v>0</v>
      </c>
      <c r="F124" s="146"/>
    </row>
    <row r="125" spans="1:6" x14ac:dyDescent="0.3">
      <c r="A125" s="48" t="s">
        <v>535</v>
      </c>
      <c r="B125" s="150">
        <f>'Exhibit 5'!C31</f>
        <v>0</v>
      </c>
      <c r="C125" s="150">
        <f>'Exhibit 5'!D31</f>
        <v>0</v>
      </c>
      <c r="D125" s="150">
        <f>'Exhibit 5'!E31</f>
        <v>0</v>
      </c>
      <c r="E125" s="150">
        <f>'Exhibit 5'!F31</f>
        <v>0</v>
      </c>
      <c r="F125" s="146"/>
    </row>
    <row r="126" spans="1:6" x14ac:dyDescent="0.3">
      <c r="A126" s="48" t="s">
        <v>536</v>
      </c>
      <c r="B126" s="150">
        <f>'Exhibit 5'!C32</f>
        <v>0</v>
      </c>
      <c r="C126" s="150">
        <f>'Exhibit 5'!D32</f>
        <v>0</v>
      </c>
      <c r="D126" s="150">
        <f>'Exhibit 5'!E32</f>
        <v>0</v>
      </c>
      <c r="E126" s="150">
        <f>'Exhibit 5'!F32</f>
        <v>0</v>
      </c>
      <c r="F126" s="146"/>
    </row>
    <row r="127" spans="1:6" x14ac:dyDescent="0.3">
      <c r="A127" s="120" t="s">
        <v>537</v>
      </c>
      <c r="B127" s="150">
        <f>'Exhibit 5'!C33</f>
        <v>0</v>
      </c>
      <c r="C127" s="150">
        <f>'Exhibit 5'!D33</f>
        <v>0</v>
      </c>
      <c r="D127" s="150">
        <f>'Exhibit 5'!E33</f>
        <v>0</v>
      </c>
      <c r="E127" s="150">
        <f>'Exhibit 5'!F33</f>
        <v>0</v>
      </c>
      <c r="F127" s="146"/>
    </row>
    <row r="128" spans="1:6" x14ac:dyDescent="0.3">
      <c r="A128" s="20"/>
      <c r="B128" s="150"/>
      <c r="C128" s="150"/>
      <c r="D128" s="150"/>
      <c r="E128" s="150"/>
      <c r="F128" s="146"/>
    </row>
    <row r="129" spans="1:5" x14ac:dyDescent="0.3">
      <c r="A129" s="20" t="s">
        <v>670</v>
      </c>
      <c r="B129" s="150"/>
      <c r="C129" s="150"/>
      <c r="D129" s="150"/>
      <c r="E129" s="165">
        <f>'Long-Term Debt'!F20+'Long-Term Debt'!F22+'Long-Term Debt'!F23+'Long-Term Debt'!F24+'Long-Term Debt'!F25+'Long-Term Debt'!F26+'Long-Term Debt'!F27</f>
        <v>0</v>
      </c>
    </row>
    <row r="131" spans="1:5" x14ac:dyDescent="0.3">
      <c r="A131" s="7" t="s">
        <v>668</v>
      </c>
    </row>
    <row r="132" spans="1:5" x14ac:dyDescent="0.3">
      <c r="A132" s="161" t="s">
        <v>669</v>
      </c>
    </row>
  </sheetData>
  <sheetProtection formatCells="0" formatColumns="0" formatRows="0"/>
  <mergeCells count="2">
    <mergeCell ref="A2:G2"/>
    <mergeCell ref="A1:G1"/>
  </mergeCells>
  <pageMargins left="0.7" right="0.7" top="0.75" bottom="0.75" header="0.3" footer="0.3"/>
  <pageSetup scale="60" fitToHeight="1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0628-AD2E-4D9B-87D8-CA5E30CDEE07}">
  <sheetPr>
    <pageSetUpPr fitToPage="1"/>
  </sheetPr>
  <dimension ref="A1:I852"/>
  <sheetViews>
    <sheetView workbookViewId="0">
      <pane ySplit="8" topLeftCell="A9" activePane="bottomLeft" state="frozen"/>
      <selection pane="bottomLeft" activeCell="D13" sqref="D13"/>
    </sheetView>
  </sheetViews>
  <sheetFormatPr defaultColWidth="9.109375" defaultRowHeight="14.4" x14ac:dyDescent="0.3"/>
  <cols>
    <col min="1" max="1" width="6.6640625" style="20" bestFit="1" customWidth="1"/>
    <col min="2" max="2" width="52.33203125" style="20" bestFit="1" customWidth="1"/>
    <col min="3" max="4" width="18.88671875" style="7" customWidth="1"/>
    <col min="5" max="5" width="4.88671875" style="9" customWidth="1"/>
    <col min="6" max="6" width="18.88671875" style="7" customWidth="1"/>
    <col min="7" max="7" width="4.88671875" style="9" customWidth="1"/>
    <col min="8" max="8" width="18.88671875" style="7" customWidth="1"/>
    <col min="9" max="9" width="72" style="20" bestFit="1" customWidth="1"/>
    <col min="10" max="16384" width="9.109375" style="7"/>
  </cols>
  <sheetData>
    <row r="1" spans="1:9" s="20" customFormat="1" x14ac:dyDescent="0.3">
      <c r="B1" s="276" t="str">
        <f>('Start Here'!B2)</f>
        <v>AURORA COUNTY</v>
      </c>
      <c r="C1" s="276"/>
      <c r="D1" s="276"/>
      <c r="E1" s="276"/>
      <c r="F1" s="276"/>
      <c r="G1" s="276"/>
      <c r="H1" s="276"/>
      <c r="I1" s="276"/>
    </row>
    <row r="2" spans="1:9" s="20" customFormat="1" x14ac:dyDescent="0.3">
      <c r="B2" s="280" t="s">
        <v>343</v>
      </c>
      <c r="C2" s="274"/>
      <c r="D2" s="274"/>
      <c r="E2" s="274"/>
      <c r="F2" s="274"/>
      <c r="G2" s="274"/>
      <c r="H2" s="274"/>
      <c r="I2" s="274"/>
    </row>
    <row r="3" spans="1:9" s="20" customFormat="1" ht="15.9" customHeight="1" x14ac:dyDescent="0.3">
      <c r="B3" s="277">
        <f>('Start Here'!B5)</f>
        <v>46022</v>
      </c>
      <c r="C3" s="277"/>
      <c r="D3" s="277"/>
      <c r="E3" s="277"/>
      <c r="F3" s="277"/>
      <c r="G3" s="277"/>
      <c r="H3" s="277"/>
      <c r="I3" s="277"/>
    </row>
    <row r="4" spans="1:9" s="20" customFormat="1" ht="15.9" customHeight="1" x14ac:dyDescent="0.3">
      <c r="B4" s="17"/>
      <c r="C4" s="17"/>
      <c r="D4" s="17"/>
      <c r="E4" s="17"/>
      <c r="F4" s="17"/>
      <c r="G4" s="17"/>
      <c r="H4" s="17"/>
      <c r="I4" s="17"/>
    </row>
    <row r="5" spans="1:9" s="20" customFormat="1" ht="15.9" customHeight="1" x14ac:dyDescent="0.3">
      <c r="B5" s="17"/>
      <c r="C5" s="38"/>
      <c r="D5" s="38"/>
      <c r="E5" s="38"/>
      <c r="F5" s="38"/>
      <c r="G5" s="38"/>
      <c r="H5" s="38" t="s">
        <v>335</v>
      </c>
    </row>
    <row r="6" spans="1:9" s="20" customFormat="1" ht="15.9" customHeight="1" x14ac:dyDescent="0.3">
      <c r="C6" s="38" t="s">
        <v>344</v>
      </c>
      <c r="D6" s="67"/>
      <c r="E6" s="38"/>
      <c r="F6" s="67"/>
      <c r="G6" s="38"/>
      <c r="H6" s="38" t="s">
        <v>345</v>
      </c>
      <c r="I6" s="17" t="s">
        <v>346</v>
      </c>
    </row>
    <row r="7" spans="1:9" s="20" customFormat="1" ht="15.9" customHeight="1" x14ac:dyDescent="0.3">
      <c r="C7" s="38" t="s">
        <v>347</v>
      </c>
      <c r="D7" s="279" t="s">
        <v>360</v>
      </c>
      <c r="E7" s="279"/>
      <c r="F7" s="279"/>
      <c r="G7" s="279"/>
      <c r="H7" s="38" t="s">
        <v>348</v>
      </c>
      <c r="I7" s="17" t="s">
        <v>349</v>
      </c>
    </row>
    <row r="8" spans="1:9" s="20" customFormat="1" ht="15.9" customHeight="1" x14ac:dyDescent="0.3">
      <c r="C8" s="18" t="s">
        <v>350</v>
      </c>
      <c r="D8" s="18" t="s">
        <v>351</v>
      </c>
      <c r="E8" s="38" t="s">
        <v>359</v>
      </c>
      <c r="F8" s="18" t="s">
        <v>352</v>
      </c>
      <c r="G8" s="38" t="s">
        <v>359</v>
      </c>
      <c r="H8" s="18" t="s">
        <v>350</v>
      </c>
      <c r="I8" s="17" t="s">
        <v>353</v>
      </c>
    </row>
    <row r="9" spans="1:9" ht="18" customHeight="1" x14ac:dyDescent="0.3">
      <c r="B9" s="20" t="s">
        <v>107</v>
      </c>
      <c r="C9" s="38"/>
      <c r="D9" s="38"/>
      <c r="F9" s="38"/>
      <c r="H9" s="38"/>
    </row>
    <row r="10" spans="1:9" ht="20.100000000000001" customHeight="1" x14ac:dyDescent="0.3">
      <c r="A10" s="20">
        <v>101</v>
      </c>
      <c r="B10" s="39" t="s">
        <v>113</v>
      </c>
      <c r="C10" s="23">
        <f>'Exhibit 3'!H10</f>
        <v>0</v>
      </c>
      <c r="D10" s="29"/>
      <c r="E10" s="69"/>
      <c r="F10" s="29"/>
      <c r="G10" s="69"/>
      <c r="H10" s="23">
        <f>+C10+D10-F10</f>
        <v>0</v>
      </c>
      <c r="I10" s="64" t="s">
        <v>113</v>
      </c>
    </row>
    <row r="11" spans="1:9" ht="20.100000000000001" customHeight="1" x14ac:dyDescent="0.3">
      <c r="A11" s="20">
        <v>104</v>
      </c>
      <c r="B11" s="39" t="s">
        <v>114</v>
      </c>
      <c r="C11" s="23">
        <f>'Exhibit 3'!H11</f>
        <v>0</v>
      </c>
      <c r="D11" s="29"/>
      <c r="E11" s="69"/>
      <c r="F11" s="29"/>
      <c r="G11" s="69"/>
      <c r="H11" s="23">
        <f>+C11+D11-F11</f>
        <v>0</v>
      </c>
      <c r="I11" s="64" t="s">
        <v>114</v>
      </c>
    </row>
    <row r="12" spans="1:9" ht="20.100000000000001" customHeight="1" x14ac:dyDescent="0.3">
      <c r="A12" s="20">
        <v>105</v>
      </c>
      <c r="B12" s="39" t="s">
        <v>115</v>
      </c>
      <c r="C12" s="23">
        <f>'Exhibit 3'!H12</f>
        <v>0</v>
      </c>
      <c r="D12" s="29"/>
      <c r="E12" s="69"/>
      <c r="F12" s="29"/>
      <c r="G12" s="69"/>
      <c r="H12" s="23">
        <f>+C12+D12-F12</f>
        <v>0</v>
      </c>
      <c r="I12" s="64" t="s">
        <v>115</v>
      </c>
    </row>
    <row r="13" spans="1:9" ht="20.100000000000001" customHeight="1" x14ac:dyDescent="0.3">
      <c r="A13" s="20">
        <v>107.1</v>
      </c>
      <c r="B13" s="39" t="s">
        <v>116</v>
      </c>
      <c r="C13" s="23">
        <f>'Exhibit 3'!H13</f>
        <v>0</v>
      </c>
      <c r="D13" s="29"/>
      <c r="E13" s="69"/>
      <c r="F13" s="29"/>
      <c r="G13" s="69"/>
      <c r="H13" s="23">
        <f>+C13+D13-F13</f>
        <v>0</v>
      </c>
      <c r="I13" s="64" t="s">
        <v>354</v>
      </c>
    </row>
    <row r="14" spans="1:9" ht="20.100000000000001" customHeight="1" x14ac:dyDescent="0.3">
      <c r="A14" s="20">
        <v>107.2</v>
      </c>
      <c r="B14" s="39" t="s">
        <v>117</v>
      </c>
      <c r="C14" s="72">
        <f>'Exhibit 3'!H14</f>
        <v>0</v>
      </c>
      <c r="D14" s="43"/>
      <c r="E14" s="69"/>
      <c r="F14" s="43"/>
      <c r="G14" s="69"/>
      <c r="H14" s="58">
        <f>+C14+D14-F14</f>
        <v>0</v>
      </c>
      <c r="I14" s="64" t="s">
        <v>117</v>
      </c>
    </row>
    <row r="15" spans="1:9" ht="20.100000000000001" customHeight="1" thickBot="1" x14ac:dyDescent="0.35">
      <c r="B15" s="20" t="s">
        <v>108</v>
      </c>
      <c r="C15" s="27">
        <f>SUM(C10:C14)</f>
        <v>0</v>
      </c>
      <c r="D15" s="27">
        <f>SUM(D10:D14)</f>
        <v>0</v>
      </c>
      <c r="E15" s="61"/>
      <c r="F15" s="27">
        <f>SUM(F10:F14)</f>
        <v>0</v>
      </c>
      <c r="G15" s="61"/>
      <c r="H15" s="70">
        <f>SUM(H10:H14)</f>
        <v>0</v>
      </c>
      <c r="I15" s="65" t="s">
        <v>355</v>
      </c>
    </row>
    <row r="16" spans="1:9" ht="20.100000000000001" customHeight="1" thickTop="1" x14ac:dyDescent="0.3">
      <c r="C16" s="23"/>
      <c r="D16" s="23"/>
      <c r="E16" s="61"/>
      <c r="F16" s="23"/>
      <c r="G16" s="61"/>
      <c r="H16" s="23"/>
      <c r="I16" s="64"/>
    </row>
    <row r="17" spans="1:9" ht="20.100000000000001" customHeight="1" x14ac:dyDescent="0.3">
      <c r="B17" s="20" t="s">
        <v>109</v>
      </c>
      <c r="C17" s="68"/>
      <c r="D17" s="68"/>
      <c r="E17" s="60"/>
      <c r="F17" s="68"/>
      <c r="G17" s="60"/>
      <c r="H17" s="68"/>
      <c r="I17" s="64"/>
    </row>
    <row r="18" spans="1:9" ht="20.100000000000001" customHeight="1" x14ac:dyDescent="0.3">
      <c r="A18" s="20">
        <v>273</v>
      </c>
      <c r="B18" s="39" t="s">
        <v>118</v>
      </c>
      <c r="C18" s="23">
        <f>'Exhibit 3'!H18</f>
        <v>0</v>
      </c>
      <c r="D18" s="29"/>
      <c r="E18" s="69"/>
      <c r="F18" s="29"/>
      <c r="G18" s="69"/>
      <c r="H18" s="23">
        <f>+C18-D18+F18</f>
        <v>0</v>
      </c>
      <c r="I18" s="66"/>
    </row>
    <row r="19" spans="1:9" ht="20.100000000000001" customHeight="1" x14ac:dyDescent="0.3">
      <c r="A19" s="20">
        <v>274</v>
      </c>
      <c r="B19" s="39" t="s">
        <v>119</v>
      </c>
      <c r="C19" s="23">
        <f>'Exhibit 3'!H19</f>
        <v>0</v>
      </c>
      <c r="D19" s="29"/>
      <c r="E19" s="69"/>
      <c r="F19" s="29"/>
      <c r="G19" s="69"/>
      <c r="H19" s="23">
        <f>+C19-D19+F19</f>
        <v>0</v>
      </c>
      <c r="I19" s="64"/>
    </row>
    <row r="20" spans="1:9" ht="20.100000000000001" customHeight="1" x14ac:dyDescent="0.3">
      <c r="A20" s="20">
        <v>275</v>
      </c>
      <c r="B20" s="39" t="s">
        <v>120</v>
      </c>
      <c r="C20" s="23">
        <f>'Exhibit 3'!H20</f>
        <v>0</v>
      </c>
      <c r="D20" s="29"/>
      <c r="E20" s="69"/>
      <c r="F20" s="29"/>
      <c r="G20" s="69"/>
      <c r="H20" s="23">
        <f>+C20-D20+F20</f>
        <v>0</v>
      </c>
      <c r="I20" s="64"/>
    </row>
    <row r="21" spans="1:9" ht="20.100000000000001" customHeight="1" x14ac:dyDescent="0.3">
      <c r="A21" s="20">
        <v>276</v>
      </c>
      <c r="B21" s="39" t="s">
        <v>121</v>
      </c>
      <c r="C21" s="23">
        <f>'Exhibit 3'!H21</f>
        <v>0</v>
      </c>
      <c r="D21" s="29"/>
      <c r="E21" s="69"/>
      <c r="F21" s="29"/>
      <c r="G21" s="69"/>
      <c r="H21" s="23">
        <f>+C21-D21+F21</f>
        <v>0</v>
      </c>
      <c r="I21" s="64"/>
    </row>
    <row r="22" spans="1:9" ht="20.100000000000001" customHeight="1" x14ac:dyDescent="0.3">
      <c r="A22" s="20">
        <v>277</v>
      </c>
      <c r="B22" s="39" t="s">
        <v>122</v>
      </c>
      <c r="C22" s="23">
        <f>'Exhibit 3'!H22</f>
        <v>0</v>
      </c>
      <c r="D22" s="29"/>
      <c r="E22" s="69"/>
      <c r="F22" s="29"/>
      <c r="G22" s="69"/>
      <c r="H22" s="23">
        <f>+C22-D22+F22</f>
        <v>0</v>
      </c>
      <c r="I22" s="64"/>
    </row>
    <row r="23" spans="1:9" ht="20.100000000000001" customHeight="1" x14ac:dyDescent="0.3">
      <c r="B23" s="20" t="s">
        <v>338</v>
      </c>
      <c r="C23" s="23"/>
      <c r="D23" s="23"/>
      <c r="E23" s="61"/>
      <c r="F23" s="23"/>
      <c r="G23" s="61"/>
      <c r="H23" s="23"/>
      <c r="I23" s="64"/>
    </row>
    <row r="24" spans="1:9" ht="20.100000000000001" customHeight="1" x14ac:dyDescent="0.3">
      <c r="B24" s="63" t="s">
        <v>356</v>
      </c>
      <c r="C24" s="62"/>
      <c r="D24" s="62"/>
      <c r="E24" s="61"/>
      <c r="F24" s="62"/>
      <c r="G24" s="61"/>
      <c r="H24" s="62"/>
      <c r="I24" s="66"/>
    </row>
    <row r="25" spans="1:9" ht="20.100000000000001" customHeight="1" x14ac:dyDescent="0.3">
      <c r="B25" s="39" t="s">
        <v>361</v>
      </c>
      <c r="C25" s="23"/>
      <c r="D25" s="23"/>
      <c r="E25" s="61"/>
      <c r="F25" s="23"/>
      <c r="G25" s="61"/>
      <c r="H25" s="23"/>
      <c r="I25" s="66"/>
    </row>
    <row r="26" spans="1:9" ht="20.100000000000001" customHeight="1" x14ac:dyDescent="0.3">
      <c r="B26" s="54" t="s">
        <v>362</v>
      </c>
      <c r="C26" s="23"/>
      <c r="D26" s="29"/>
      <c r="E26" s="69"/>
      <c r="F26" s="29"/>
      <c r="G26" s="69"/>
      <c r="H26" s="23">
        <f t="shared" ref="H26:H32" si="0">+C26-D26+F26</f>
        <v>0</v>
      </c>
      <c r="I26" s="63" t="s">
        <v>370</v>
      </c>
    </row>
    <row r="27" spans="1:9" ht="20.100000000000001" customHeight="1" x14ac:dyDescent="0.3">
      <c r="B27" s="54" t="s">
        <v>365</v>
      </c>
      <c r="C27" s="23"/>
      <c r="D27" s="29"/>
      <c r="E27" s="69"/>
      <c r="F27" s="29"/>
      <c r="G27" s="69"/>
      <c r="H27" s="23">
        <f t="shared" si="0"/>
        <v>0</v>
      </c>
      <c r="I27" s="63" t="s">
        <v>371</v>
      </c>
    </row>
    <row r="28" spans="1:9" ht="20.100000000000001" customHeight="1" x14ac:dyDescent="0.3">
      <c r="B28" s="54" t="s">
        <v>323</v>
      </c>
      <c r="C28" s="23"/>
      <c r="D28" s="29"/>
      <c r="E28" s="69"/>
      <c r="F28" s="29"/>
      <c r="G28" s="69"/>
      <c r="H28" s="23">
        <f t="shared" si="0"/>
        <v>0</v>
      </c>
      <c r="I28" s="63" t="s">
        <v>372</v>
      </c>
    </row>
    <row r="29" spans="1:9" ht="20.100000000000001" customHeight="1" x14ac:dyDescent="0.3">
      <c r="B29" s="54" t="s">
        <v>367</v>
      </c>
      <c r="C29" s="23"/>
      <c r="D29" s="29"/>
      <c r="E29" s="69"/>
      <c r="F29" s="29"/>
      <c r="G29" s="69"/>
      <c r="H29" s="23">
        <f t="shared" si="0"/>
        <v>0</v>
      </c>
      <c r="I29" s="71" t="s">
        <v>368</v>
      </c>
    </row>
    <row r="30" spans="1:9" ht="20.100000000000001" customHeight="1" x14ac:dyDescent="0.3">
      <c r="B30" s="54" t="s">
        <v>366</v>
      </c>
      <c r="C30" s="23"/>
      <c r="D30" s="29"/>
      <c r="E30" s="69"/>
      <c r="F30" s="29"/>
      <c r="G30" s="69"/>
      <c r="H30" s="23">
        <f t="shared" si="0"/>
        <v>0</v>
      </c>
      <c r="I30" s="71" t="s">
        <v>369</v>
      </c>
    </row>
    <row r="31" spans="1:9" ht="20.100000000000001" customHeight="1" x14ac:dyDescent="0.3">
      <c r="B31" s="54" t="s">
        <v>363</v>
      </c>
      <c r="C31" s="23"/>
      <c r="D31" s="29"/>
      <c r="E31" s="69"/>
      <c r="F31" s="29"/>
      <c r="G31" s="69"/>
      <c r="H31" s="23">
        <f t="shared" si="0"/>
        <v>0</v>
      </c>
      <c r="I31" s="63" t="s">
        <v>373</v>
      </c>
    </row>
    <row r="32" spans="1:9" ht="20.100000000000001" customHeight="1" x14ac:dyDescent="0.3">
      <c r="B32" s="54" t="s">
        <v>364</v>
      </c>
      <c r="C32" s="25"/>
      <c r="D32" s="43"/>
      <c r="E32" s="69"/>
      <c r="F32" s="43"/>
      <c r="G32" s="69"/>
      <c r="H32" s="58">
        <f t="shared" si="0"/>
        <v>0</v>
      </c>
      <c r="I32" s="63" t="s">
        <v>374</v>
      </c>
    </row>
    <row r="33" spans="2:9" ht="20.100000000000001" customHeight="1" thickBot="1" x14ac:dyDescent="0.35">
      <c r="B33" s="63" t="s">
        <v>357</v>
      </c>
      <c r="C33" s="27">
        <f>SUM(C18:C32)</f>
        <v>0</v>
      </c>
      <c r="D33" s="27">
        <f>SUM(D18:D32)</f>
        <v>0</v>
      </c>
      <c r="E33" s="61"/>
      <c r="F33" s="27">
        <f>SUM(F18:F32)</f>
        <v>0</v>
      </c>
      <c r="G33" s="61"/>
      <c r="H33" s="27">
        <f>SUM(H18:H32)</f>
        <v>0</v>
      </c>
      <c r="I33" s="63" t="s">
        <v>358</v>
      </c>
    </row>
    <row r="34" spans="2:9" ht="20.100000000000001" customHeight="1" thickTop="1" x14ac:dyDescent="0.3">
      <c r="C34" s="24"/>
      <c r="D34" s="24"/>
      <c r="E34" s="60"/>
      <c r="F34" s="24"/>
      <c r="G34" s="60"/>
      <c r="H34" s="24"/>
      <c r="I34" s="64"/>
    </row>
    <row r="35" spans="2:9" ht="20.100000000000001" customHeight="1" x14ac:dyDescent="0.3">
      <c r="C35" s="24"/>
      <c r="D35" s="24"/>
      <c r="E35" s="60"/>
      <c r="F35" s="24"/>
      <c r="G35" s="60"/>
      <c r="H35" s="24"/>
      <c r="I35" s="64"/>
    </row>
    <row r="36" spans="2:9" ht="20.100000000000001" customHeight="1" x14ac:dyDescent="0.3">
      <c r="C36" s="24"/>
      <c r="D36" s="24"/>
      <c r="E36" s="60"/>
      <c r="F36" s="24"/>
      <c r="G36" s="60"/>
      <c r="H36" s="24"/>
      <c r="I36" s="64"/>
    </row>
    <row r="37" spans="2:9" ht="20.100000000000001" customHeight="1" x14ac:dyDescent="0.3">
      <c r="C37" s="24"/>
      <c r="D37" s="24"/>
      <c r="E37" s="60"/>
      <c r="F37" s="24"/>
      <c r="G37" s="60"/>
      <c r="H37" s="24"/>
      <c r="I37" s="64"/>
    </row>
    <row r="38" spans="2:9" ht="20.100000000000001" customHeight="1" x14ac:dyDescent="0.3">
      <c r="C38" s="24"/>
      <c r="D38" s="24"/>
      <c r="E38" s="60"/>
      <c r="F38" s="24"/>
      <c r="G38" s="60"/>
      <c r="H38" s="24"/>
      <c r="I38" s="64"/>
    </row>
    <row r="39" spans="2:9" ht="20.100000000000001" customHeight="1" x14ac:dyDescent="0.3">
      <c r="C39" s="24"/>
      <c r="D39" s="24"/>
      <c r="E39" s="60"/>
      <c r="F39" s="24"/>
      <c r="G39" s="60"/>
      <c r="H39" s="24"/>
      <c r="I39" s="64"/>
    </row>
    <row r="40" spans="2:9" ht="20.100000000000001" customHeight="1" x14ac:dyDescent="0.3">
      <c r="C40" s="24"/>
      <c r="D40" s="24"/>
      <c r="E40" s="60"/>
      <c r="F40" s="24"/>
      <c r="G40" s="60"/>
      <c r="H40" s="24"/>
      <c r="I40" s="64"/>
    </row>
    <row r="41" spans="2:9" ht="20.100000000000001" customHeight="1" x14ac:dyDescent="0.3">
      <c r="C41" s="24"/>
      <c r="D41" s="24"/>
      <c r="E41" s="60"/>
      <c r="F41" s="24"/>
      <c r="G41" s="60"/>
      <c r="H41" s="24"/>
      <c r="I41" s="64"/>
    </row>
    <row r="42" spans="2:9" ht="20.100000000000001" customHeight="1" x14ac:dyDescent="0.3">
      <c r="C42" s="24"/>
      <c r="D42" s="24"/>
      <c r="E42" s="60"/>
      <c r="F42" s="24"/>
      <c r="G42" s="60"/>
      <c r="H42" s="24"/>
      <c r="I42" s="64"/>
    </row>
    <row r="43" spans="2:9" ht="20.100000000000001" customHeight="1" x14ac:dyDescent="0.3">
      <c r="C43" s="24"/>
      <c r="D43" s="24"/>
      <c r="E43" s="60"/>
      <c r="F43" s="24"/>
      <c r="G43" s="60"/>
      <c r="H43" s="24"/>
      <c r="I43" s="64"/>
    </row>
    <row r="44" spans="2:9" ht="20.100000000000001" customHeight="1" x14ac:dyDescent="0.3">
      <c r="C44" s="24"/>
      <c r="D44" s="24"/>
      <c r="E44" s="60"/>
      <c r="F44" s="24"/>
      <c r="G44" s="60"/>
      <c r="H44" s="24"/>
    </row>
    <row r="45" spans="2:9" ht="20.100000000000001" customHeight="1" x14ac:dyDescent="0.3">
      <c r="C45" s="24"/>
      <c r="D45" s="24"/>
      <c r="E45" s="60"/>
      <c r="F45" s="24"/>
      <c r="G45" s="60"/>
      <c r="H45" s="24"/>
    </row>
    <row r="46" spans="2:9" ht="20.100000000000001" customHeight="1" x14ac:dyDescent="0.3">
      <c r="C46" s="24"/>
      <c r="D46" s="24"/>
      <c r="E46" s="60"/>
      <c r="F46" s="24"/>
      <c r="G46" s="60"/>
      <c r="H46" s="24"/>
    </row>
    <row r="47" spans="2:9" ht="20.100000000000001" customHeight="1" x14ac:dyDescent="0.3">
      <c r="C47" s="24"/>
      <c r="D47" s="24"/>
      <c r="E47" s="60"/>
      <c r="F47" s="24"/>
      <c r="G47" s="60"/>
      <c r="H47" s="24"/>
    </row>
    <row r="48" spans="2:9" ht="20.100000000000001" customHeight="1" x14ac:dyDescent="0.3">
      <c r="C48" s="24"/>
      <c r="D48" s="24"/>
      <c r="E48" s="60"/>
      <c r="F48" s="24"/>
      <c r="G48" s="60"/>
      <c r="H48" s="24"/>
    </row>
    <row r="49" spans="2:8" ht="20.100000000000001" customHeight="1" x14ac:dyDescent="0.3">
      <c r="C49" s="24"/>
      <c r="D49" s="24"/>
      <c r="E49" s="60"/>
      <c r="F49" s="24"/>
      <c r="G49" s="60"/>
      <c r="H49" s="24"/>
    </row>
    <row r="50" spans="2:8" ht="20.100000000000001" customHeight="1" x14ac:dyDescent="0.3">
      <c r="C50" s="24"/>
      <c r="D50" s="24"/>
      <c r="E50" s="60"/>
      <c r="F50" s="24"/>
      <c r="G50" s="60"/>
      <c r="H50" s="24"/>
    </row>
    <row r="51" spans="2:8" ht="20.100000000000001" customHeight="1" x14ac:dyDescent="0.3">
      <c r="C51" s="24"/>
      <c r="D51" s="24"/>
      <c r="E51" s="60"/>
      <c r="F51" s="24"/>
      <c r="G51" s="60"/>
      <c r="H51" s="24"/>
    </row>
    <row r="52" spans="2:8" ht="20.100000000000001" customHeight="1" x14ac:dyDescent="0.3">
      <c r="C52" s="24"/>
      <c r="D52" s="24"/>
      <c r="E52" s="60"/>
      <c r="F52" s="24"/>
      <c r="G52" s="60"/>
      <c r="H52" s="24"/>
    </row>
    <row r="53" spans="2:8" ht="20.100000000000001" customHeight="1" x14ac:dyDescent="0.3">
      <c r="C53" s="24"/>
      <c r="D53" s="24"/>
      <c r="E53" s="60"/>
      <c r="F53" s="24"/>
      <c r="G53" s="60"/>
      <c r="H53" s="24"/>
    </row>
    <row r="54" spans="2:8" ht="20.100000000000001" customHeight="1" x14ac:dyDescent="0.3">
      <c r="C54" s="24"/>
      <c r="D54" s="24"/>
      <c r="E54" s="60"/>
      <c r="F54" s="24"/>
      <c r="G54" s="60"/>
      <c r="H54" s="24"/>
    </row>
    <row r="55" spans="2:8" ht="20.100000000000001" customHeight="1" x14ac:dyDescent="0.3">
      <c r="C55" s="24"/>
      <c r="D55" s="24"/>
      <c r="E55" s="60"/>
      <c r="F55" s="24"/>
      <c r="G55" s="60"/>
      <c r="H55" s="24"/>
    </row>
    <row r="56" spans="2:8" ht="20.100000000000001" customHeight="1" x14ac:dyDescent="0.3">
      <c r="C56" s="24"/>
      <c r="D56" s="24"/>
      <c r="E56" s="60"/>
      <c r="F56" s="24"/>
      <c r="G56" s="60"/>
      <c r="H56" s="24"/>
    </row>
    <row r="57" spans="2:8" ht="20.100000000000001" customHeight="1" x14ac:dyDescent="0.3">
      <c r="C57" s="24"/>
      <c r="D57" s="24"/>
      <c r="E57" s="60"/>
      <c r="F57" s="24"/>
      <c r="G57" s="60"/>
      <c r="H57" s="24"/>
    </row>
    <row r="58" spans="2:8" ht="20.100000000000001" customHeight="1" x14ac:dyDescent="0.3">
      <c r="C58" s="24"/>
      <c r="D58" s="24"/>
      <c r="E58" s="60"/>
      <c r="F58" s="24"/>
      <c r="G58" s="60"/>
      <c r="H58" s="24"/>
    </row>
    <row r="59" spans="2:8" ht="20.100000000000001" customHeight="1" x14ac:dyDescent="0.3">
      <c r="C59" s="24"/>
      <c r="D59" s="24"/>
      <c r="E59" s="60"/>
      <c r="F59" s="24"/>
      <c r="G59" s="60"/>
      <c r="H59" s="24"/>
    </row>
    <row r="60" spans="2:8" ht="20.100000000000001" customHeight="1" x14ac:dyDescent="0.3">
      <c r="C60" s="24"/>
      <c r="D60" s="24"/>
      <c r="E60" s="60"/>
      <c r="F60" s="24"/>
      <c r="G60" s="60"/>
      <c r="H60" s="24"/>
    </row>
    <row r="61" spans="2:8" ht="20.100000000000001" customHeight="1" x14ac:dyDescent="0.3">
      <c r="B61" s="17"/>
      <c r="C61" s="24"/>
      <c r="D61" s="24"/>
      <c r="E61" s="60"/>
      <c r="F61" s="24"/>
      <c r="G61" s="60"/>
      <c r="H61" s="24"/>
    </row>
    <row r="62" spans="2:8" ht="20.100000000000001" customHeight="1" x14ac:dyDescent="0.3">
      <c r="C62" s="24"/>
      <c r="D62" s="24"/>
      <c r="E62" s="60"/>
      <c r="F62" s="24"/>
      <c r="G62" s="60"/>
      <c r="H62" s="24"/>
    </row>
    <row r="63" spans="2:8" ht="20.100000000000001" customHeight="1" x14ac:dyDescent="0.3">
      <c r="C63" s="24"/>
      <c r="D63" s="24"/>
      <c r="E63" s="60"/>
      <c r="F63" s="24"/>
      <c r="G63" s="60"/>
      <c r="H63" s="24"/>
    </row>
    <row r="64" spans="2:8" ht="20.100000000000001" customHeight="1" x14ac:dyDescent="0.3">
      <c r="C64" s="24"/>
      <c r="D64" s="24"/>
      <c r="E64" s="60"/>
      <c r="F64" s="24"/>
      <c r="G64" s="60"/>
      <c r="H64" s="24"/>
    </row>
    <row r="65" spans="3:8" ht="20.100000000000001" customHeight="1" x14ac:dyDescent="0.3">
      <c r="C65" s="24"/>
      <c r="D65" s="24"/>
      <c r="E65" s="60"/>
      <c r="F65" s="24"/>
      <c r="G65" s="60"/>
      <c r="H65" s="24"/>
    </row>
    <row r="66" spans="3:8" ht="20.100000000000001" customHeight="1" x14ac:dyDescent="0.3">
      <c r="C66" s="24"/>
      <c r="D66" s="24"/>
      <c r="E66" s="60"/>
      <c r="F66" s="24"/>
      <c r="G66" s="60"/>
      <c r="H66" s="24"/>
    </row>
    <row r="67" spans="3:8" ht="20.100000000000001" customHeight="1" x14ac:dyDescent="0.3">
      <c r="C67" s="24"/>
      <c r="D67" s="24"/>
      <c r="E67" s="60"/>
      <c r="F67" s="24"/>
      <c r="G67" s="60"/>
      <c r="H67" s="24"/>
    </row>
    <row r="68" spans="3:8" ht="20.100000000000001" customHeight="1" x14ac:dyDescent="0.3">
      <c r="C68" s="24"/>
      <c r="D68" s="24"/>
      <c r="E68" s="60"/>
      <c r="F68" s="24"/>
      <c r="G68" s="60"/>
      <c r="H68" s="24"/>
    </row>
    <row r="69" spans="3:8" ht="20.100000000000001" customHeight="1" x14ac:dyDescent="0.3">
      <c r="C69" s="24"/>
      <c r="D69" s="24"/>
      <c r="E69" s="60"/>
      <c r="F69" s="24"/>
      <c r="G69" s="60"/>
      <c r="H69" s="24"/>
    </row>
    <row r="70" spans="3:8" ht="20.100000000000001" customHeight="1" x14ac:dyDescent="0.3">
      <c r="C70" s="24"/>
      <c r="D70" s="24"/>
      <c r="E70" s="60"/>
      <c r="F70" s="24"/>
      <c r="G70" s="60"/>
      <c r="H70" s="24"/>
    </row>
    <row r="71" spans="3:8" ht="20.100000000000001" customHeight="1" x14ac:dyDescent="0.3">
      <c r="C71" s="24"/>
      <c r="D71" s="24"/>
      <c r="E71" s="60"/>
      <c r="F71" s="24"/>
      <c r="G71" s="60"/>
      <c r="H71" s="24"/>
    </row>
    <row r="72" spans="3:8" ht="20.100000000000001" customHeight="1" x14ac:dyDescent="0.3">
      <c r="C72" s="24"/>
      <c r="D72" s="24"/>
      <c r="E72" s="60"/>
      <c r="F72" s="24"/>
      <c r="G72" s="60"/>
      <c r="H72" s="24"/>
    </row>
    <row r="73" spans="3:8" ht="20.100000000000001" customHeight="1" x14ac:dyDescent="0.3">
      <c r="C73" s="24"/>
      <c r="D73" s="24"/>
      <c r="E73" s="60"/>
      <c r="F73" s="24"/>
      <c r="G73" s="60"/>
      <c r="H73" s="24"/>
    </row>
    <row r="74" spans="3:8" ht="20.100000000000001" customHeight="1" x14ac:dyDescent="0.3">
      <c r="C74" s="24"/>
      <c r="D74" s="24"/>
      <c r="E74" s="60"/>
      <c r="F74" s="24"/>
      <c r="G74" s="60"/>
      <c r="H74" s="24"/>
    </row>
    <row r="75" spans="3:8" ht="20.100000000000001" customHeight="1" x14ac:dyDescent="0.3">
      <c r="C75" s="24"/>
      <c r="D75" s="24"/>
      <c r="E75" s="60"/>
      <c r="F75" s="24"/>
      <c r="G75" s="60"/>
      <c r="H75" s="24"/>
    </row>
    <row r="76" spans="3:8" ht="20.100000000000001" customHeight="1" x14ac:dyDescent="0.3">
      <c r="C76" s="24"/>
      <c r="D76" s="24"/>
      <c r="E76" s="60"/>
      <c r="F76" s="24"/>
      <c r="G76" s="60"/>
      <c r="H76" s="24"/>
    </row>
    <row r="77" spans="3:8" ht="20.100000000000001" customHeight="1" x14ac:dyDescent="0.3">
      <c r="C77" s="24"/>
      <c r="D77" s="24"/>
      <c r="E77" s="60"/>
      <c r="F77" s="24"/>
      <c r="G77" s="60"/>
      <c r="H77" s="24"/>
    </row>
    <row r="78" spans="3:8" ht="20.100000000000001" customHeight="1" x14ac:dyDescent="0.3">
      <c r="C78" s="24"/>
      <c r="D78" s="24"/>
      <c r="E78" s="60"/>
      <c r="F78" s="24"/>
      <c r="G78" s="60"/>
      <c r="H78" s="24"/>
    </row>
    <row r="79" spans="3:8" ht="20.100000000000001" customHeight="1" x14ac:dyDescent="0.3">
      <c r="C79" s="24"/>
      <c r="D79" s="24"/>
      <c r="E79" s="60"/>
      <c r="F79" s="24"/>
      <c r="G79" s="60"/>
      <c r="H79" s="24"/>
    </row>
    <row r="80" spans="3:8" ht="20.100000000000001" customHeight="1" x14ac:dyDescent="0.3">
      <c r="C80" s="24"/>
      <c r="D80" s="24"/>
      <c r="E80" s="60"/>
      <c r="F80" s="24"/>
      <c r="G80" s="60"/>
      <c r="H80" s="24"/>
    </row>
    <row r="81" spans="3:8" ht="20.100000000000001" customHeight="1" x14ac:dyDescent="0.3">
      <c r="C81" s="24"/>
      <c r="D81" s="24"/>
      <c r="E81" s="60"/>
      <c r="F81" s="24"/>
      <c r="G81" s="60"/>
      <c r="H81" s="24"/>
    </row>
    <row r="82" spans="3:8" ht="20.100000000000001" customHeight="1" x14ac:dyDescent="0.3">
      <c r="C82" s="24"/>
      <c r="D82" s="24"/>
      <c r="E82" s="60"/>
      <c r="F82" s="24"/>
      <c r="G82" s="60"/>
      <c r="H82" s="24"/>
    </row>
    <row r="83" spans="3:8" ht="20.100000000000001" customHeight="1" x14ac:dyDescent="0.3">
      <c r="C83" s="24"/>
      <c r="D83" s="24"/>
      <c r="E83" s="60"/>
      <c r="F83" s="24"/>
      <c r="G83" s="60"/>
      <c r="H83" s="24"/>
    </row>
    <row r="84" spans="3:8" ht="20.100000000000001" customHeight="1" x14ac:dyDescent="0.3">
      <c r="C84" s="24"/>
      <c r="D84" s="24"/>
      <c r="E84" s="60"/>
      <c r="F84" s="24"/>
      <c r="G84" s="60"/>
      <c r="H84" s="24"/>
    </row>
    <row r="85" spans="3:8" ht="20.100000000000001" customHeight="1" x14ac:dyDescent="0.3">
      <c r="C85" s="24"/>
      <c r="D85" s="24"/>
      <c r="E85" s="60"/>
      <c r="F85" s="24"/>
      <c r="G85" s="60"/>
      <c r="H85" s="24"/>
    </row>
    <row r="86" spans="3:8" ht="20.100000000000001" customHeight="1" x14ac:dyDescent="0.3">
      <c r="C86" s="24"/>
      <c r="D86" s="24"/>
      <c r="E86" s="60"/>
      <c r="F86" s="24"/>
      <c r="G86" s="60"/>
      <c r="H86" s="24"/>
    </row>
    <row r="87" spans="3:8" ht="20.100000000000001" customHeight="1" x14ac:dyDescent="0.3">
      <c r="C87" s="24"/>
      <c r="D87" s="24"/>
      <c r="E87" s="60"/>
      <c r="F87" s="24"/>
      <c r="G87" s="60"/>
      <c r="H87" s="24"/>
    </row>
    <row r="88" spans="3:8" ht="20.100000000000001" customHeight="1" x14ac:dyDescent="0.3">
      <c r="C88" s="24"/>
      <c r="D88" s="24"/>
      <c r="E88" s="60"/>
      <c r="F88" s="24"/>
      <c r="G88" s="60"/>
      <c r="H88" s="24"/>
    </row>
    <row r="89" spans="3:8" ht="20.100000000000001" customHeight="1" x14ac:dyDescent="0.3">
      <c r="C89" s="24"/>
      <c r="D89" s="24"/>
      <c r="E89" s="60"/>
      <c r="F89" s="24"/>
      <c r="G89" s="60"/>
      <c r="H89" s="24"/>
    </row>
    <row r="90" spans="3:8" ht="20.100000000000001" customHeight="1" x14ac:dyDescent="0.3">
      <c r="C90" s="24"/>
      <c r="D90" s="24"/>
      <c r="E90" s="60"/>
      <c r="F90" s="24"/>
      <c r="G90" s="60"/>
      <c r="H90" s="24"/>
    </row>
    <row r="91" spans="3:8" ht="20.100000000000001" customHeight="1" x14ac:dyDescent="0.3">
      <c r="C91" s="24"/>
      <c r="D91" s="24"/>
      <c r="E91" s="60"/>
      <c r="F91" s="24"/>
      <c r="G91" s="60"/>
      <c r="H91" s="24"/>
    </row>
    <row r="92" spans="3:8" ht="20.100000000000001" customHeight="1" x14ac:dyDescent="0.3">
      <c r="C92" s="24"/>
      <c r="D92" s="24"/>
      <c r="E92" s="60"/>
      <c r="F92" s="24"/>
      <c r="G92" s="60"/>
      <c r="H92" s="24"/>
    </row>
    <row r="93" spans="3:8" ht="20.100000000000001" customHeight="1" x14ac:dyDescent="0.3">
      <c r="C93" s="24"/>
      <c r="D93" s="24"/>
      <c r="E93" s="60"/>
      <c r="F93" s="24"/>
      <c r="G93" s="60"/>
      <c r="H93" s="24"/>
    </row>
    <row r="94" spans="3:8" ht="20.100000000000001" customHeight="1" x14ac:dyDescent="0.3">
      <c r="C94" s="24"/>
      <c r="D94" s="24"/>
      <c r="E94" s="60"/>
      <c r="F94" s="24"/>
      <c r="G94" s="60"/>
      <c r="H94" s="24"/>
    </row>
    <row r="95" spans="3:8" ht="20.100000000000001" customHeight="1" x14ac:dyDescent="0.3">
      <c r="C95" s="24"/>
      <c r="D95" s="24"/>
      <c r="E95" s="60"/>
      <c r="F95" s="24"/>
      <c r="G95" s="60"/>
      <c r="H95" s="24"/>
    </row>
    <row r="96" spans="3:8" ht="20.100000000000001" customHeight="1" x14ac:dyDescent="0.3">
      <c r="C96" s="24"/>
      <c r="D96" s="24"/>
      <c r="E96" s="60"/>
      <c r="F96" s="24"/>
      <c r="G96" s="60"/>
      <c r="H96" s="24"/>
    </row>
    <row r="97" spans="3:8" ht="20.100000000000001" customHeight="1" x14ac:dyDescent="0.3">
      <c r="C97" s="24"/>
      <c r="D97" s="24"/>
      <c r="E97" s="60"/>
      <c r="F97" s="24"/>
      <c r="G97" s="60"/>
      <c r="H97" s="24"/>
    </row>
    <row r="98" spans="3:8" ht="20.100000000000001" customHeight="1" x14ac:dyDescent="0.3">
      <c r="C98" s="24"/>
      <c r="D98" s="24"/>
      <c r="E98" s="60"/>
      <c r="F98" s="24"/>
      <c r="G98" s="60"/>
      <c r="H98" s="24"/>
    </row>
    <row r="99" spans="3:8" ht="20.100000000000001" customHeight="1" x14ac:dyDescent="0.3">
      <c r="C99" s="24"/>
      <c r="D99" s="24"/>
      <c r="E99" s="60"/>
      <c r="F99" s="24"/>
      <c r="G99" s="60"/>
      <c r="H99" s="24"/>
    </row>
    <row r="100" spans="3:8" ht="20.100000000000001" customHeight="1" x14ac:dyDescent="0.3">
      <c r="C100" s="24"/>
      <c r="D100" s="24"/>
      <c r="E100" s="60"/>
      <c r="F100" s="24"/>
      <c r="G100" s="60"/>
      <c r="H100" s="24"/>
    </row>
    <row r="101" spans="3:8" ht="20.100000000000001" customHeight="1" x14ac:dyDescent="0.3">
      <c r="C101" s="24"/>
      <c r="D101" s="24"/>
      <c r="E101" s="60"/>
      <c r="F101" s="24"/>
      <c r="G101" s="60"/>
      <c r="H101" s="24"/>
    </row>
    <row r="102" spans="3:8" ht="20.100000000000001" customHeight="1" x14ac:dyDescent="0.3">
      <c r="C102" s="24"/>
      <c r="D102" s="24"/>
      <c r="E102" s="60"/>
      <c r="F102" s="24"/>
      <c r="G102" s="60"/>
      <c r="H102" s="24"/>
    </row>
    <row r="103" spans="3:8" ht="20.100000000000001" customHeight="1" x14ac:dyDescent="0.3">
      <c r="C103" s="24"/>
      <c r="D103" s="24"/>
      <c r="E103" s="60"/>
      <c r="F103" s="24"/>
      <c r="G103" s="60"/>
      <c r="H103" s="24"/>
    </row>
    <row r="104" spans="3:8" ht="20.100000000000001" customHeight="1" x14ac:dyDescent="0.3">
      <c r="C104" s="24"/>
      <c r="D104" s="24"/>
      <c r="E104" s="60"/>
      <c r="F104" s="24"/>
      <c r="G104" s="60"/>
      <c r="H104" s="24"/>
    </row>
    <row r="105" spans="3:8" ht="20.100000000000001" customHeight="1" x14ac:dyDescent="0.3">
      <c r="C105" s="24"/>
      <c r="D105" s="24"/>
      <c r="E105" s="60"/>
      <c r="F105" s="24"/>
      <c r="G105" s="60"/>
      <c r="H105" s="24"/>
    </row>
    <row r="106" spans="3:8" ht="20.100000000000001" customHeight="1" x14ac:dyDescent="0.3">
      <c r="C106" s="24"/>
      <c r="D106" s="24"/>
      <c r="E106" s="60"/>
      <c r="F106" s="24"/>
      <c r="G106" s="60"/>
      <c r="H106" s="24"/>
    </row>
    <row r="107" spans="3:8" ht="20.100000000000001" customHeight="1" x14ac:dyDescent="0.3">
      <c r="C107" s="24"/>
      <c r="D107" s="24"/>
      <c r="E107" s="60"/>
      <c r="F107" s="24"/>
      <c r="G107" s="60"/>
      <c r="H107" s="24"/>
    </row>
    <row r="108" spans="3:8" ht="20.100000000000001" customHeight="1" x14ac:dyDescent="0.3">
      <c r="C108" s="24"/>
      <c r="D108" s="24"/>
      <c r="E108" s="60"/>
      <c r="F108" s="24"/>
      <c r="G108" s="60"/>
      <c r="H108" s="24"/>
    </row>
    <row r="109" spans="3:8" ht="20.100000000000001" customHeight="1" x14ac:dyDescent="0.3">
      <c r="C109" s="24"/>
      <c r="D109" s="24"/>
      <c r="E109" s="60"/>
      <c r="F109" s="24"/>
      <c r="G109" s="60"/>
      <c r="H109" s="24"/>
    </row>
    <row r="110" spans="3:8" ht="20.100000000000001" customHeight="1" x14ac:dyDescent="0.3">
      <c r="C110" s="24"/>
      <c r="D110" s="24"/>
      <c r="E110" s="60"/>
      <c r="F110" s="24"/>
      <c r="G110" s="60"/>
      <c r="H110" s="24"/>
    </row>
    <row r="111" spans="3:8" ht="20.100000000000001" customHeight="1" x14ac:dyDescent="0.3">
      <c r="C111" s="24"/>
      <c r="D111" s="24"/>
      <c r="E111" s="60"/>
      <c r="F111" s="24"/>
      <c r="G111" s="60"/>
      <c r="H111" s="24"/>
    </row>
    <row r="112" spans="3:8" ht="20.100000000000001" customHeight="1" x14ac:dyDescent="0.3">
      <c r="C112" s="24"/>
      <c r="D112" s="24"/>
      <c r="E112" s="60"/>
      <c r="F112" s="24"/>
      <c r="G112" s="60"/>
      <c r="H112" s="24"/>
    </row>
    <row r="113" spans="3:8" ht="20.100000000000001" customHeight="1" x14ac:dyDescent="0.3">
      <c r="C113" s="24"/>
      <c r="D113" s="24"/>
      <c r="E113" s="60"/>
      <c r="F113" s="24"/>
      <c r="G113" s="60"/>
      <c r="H113" s="24"/>
    </row>
    <row r="114" spans="3:8" ht="20.100000000000001" customHeight="1" x14ac:dyDescent="0.3">
      <c r="C114" s="24"/>
      <c r="D114" s="24"/>
      <c r="E114" s="60"/>
      <c r="F114" s="24"/>
      <c r="G114" s="60"/>
      <c r="H114" s="24"/>
    </row>
    <row r="115" spans="3:8" ht="20.100000000000001" customHeight="1" x14ac:dyDescent="0.3">
      <c r="C115" s="24"/>
      <c r="D115" s="24"/>
      <c r="E115" s="60"/>
      <c r="F115" s="24"/>
      <c r="G115" s="60"/>
      <c r="H115" s="24"/>
    </row>
    <row r="116" spans="3:8" ht="20.100000000000001" customHeight="1" x14ac:dyDescent="0.3">
      <c r="C116" s="24"/>
      <c r="D116" s="24"/>
      <c r="E116" s="60"/>
      <c r="F116" s="24"/>
      <c r="G116" s="60"/>
      <c r="H116" s="24"/>
    </row>
    <row r="117" spans="3:8" ht="20.100000000000001" customHeight="1" x14ac:dyDescent="0.3">
      <c r="C117" s="24"/>
      <c r="D117" s="24"/>
      <c r="E117" s="60"/>
      <c r="F117" s="24"/>
      <c r="G117" s="60"/>
      <c r="H117" s="24"/>
    </row>
    <row r="118" spans="3:8" ht="20.100000000000001" customHeight="1" x14ac:dyDescent="0.3">
      <c r="C118" s="24"/>
      <c r="D118" s="24"/>
      <c r="E118" s="60"/>
      <c r="F118" s="24"/>
      <c r="G118" s="60"/>
      <c r="H118" s="24"/>
    </row>
    <row r="119" spans="3:8" ht="20.100000000000001" customHeight="1" x14ac:dyDescent="0.3">
      <c r="C119" s="24"/>
      <c r="D119" s="24"/>
      <c r="E119" s="60"/>
      <c r="F119" s="24"/>
      <c r="G119" s="60"/>
      <c r="H119" s="24"/>
    </row>
    <row r="120" spans="3:8" ht="20.100000000000001" customHeight="1" x14ac:dyDescent="0.3">
      <c r="C120" s="24"/>
      <c r="D120" s="24"/>
      <c r="E120" s="60"/>
      <c r="F120" s="24"/>
      <c r="G120" s="60"/>
      <c r="H120" s="24"/>
    </row>
    <row r="121" spans="3:8" ht="20.100000000000001" customHeight="1" x14ac:dyDescent="0.3">
      <c r="C121" s="24"/>
      <c r="D121" s="24"/>
      <c r="E121" s="60"/>
      <c r="F121" s="24"/>
      <c r="G121" s="60"/>
      <c r="H121" s="24"/>
    </row>
    <row r="122" spans="3:8" ht="20.100000000000001" customHeight="1" x14ac:dyDescent="0.3">
      <c r="C122" s="24"/>
      <c r="D122" s="24"/>
      <c r="E122" s="60"/>
      <c r="F122" s="24"/>
      <c r="G122" s="60"/>
      <c r="H122" s="24"/>
    </row>
    <row r="123" spans="3:8" ht="20.100000000000001" customHeight="1" x14ac:dyDescent="0.3">
      <c r="C123" s="24"/>
      <c r="D123" s="24"/>
      <c r="E123" s="60"/>
      <c r="F123" s="24"/>
      <c r="G123" s="60"/>
      <c r="H123" s="24"/>
    </row>
    <row r="124" spans="3:8" ht="20.100000000000001" customHeight="1" x14ac:dyDescent="0.3">
      <c r="C124" s="24"/>
      <c r="D124" s="24"/>
      <c r="E124" s="60"/>
      <c r="F124" s="24"/>
      <c r="G124" s="60"/>
      <c r="H124" s="24"/>
    </row>
    <row r="125" spans="3:8" ht="20.100000000000001" customHeight="1" x14ac:dyDescent="0.3">
      <c r="C125" s="24"/>
      <c r="D125" s="24"/>
      <c r="E125" s="60"/>
      <c r="F125" s="24"/>
      <c r="G125" s="60"/>
      <c r="H125" s="24"/>
    </row>
    <row r="126" spans="3:8" ht="20.100000000000001" customHeight="1" x14ac:dyDescent="0.3">
      <c r="C126" s="24"/>
      <c r="D126" s="24"/>
      <c r="E126" s="60"/>
      <c r="F126" s="24"/>
      <c r="G126" s="60"/>
      <c r="H126" s="24"/>
    </row>
    <row r="127" spans="3:8" ht="20.100000000000001" customHeight="1" x14ac:dyDescent="0.3">
      <c r="C127" s="24"/>
      <c r="D127" s="24"/>
      <c r="E127" s="60"/>
      <c r="F127" s="24"/>
      <c r="G127" s="60"/>
      <c r="H127" s="24"/>
    </row>
    <row r="128" spans="3:8" ht="20.100000000000001" customHeight="1" x14ac:dyDescent="0.3">
      <c r="C128" s="24"/>
      <c r="D128" s="24"/>
      <c r="E128" s="60"/>
      <c r="F128" s="24"/>
      <c r="G128" s="60"/>
      <c r="H128" s="24"/>
    </row>
    <row r="129" spans="3:8" ht="20.100000000000001" customHeight="1" x14ac:dyDescent="0.3">
      <c r="C129" s="24"/>
      <c r="D129" s="24"/>
      <c r="E129" s="60"/>
      <c r="F129" s="24"/>
      <c r="G129" s="60"/>
      <c r="H129" s="24"/>
    </row>
    <row r="130" spans="3:8" ht="20.100000000000001" customHeight="1" x14ac:dyDescent="0.3">
      <c r="C130" s="24"/>
      <c r="D130" s="24"/>
      <c r="E130" s="60"/>
      <c r="F130" s="24"/>
      <c r="G130" s="60"/>
      <c r="H130" s="24"/>
    </row>
    <row r="131" spans="3:8" ht="20.100000000000001" customHeight="1" x14ac:dyDescent="0.3">
      <c r="C131" s="24"/>
      <c r="D131" s="24"/>
      <c r="E131" s="60"/>
      <c r="F131" s="24"/>
      <c r="G131" s="60"/>
      <c r="H131" s="24"/>
    </row>
    <row r="132" spans="3:8" ht="20.100000000000001" customHeight="1" x14ac:dyDescent="0.3">
      <c r="C132" s="24"/>
      <c r="D132" s="24"/>
      <c r="E132" s="60"/>
      <c r="F132" s="24"/>
      <c r="G132" s="60"/>
      <c r="H132" s="24"/>
    </row>
    <row r="133" spans="3:8" ht="20.100000000000001" customHeight="1" x14ac:dyDescent="0.3">
      <c r="C133" s="24"/>
      <c r="D133" s="24"/>
      <c r="E133" s="60"/>
      <c r="F133" s="24"/>
      <c r="G133" s="60"/>
      <c r="H133" s="24"/>
    </row>
    <row r="134" spans="3:8" ht="20.100000000000001" customHeight="1" x14ac:dyDescent="0.3">
      <c r="C134" s="24"/>
      <c r="D134" s="24"/>
      <c r="E134" s="60"/>
      <c r="F134" s="24"/>
      <c r="G134" s="60"/>
      <c r="H134" s="24"/>
    </row>
    <row r="135" spans="3:8" ht="20.100000000000001" customHeight="1" x14ac:dyDescent="0.3">
      <c r="C135" s="24"/>
      <c r="D135" s="24"/>
      <c r="E135" s="60"/>
      <c r="F135" s="24"/>
      <c r="G135" s="60"/>
      <c r="H135" s="24"/>
    </row>
    <row r="136" spans="3:8" ht="20.100000000000001" customHeight="1" x14ac:dyDescent="0.3">
      <c r="C136" s="24"/>
      <c r="D136" s="24"/>
      <c r="E136" s="60"/>
      <c r="F136" s="24"/>
      <c r="G136" s="60"/>
      <c r="H136" s="24"/>
    </row>
    <row r="137" spans="3:8" ht="20.100000000000001" customHeight="1" x14ac:dyDescent="0.3">
      <c r="C137" s="24"/>
      <c r="D137" s="24"/>
      <c r="E137" s="60"/>
      <c r="F137" s="24"/>
      <c r="G137" s="60"/>
      <c r="H137" s="24"/>
    </row>
    <row r="138" spans="3:8" ht="20.100000000000001" customHeight="1" x14ac:dyDescent="0.3">
      <c r="C138" s="24"/>
      <c r="D138" s="24"/>
      <c r="E138" s="60"/>
      <c r="F138" s="24"/>
      <c r="G138" s="60"/>
      <c r="H138" s="24"/>
    </row>
    <row r="139" spans="3:8" ht="20.100000000000001" customHeight="1" x14ac:dyDescent="0.3">
      <c r="C139" s="24"/>
      <c r="D139" s="24"/>
      <c r="E139" s="60"/>
      <c r="F139" s="24"/>
      <c r="G139" s="60"/>
      <c r="H139" s="24"/>
    </row>
    <row r="140" spans="3:8" ht="20.100000000000001" customHeight="1" x14ac:dyDescent="0.3">
      <c r="C140" s="24"/>
      <c r="D140" s="24"/>
      <c r="E140" s="60"/>
      <c r="F140" s="24"/>
      <c r="G140" s="60"/>
      <c r="H140" s="24"/>
    </row>
    <row r="141" spans="3:8" ht="20.100000000000001" customHeight="1" x14ac:dyDescent="0.3">
      <c r="C141" s="24"/>
      <c r="D141" s="24"/>
      <c r="E141" s="60"/>
      <c r="F141" s="24"/>
      <c r="G141" s="60"/>
      <c r="H141" s="24"/>
    </row>
    <row r="142" spans="3:8" ht="20.100000000000001" customHeight="1" x14ac:dyDescent="0.3">
      <c r="C142" s="24"/>
      <c r="D142" s="24"/>
      <c r="E142" s="60"/>
      <c r="F142" s="24"/>
      <c r="G142" s="60"/>
      <c r="H142" s="24"/>
    </row>
    <row r="143" spans="3:8" ht="20.100000000000001" customHeight="1" x14ac:dyDescent="0.3">
      <c r="C143" s="24"/>
      <c r="D143" s="24"/>
      <c r="E143" s="60"/>
      <c r="F143" s="24"/>
      <c r="G143" s="60"/>
      <c r="H143" s="24"/>
    </row>
    <row r="144" spans="3:8" ht="20.100000000000001" customHeight="1" x14ac:dyDescent="0.3">
      <c r="C144" s="24"/>
      <c r="D144" s="24"/>
      <c r="E144" s="60"/>
      <c r="F144" s="24"/>
      <c r="G144" s="60"/>
      <c r="H144" s="24"/>
    </row>
    <row r="145" spans="3:8" ht="20.100000000000001" customHeight="1" x14ac:dyDescent="0.3">
      <c r="C145" s="24"/>
      <c r="D145" s="24"/>
      <c r="E145" s="60"/>
      <c r="F145" s="24"/>
      <c r="G145" s="60"/>
      <c r="H145" s="24"/>
    </row>
    <row r="146" spans="3:8" ht="20.100000000000001" customHeight="1" x14ac:dyDescent="0.3">
      <c r="C146" s="24"/>
      <c r="D146" s="24"/>
      <c r="E146" s="60"/>
      <c r="F146" s="24"/>
      <c r="G146" s="60"/>
      <c r="H146" s="24"/>
    </row>
    <row r="147" spans="3:8" ht="20.100000000000001" customHeight="1" x14ac:dyDescent="0.3">
      <c r="C147" s="24"/>
      <c r="D147" s="24"/>
      <c r="E147" s="60"/>
      <c r="F147" s="24"/>
      <c r="G147" s="60"/>
      <c r="H147" s="24"/>
    </row>
    <row r="148" spans="3:8" ht="20.100000000000001" customHeight="1" x14ac:dyDescent="0.3">
      <c r="C148" s="24"/>
      <c r="D148" s="24"/>
      <c r="E148" s="60"/>
      <c r="F148" s="24"/>
      <c r="G148" s="60"/>
      <c r="H148" s="24"/>
    </row>
    <row r="149" spans="3:8" ht="20.100000000000001" customHeight="1" x14ac:dyDescent="0.3">
      <c r="C149" s="24"/>
      <c r="D149" s="24"/>
      <c r="E149" s="60"/>
      <c r="F149" s="24"/>
      <c r="G149" s="60"/>
      <c r="H149" s="24"/>
    </row>
    <row r="150" spans="3:8" ht="20.100000000000001" customHeight="1" x14ac:dyDescent="0.3">
      <c r="C150" s="24"/>
      <c r="D150" s="24"/>
      <c r="E150" s="60"/>
      <c r="F150" s="24"/>
      <c r="G150" s="60"/>
      <c r="H150" s="24"/>
    </row>
    <row r="151" spans="3:8" ht="20.100000000000001" customHeight="1" x14ac:dyDescent="0.3">
      <c r="C151" s="24"/>
      <c r="D151" s="24"/>
      <c r="E151" s="60"/>
      <c r="F151" s="24"/>
      <c r="G151" s="60"/>
      <c r="H151" s="24"/>
    </row>
    <row r="152" spans="3:8" ht="20.100000000000001" customHeight="1" x14ac:dyDescent="0.3">
      <c r="C152" s="24"/>
      <c r="D152" s="24"/>
      <c r="E152" s="60"/>
      <c r="F152" s="24"/>
      <c r="G152" s="60"/>
      <c r="H152" s="24"/>
    </row>
    <row r="153" spans="3:8" ht="20.100000000000001" customHeight="1" x14ac:dyDescent="0.3">
      <c r="C153" s="24"/>
      <c r="D153" s="24"/>
      <c r="E153" s="60"/>
      <c r="F153" s="24"/>
      <c r="G153" s="60"/>
      <c r="H153" s="24"/>
    </row>
    <row r="154" spans="3:8" ht="20.100000000000001" customHeight="1" x14ac:dyDescent="0.3">
      <c r="C154" s="24"/>
      <c r="D154" s="24"/>
      <c r="E154" s="60"/>
      <c r="F154" s="24"/>
      <c r="G154" s="60"/>
      <c r="H154" s="24"/>
    </row>
    <row r="155" spans="3:8" ht="20.100000000000001" customHeight="1" x14ac:dyDescent="0.3">
      <c r="C155" s="24"/>
      <c r="D155" s="24"/>
      <c r="E155" s="60"/>
      <c r="F155" s="24"/>
      <c r="G155" s="60"/>
      <c r="H155" s="24"/>
    </row>
    <row r="156" spans="3:8" ht="20.100000000000001" customHeight="1" x14ac:dyDescent="0.3">
      <c r="C156" s="24"/>
      <c r="D156" s="24"/>
      <c r="E156" s="60"/>
      <c r="F156" s="24"/>
      <c r="G156" s="60"/>
      <c r="H156" s="24"/>
    </row>
    <row r="157" spans="3:8" ht="20.100000000000001" customHeight="1" x14ac:dyDescent="0.3">
      <c r="C157" s="24"/>
      <c r="D157" s="24"/>
      <c r="E157" s="60"/>
      <c r="F157" s="24"/>
      <c r="G157" s="60"/>
      <c r="H157" s="24"/>
    </row>
    <row r="158" spans="3:8" ht="20.100000000000001" customHeight="1" x14ac:dyDescent="0.3">
      <c r="C158" s="24"/>
      <c r="D158" s="24"/>
      <c r="E158" s="60"/>
      <c r="F158" s="24"/>
      <c r="G158" s="60"/>
      <c r="H158" s="24"/>
    </row>
    <row r="159" spans="3:8" ht="20.100000000000001" customHeight="1" x14ac:dyDescent="0.3">
      <c r="C159" s="24"/>
      <c r="D159" s="24"/>
      <c r="E159" s="60"/>
      <c r="F159" s="24"/>
      <c r="G159" s="60"/>
      <c r="H159" s="24"/>
    </row>
    <row r="160" spans="3:8" ht="20.100000000000001" customHeight="1" x14ac:dyDescent="0.3">
      <c r="C160" s="24"/>
      <c r="D160" s="24"/>
      <c r="E160" s="60"/>
      <c r="F160" s="24"/>
      <c r="G160" s="60"/>
      <c r="H160" s="24"/>
    </row>
    <row r="161" spans="3:8" ht="20.100000000000001" customHeight="1" x14ac:dyDescent="0.3">
      <c r="C161" s="24"/>
      <c r="D161" s="24"/>
      <c r="E161" s="60"/>
      <c r="F161" s="24"/>
      <c r="G161" s="60"/>
      <c r="H161" s="24"/>
    </row>
    <row r="162" spans="3:8" ht="20.100000000000001" customHeight="1" x14ac:dyDescent="0.3">
      <c r="C162" s="24"/>
      <c r="D162" s="24"/>
      <c r="E162" s="60"/>
      <c r="F162" s="24"/>
      <c r="G162" s="60"/>
      <c r="H162" s="24"/>
    </row>
    <row r="163" spans="3:8" ht="20.100000000000001" customHeight="1" x14ac:dyDescent="0.3">
      <c r="C163" s="24"/>
      <c r="D163" s="24"/>
      <c r="E163" s="60"/>
      <c r="F163" s="24"/>
      <c r="G163" s="60"/>
      <c r="H163" s="24"/>
    </row>
    <row r="164" spans="3:8" ht="20.100000000000001" customHeight="1" x14ac:dyDescent="0.3">
      <c r="C164" s="24"/>
      <c r="D164" s="24"/>
      <c r="E164" s="60"/>
      <c r="F164" s="24"/>
      <c r="G164" s="60"/>
      <c r="H164" s="24"/>
    </row>
    <row r="165" spans="3:8" ht="20.100000000000001" customHeight="1" x14ac:dyDescent="0.3">
      <c r="C165" s="24"/>
      <c r="D165" s="24"/>
      <c r="E165" s="60"/>
      <c r="F165" s="24"/>
      <c r="G165" s="60"/>
      <c r="H165" s="24"/>
    </row>
    <row r="166" spans="3:8" ht="20.100000000000001" customHeight="1" x14ac:dyDescent="0.3">
      <c r="C166" s="24"/>
      <c r="D166" s="24"/>
      <c r="E166" s="60"/>
      <c r="F166" s="24"/>
      <c r="G166" s="60"/>
      <c r="H166" s="24"/>
    </row>
    <row r="167" spans="3:8" ht="20.100000000000001" customHeight="1" x14ac:dyDescent="0.3">
      <c r="C167" s="24"/>
      <c r="D167" s="24"/>
      <c r="E167" s="60"/>
      <c r="F167" s="24"/>
      <c r="G167" s="60"/>
      <c r="H167" s="24"/>
    </row>
    <row r="168" spans="3:8" ht="20.100000000000001" customHeight="1" x14ac:dyDescent="0.3">
      <c r="C168" s="24"/>
      <c r="D168" s="24"/>
      <c r="E168" s="60"/>
      <c r="F168" s="24"/>
      <c r="G168" s="60"/>
      <c r="H168" s="24"/>
    </row>
    <row r="169" spans="3:8" ht="20.100000000000001" customHeight="1" x14ac:dyDescent="0.3">
      <c r="C169" s="24"/>
      <c r="D169" s="24"/>
      <c r="E169" s="60"/>
      <c r="F169" s="24"/>
      <c r="G169" s="60"/>
      <c r="H169" s="24"/>
    </row>
    <row r="170" spans="3:8" ht="20.100000000000001" customHeight="1" x14ac:dyDescent="0.3">
      <c r="C170" s="24"/>
      <c r="D170" s="24"/>
      <c r="E170" s="60"/>
      <c r="F170" s="24"/>
      <c r="G170" s="60"/>
      <c r="H170" s="24"/>
    </row>
    <row r="171" spans="3:8" ht="20.100000000000001" customHeight="1" x14ac:dyDescent="0.3">
      <c r="C171" s="24"/>
      <c r="D171" s="24"/>
      <c r="E171" s="60"/>
      <c r="F171" s="24"/>
      <c r="G171" s="60"/>
      <c r="H171" s="24"/>
    </row>
    <row r="172" spans="3:8" ht="20.100000000000001" customHeight="1" x14ac:dyDescent="0.3">
      <c r="C172" s="24"/>
      <c r="D172" s="24"/>
      <c r="E172" s="60"/>
      <c r="F172" s="24"/>
      <c r="G172" s="60"/>
      <c r="H172" s="24"/>
    </row>
    <row r="173" spans="3:8" ht="20.100000000000001" customHeight="1" x14ac:dyDescent="0.3">
      <c r="C173" s="24"/>
      <c r="D173" s="24"/>
      <c r="E173" s="60"/>
      <c r="F173" s="24"/>
      <c r="G173" s="60"/>
      <c r="H173" s="24"/>
    </row>
    <row r="174" spans="3:8" ht="20.100000000000001" customHeight="1" x14ac:dyDescent="0.3">
      <c r="C174" s="24"/>
      <c r="D174" s="24"/>
      <c r="E174" s="60"/>
      <c r="F174" s="24"/>
      <c r="G174" s="60"/>
      <c r="H174" s="24"/>
    </row>
    <row r="175" spans="3:8" ht="20.100000000000001" customHeight="1" x14ac:dyDescent="0.3">
      <c r="C175" s="24"/>
      <c r="D175" s="24"/>
      <c r="E175" s="60"/>
      <c r="F175" s="24"/>
      <c r="G175" s="60"/>
      <c r="H175" s="24"/>
    </row>
    <row r="176" spans="3:8" ht="20.100000000000001" customHeight="1" x14ac:dyDescent="0.3">
      <c r="C176" s="24"/>
      <c r="D176" s="24"/>
      <c r="E176" s="60"/>
      <c r="F176" s="24"/>
      <c r="G176" s="60"/>
      <c r="H176" s="24"/>
    </row>
    <row r="177" spans="3:8" ht="20.100000000000001" customHeight="1" x14ac:dyDescent="0.3">
      <c r="C177" s="24"/>
      <c r="D177" s="24"/>
      <c r="E177" s="60"/>
      <c r="F177" s="24"/>
      <c r="G177" s="60"/>
      <c r="H177" s="24"/>
    </row>
    <row r="178" spans="3:8" ht="20.100000000000001" customHeight="1" x14ac:dyDescent="0.3">
      <c r="C178" s="24"/>
      <c r="D178" s="24"/>
      <c r="E178" s="60"/>
      <c r="F178" s="24"/>
      <c r="G178" s="60"/>
      <c r="H178" s="24"/>
    </row>
    <row r="179" spans="3:8" ht="20.100000000000001" customHeight="1" x14ac:dyDescent="0.3">
      <c r="C179" s="24"/>
      <c r="D179" s="24"/>
      <c r="E179" s="60"/>
      <c r="F179" s="24"/>
      <c r="G179" s="60"/>
      <c r="H179" s="24"/>
    </row>
    <row r="180" spans="3:8" ht="20.100000000000001" customHeight="1" x14ac:dyDescent="0.3">
      <c r="C180" s="24"/>
      <c r="D180" s="24"/>
      <c r="E180" s="60"/>
      <c r="F180" s="24"/>
      <c r="G180" s="60"/>
      <c r="H180" s="24"/>
    </row>
    <row r="181" spans="3:8" ht="20.100000000000001" customHeight="1" x14ac:dyDescent="0.3">
      <c r="C181" s="24"/>
      <c r="D181" s="24"/>
      <c r="E181" s="60"/>
      <c r="F181" s="24"/>
      <c r="G181" s="60"/>
      <c r="H181" s="24"/>
    </row>
    <row r="182" spans="3:8" ht="20.100000000000001" customHeight="1" x14ac:dyDescent="0.3">
      <c r="C182" s="24"/>
      <c r="D182" s="24"/>
      <c r="E182" s="60"/>
      <c r="F182" s="24"/>
      <c r="G182" s="60"/>
      <c r="H182" s="24"/>
    </row>
    <row r="183" spans="3:8" ht="20.100000000000001" customHeight="1" x14ac:dyDescent="0.3">
      <c r="C183" s="24"/>
      <c r="D183" s="24"/>
      <c r="E183" s="60"/>
      <c r="F183" s="24"/>
      <c r="G183" s="60"/>
      <c r="H183" s="24"/>
    </row>
    <row r="184" spans="3:8" ht="20.100000000000001" customHeight="1" x14ac:dyDescent="0.3">
      <c r="C184" s="24"/>
      <c r="D184" s="24"/>
      <c r="E184" s="60"/>
      <c r="F184" s="24"/>
      <c r="G184" s="60"/>
      <c r="H184" s="24"/>
    </row>
    <row r="185" spans="3:8" ht="20.100000000000001" customHeight="1" x14ac:dyDescent="0.3">
      <c r="C185" s="24"/>
      <c r="D185" s="24"/>
      <c r="E185" s="60"/>
      <c r="F185" s="24"/>
      <c r="G185" s="60"/>
      <c r="H185" s="24"/>
    </row>
    <row r="186" spans="3:8" ht="20.100000000000001" customHeight="1" x14ac:dyDescent="0.3">
      <c r="C186" s="24"/>
      <c r="D186" s="24"/>
      <c r="E186" s="60"/>
      <c r="F186" s="24"/>
      <c r="G186" s="60"/>
      <c r="H186" s="24"/>
    </row>
    <row r="187" spans="3:8" ht="20.100000000000001" customHeight="1" x14ac:dyDescent="0.3">
      <c r="C187" s="24"/>
      <c r="D187" s="24"/>
      <c r="E187" s="60"/>
      <c r="F187" s="24"/>
      <c r="G187" s="60"/>
      <c r="H187" s="24"/>
    </row>
    <row r="188" spans="3:8" ht="20.100000000000001" customHeight="1" x14ac:dyDescent="0.3">
      <c r="C188" s="24"/>
      <c r="D188" s="24"/>
      <c r="E188" s="60"/>
      <c r="F188" s="24"/>
      <c r="G188" s="60"/>
      <c r="H188" s="24"/>
    </row>
    <row r="189" spans="3:8" ht="20.100000000000001" customHeight="1" x14ac:dyDescent="0.3">
      <c r="C189" s="24"/>
      <c r="D189" s="24"/>
      <c r="E189" s="60"/>
      <c r="F189" s="24"/>
      <c r="G189" s="60"/>
      <c r="H189" s="24"/>
    </row>
    <row r="190" spans="3:8" ht="20.100000000000001" customHeight="1" x14ac:dyDescent="0.3">
      <c r="C190" s="24"/>
      <c r="D190" s="24"/>
      <c r="E190" s="60"/>
      <c r="F190" s="24"/>
      <c r="G190" s="60"/>
      <c r="H190" s="24"/>
    </row>
    <row r="191" spans="3:8" ht="20.100000000000001" customHeight="1" x14ac:dyDescent="0.3">
      <c r="C191" s="24"/>
      <c r="D191" s="24"/>
      <c r="E191" s="60"/>
      <c r="F191" s="24"/>
      <c r="G191" s="60"/>
      <c r="H191" s="24"/>
    </row>
    <row r="192" spans="3:8" ht="20.100000000000001" customHeight="1" x14ac:dyDescent="0.3">
      <c r="C192" s="24"/>
      <c r="D192" s="24"/>
      <c r="E192" s="60"/>
      <c r="F192" s="24"/>
      <c r="G192" s="60"/>
      <c r="H192" s="24"/>
    </row>
    <row r="193" spans="3:8" ht="20.100000000000001" customHeight="1" x14ac:dyDescent="0.3">
      <c r="C193" s="24"/>
      <c r="D193" s="24"/>
      <c r="E193" s="60"/>
      <c r="F193" s="24"/>
      <c r="G193" s="60"/>
      <c r="H193" s="24"/>
    </row>
    <row r="194" spans="3:8" ht="20.100000000000001" customHeight="1" x14ac:dyDescent="0.3">
      <c r="C194" s="24"/>
      <c r="D194" s="24"/>
      <c r="E194" s="60"/>
      <c r="F194" s="24"/>
      <c r="G194" s="60"/>
      <c r="H194" s="24"/>
    </row>
    <row r="195" spans="3:8" x14ac:dyDescent="0.3">
      <c r="C195" s="24"/>
      <c r="D195" s="24"/>
      <c r="E195" s="60"/>
      <c r="F195" s="24"/>
      <c r="G195" s="60"/>
      <c r="H195" s="24"/>
    </row>
    <row r="196" spans="3:8" x14ac:dyDescent="0.3">
      <c r="C196" s="24"/>
      <c r="D196" s="24"/>
      <c r="E196" s="60"/>
      <c r="F196" s="24"/>
      <c r="G196" s="60"/>
      <c r="H196" s="24"/>
    </row>
    <row r="197" spans="3:8" x14ac:dyDescent="0.3">
      <c r="C197" s="24"/>
      <c r="D197" s="24"/>
      <c r="E197" s="60"/>
      <c r="F197" s="24"/>
      <c r="G197" s="60"/>
      <c r="H197" s="24"/>
    </row>
    <row r="198" spans="3:8" x14ac:dyDescent="0.3">
      <c r="C198" s="24"/>
      <c r="D198" s="24"/>
      <c r="E198" s="60"/>
      <c r="F198" s="24"/>
      <c r="G198" s="60"/>
      <c r="H198" s="24"/>
    </row>
    <row r="199" spans="3:8" x14ac:dyDescent="0.3">
      <c r="C199" s="24"/>
      <c r="D199" s="24"/>
      <c r="E199" s="60"/>
      <c r="F199" s="24"/>
      <c r="G199" s="60"/>
      <c r="H199" s="24"/>
    </row>
    <row r="200" spans="3:8" x14ac:dyDescent="0.3">
      <c r="C200" s="24"/>
      <c r="D200" s="24"/>
      <c r="E200" s="60"/>
      <c r="F200" s="24"/>
      <c r="G200" s="60"/>
      <c r="H200" s="24"/>
    </row>
    <row r="201" spans="3:8" x14ac:dyDescent="0.3">
      <c r="C201" s="24"/>
      <c r="D201" s="24"/>
      <c r="E201" s="60"/>
      <c r="F201" s="24"/>
      <c r="G201" s="60"/>
      <c r="H201" s="24"/>
    </row>
    <row r="202" spans="3:8" x14ac:dyDescent="0.3">
      <c r="C202" s="24"/>
      <c r="D202" s="24"/>
      <c r="E202" s="60"/>
      <c r="F202" s="24"/>
      <c r="G202" s="60"/>
      <c r="H202" s="24"/>
    </row>
    <row r="203" spans="3:8" x14ac:dyDescent="0.3">
      <c r="C203" s="24"/>
      <c r="D203" s="24"/>
      <c r="E203" s="60"/>
      <c r="F203" s="24"/>
      <c r="G203" s="60"/>
      <c r="H203" s="24"/>
    </row>
    <row r="204" spans="3:8" x14ac:dyDescent="0.3">
      <c r="C204" s="24"/>
      <c r="D204" s="24"/>
      <c r="E204" s="60"/>
      <c r="F204" s="24"/>
      <c r="G204" s="60"/>
      <c r="H204" s="24"/>
    </row>
    <row r="205" spans="3:8" x14ac:dyDescent="0.3">
      <c r="C205" s="24"/>
      <c r="D205" s="24"/>
      <c r="E205" s="60"/>
      <c r="F205" s="24"/>
      <c r="G205" s="60"/>
      <c r="H205" s="24"/>
    </row>
    <row r="206" spans="3:8" x14ac:dyDescent="0.3">
      <c r="C206" s="24"/>
      <c r="D206" s="24"/>
      <c r="E206" s="60"/>
      <c r="F206" s="24"/>
      <c r="G206" s="60"/>
      <c r="H206" s="24"/>
    </row>
    <row r="207" spans="3:8" x14ac:dyDescent="0.3">
      <c r="C207" s="24"/>
      <c r="D207" s="24"/>
      <c r="E207" s="60"/>
      <c r="F207" s="24"/>
      <c r="G207" s="60"/>
      <c r="H207" s="24"/>
    </row>
    <row r="208" spans="3:8" x14ac:dyDescent="0.3">
      <c r="C208" s="24"/>
      <c r="D208" s="24"/>
      <c r="E208" s="60"/>
      <c r="F208" s="24"/>
      <c r="G208" s="60"/>
      <c r="H208" s="24"/>
    </row>
    <row r="209" spans="3:8" x14ac:dyDescent="0.3">
      <c r="C209" s="24"/>
      <c r="D209" s="24"/>
      <c r="E209" s="60"/>
      <c r="F209" s="24"/>
      <c r="G209" s="60"/>
      <c r="H209" s="24"/>
    </row>
    <row r="210" spans="3:8" x14ac:dyDescent="0.3">
      <c r="C210" s="24"/>
      <c r="D210" s="24"/>
      <c r="E210" s="60"/>
      <c r="F210" s="24"/>
      <c r="G210" s="60"/>
      <c r="H210" s="24"/>
    </row>
    <row r="211" spans="3:8" x14ac:dyDescent="0.3">
      <c r="C211" s="24"/>
      <c r="D211" s="24"/>
      <c r="E211" s="60"/>
      <c r="F211" s="24"/>
      <c r="G211" s="60"/>
      <c r="H211" s="24"/>
    </row>
    <row r="212" spans="3:8" x14ac:dyDescent="0.3">
      <c r="C212" s="24"/>
      <c r="D212" s="24"/>
      <c r="E212" s="60"/>
      <c r="F212" s="24"/>
      <c r="G212" s="60"/>
      <c r="H212" s="24"/>
    </row>
    <row r="213" spans="3:8" x14ac:dyDescent="0.3">
      <c r="C213" s="24"/>
      <c r="D213" s="24"/>
      <c r="E213" s="60"/>
      <c r="F213" s="24"/>
      <c r="G213" s="60"/>
      <c r="H213" s="24"/>
    </row>
    <row r="214" spans="3:8" x14ac:dyDescent="0.3">
      <c r="C214" s="24"/>
      <c r="D214" s="24"/>
      <c r="E214" s="60"/>
      <c r="F214" s="24"/>
      <c r="G214" s="60"/>
      <c r="H214" s="24"/>
    </row>
    <row r="215" spans="3:8" x14ac:dyDescent="0.3">
      <c r="C215" s="24"/>
      <c r="D215" s="24"/>
      <c r="E215" s="60"/>
      <c r="F215" s="24"/>
      <c r="G215" s="60"/>
      <c r="H215" s="24"/>
    </row>
    <row r="216" spans="3:8" x14ac:dyDescent="0.3">
      <c r="C216" s="24"/>
      <c r="D216" s="24"/>
      <c r="E216" s="60"/>
      <c r="F216" s="24"/>
      <c r="G216" s="60"/>
      <c r="H216" s="24"/>
    </row>
    <row r="217" spans="3:8" x14ac:dyDescent="0.3">
      <c r="C217" s="24"/>
      <c r="D217" s="24"/>
      <c r="E217" s="60"/>
      <c r="F217" s="24"/>
      <c r="G217" s="60"/>
      <c r="H217" s="24"/>
    </row>
    <row r="218" spans="3:8" x14ac:dyDescent="0.3">
      <c r="C218" s="24"/>
      <c r="D218" s="24"/>
      <c r="E218" s="60"/>
      <c r="F218" s="24"/>
      <c r="G218" s="60"/>
      <c r="H218" s="24"/>
    </row>
    <row r="219" spans="3:8" x14ac:dyDescent="0.3">
      <c r="C219" s="24"/>
      <c r="D219" s="24"/>
      <c r="E219" s="60"/>
      <c r="F219" s="24"/>
      <c r="G219" s="60"/>
      <c r="H219" s="24"/>
    </row>
    <row r="220" spans="3:8" x14ac:dyDescent="0.3">
      <c r="C220" s="24"/>
      <c r="D220" s="24"/>
      <c r="E220" s="60"/>
      <c r="F220" s="24"/>
      <c r="G220" s="60"/>
      <c r="H220" s="24"/>
    </row>
    <row r="221" spans="3:8" x14ac:dyDescent="0.3">
      <c r="C221" s="24"/>
      <c r="D221" s="24"/>
      <c r="E221" s="60"/>
      <c r="F221" s="24"/>
      <c r="G221" s="60"/>
      <c r="H221" s="24"/>
    </row>
    <row r="222" spans="3:8" x14ac:dyDescent="0.3">
      <c r="C222" s="24"/>
      <c r="D222" s="24"/>
      <c r="E222" s="60"/>
      <c r="F222" s="24"/>
      <c r="G222" s="60"/>
      <c r="H222" s="24"/>
    </row>
    <row r="223" spans="3:8" x14ac:dyDescent="0.3">
      <c r="C223" s="24"/>
      <c r="D223" s="24"/>
      <c r="E223" s="60"/>
      <c r="F223" s="24"/>
      <c r="G223" s="60"/>
      <c r="H223" s="24"/>
    </row>
    <row r="224" spans="3:8" x14ac:dyDescent="0.3">
      <c r="C224" s="24"/>
      <c r="D224" s="24"/>
      <c r="E224" s="60"/>
      <c r="F224" s="24"/>
      <c r="G224" s="60"/>
      <c r="H224" s="24"/>
    </row>
    <row r="225" spans="3:8" x14ac:dyDescent="0.3">
      <c r="C225" s="24"/>
      <c r="D225" s="24"/>
      <c r="E225" s="60"/>
      <c r="F225" s="24"/>
      <c r="G225" s="60"/>
      <c r="H225" s="24"/>
    </row>
    <row r="226" spans="3:8" x14ac:dyDescent="0.3">
      <c r="C226" s="24"/>
      <c r="D226" s="24"/>
      <c r="E226" s="60"/>
      <c r="F226" s="24"/>
      <c r="G226" s="60"/>
      <c r="H226" s="24"/>
    </row>
    <row r="227" spans="3:8" x14ac:dyDescent="0.3">
      <c r="C227" s="24"/>
      <c r="D227" s="24"/>
      <c r="E227" s="60"/>
      <c r="F227" s="24"/>
      <c r="G227" s="60"/>
      <c r="H227" s="24"/>
    </row>
    <row r="228" spans="3:8" x14ac:dyDescent="0.3">
      <c r="C228" s="24"/>
      <c r="D228" s="24"/>
      <c r="E228" s="60"/>
      <c r="F228" s="24"/>
      <c r="G228" s="60"/>
      <c r="H228" s="24"/>
    </row>
    <row r="229" spans="3:8" x14ac:dyDescent="0.3">
      <c r="C229" s="24"/>
      <c r="D229" s="24"/>
      <c r="E229" s="60"/>
      <c r="F229" s="24"/>
      <c r="G229" s="60"/>
      <c r="H229" s="24"/>
    </row>
    <row r="230" spans="3:8" x14ac:dyDescent="0.3">
      <c r="C230" s="24"/>
      <c r="D230" s="24"/>
      <c r="E230" s="60"/>
      <c r="F230" s="24"/>
      <c r="G230" s="60"/>
      <c r="H230" s="24"/>
    </row>
    <row r="231" spans="3:8" x14ac:dyDescent="0.3">
      <c r="C231" s="24"/>
      <c r="D231" s="24"/>
      <c r="E231" s="60"/>
      <c r="F231" s="24"/>
      <c r="G231" s="60"/>
      <c r="H231" s="24"/>
    </row>
    <row r="232" spans="3:8" x14ac:dyDescent="0.3">
      <c r="C232" s="24"/>
      <c r="D232" s="24"/>
      <c r="E232" s="60"/>
      <c r="F232" s="24"/>
      <c r="G232" s="60"/>
      <c r="H232" s="24"/>
    </row>
    <row r="233" spans="3:8" x14ac:dyDescent="0.3">
      <c r="C233" s="24"/>
      <c r="D233" s="24"/>
      <c r="E233" s="60"/>
      <c r="F233" s="24"/>
      <c r="G233" s="60"/>
      <c r="H233" s="24"/>
    </row>
    <row r="234" spans="3:8" x14ac:dyDescent="0.3">
      <c r="C234" s="24"/>
      <c r="D234" s="24"/>
      <c r="E234" s="60"/>
      <c r="F234" s="24"/>
      <c r="G234" s="60"/>
      <c r="H234" s="24"/>
    </row>
    <row r="235" spans="3:8" x14ac:dyDescent="0.3">
      <c r="C235" s="24"/>
      <c r="D235" s="24"/>
      <c r="E235" s="60"/>
      <c r="F235" s="24"/>
      <c r="G235" s="60"/>
      <c r="H235" s="24"/>
    </row>
    <row r="236" spans="3:8" x14ac:dyDescent="0.3">
      <c r="C236" s="24"/>
      <c r="D236" s="24"/>
      <c r="E236" s="60"/>
      <c r="F236" s="24"/>
      <c r="G236" s="60"/>
      <c r="H236" s="24"/>
    </row>
    <row r="237" spans="3:8" x14ac:dyDescent="0.3">
      <c r="C237" s="24"/>
      <c r="D237" s="24"/>
      <c r="E237" s="60"/>
      <c r="F237" s="24"/>
      <c r="G237" s="60"/>
      <c r="H237" s="24"/>
    </row>
    <row r="238" spans="3:8" x14ac:dyDescent="0.3">
      <c r="C238" s="24"/>
      <c r="D238" s="24"/>
      <c r="E238" s="60"/>
      <c r="F238" s="24"/>
      <c r="G238" s="60"/>
      <c r="H238" s="24"/>
    </row>
    <row r="239" spans="3:8" x14ac:dyDescent="0.3">
      <c r="C239" s="24"/>
      <c r="D239" s="24"/>
      <c r="E239" s="60"/>
      <c r="F239" s="24"/>
      <c r="G239" s="60"/>
      <c r="H239" s="24"/>
    </row>
    <row r="240" spans="3:8" x14ac:dyDescent="0.3">
      <c r="C240" s="24"/>
      <c r="D240" s="24"/>
      <c r="E240" s="60"/>
      <c r="F240" s="24"/>
      <c r="G240" s="60"/>
      <c r="H240" s="24"/>
    </row>
    <row r="241" spans="3:8" x14ac:dyDescent="0.3">
      <c r="C241" s="24"/>
      <c r="D241" s="24"/>
      <c r="E241" s="60"/>
      <c r="F241" s="24"/>
      <c r="G241" s="60"/>
      <c r="H241" s="24"/>
    </row>
    <row r="242" spans="3:8" x14ac:dyDescent="0.3">
      <c r="C242" s="24"/>
      <c r="D242" s="24"/>
      <c r="E242" s="60"/>
      <c r="F242" s="24"/>
      <c r="G242" s="60"/>
      <c r="H242" s="24"/>
    </row>
    <row r="243" spans="3:8" x14ac:dyDescent="0.3">
      <c r="C243" s="24"/>
      <c r="D243" s="24"/>
      <c r="E243" s="60"/>
      <c r="F243" s="24"/>
      <c r="G243" s="60"/>
      <c r="H243" s="24"/>
    </row>
    <row r="244" spans="3:8" x14ac:dyDescent="0.3">
      <c r="C244" s="24"/>
      <c r="D244" s="24"/>
      <c r="E244" s="60"/>
      <c r="F244" s="24"/>
      <c r="G244" s="60"/>
      <c r="H244" s="24"/>
    </row>
    <row r="245" spans="3:8" x14ac:dyDescent="0.3">
      <c r="C245" s="24"/>
      <c r="D245" s="24"/>
      <c r="E245" s="60"/>
      <c r="F245" s="24"/>
      <c r="G245" s="60"/>
      <c r="H245" s="24"/>
    </row>
    <row r="246" spans="3:8" x14ac:dyDescent="0.3">
      <c r="C246" s="24"/>
      <c r="D246" s="24"/>
      <c r="E246" s="60"/>
      <c r="F246" s="24"/>
      <c r="G246" s="60"/>
      <c r="H246" s="24"/>
    </row>
    <row r="247" spans="3:8" x14ac:dyDescent="0.3">
      <c r="C247" s="24"/>
      <c r="D247" s="24"/>
      <c r="E247" s="60"/>
      <c r="F247" s="24"/>
      <c r="G247" s="60"/>
      <c r="H247" s="24"/>
    </row>
    <row r="248" spans="3:8" x14ac:dyDescent="0.3">
      <c r="C248" s="24"/>
      <c r="D248" s="24"/>
      <c r="E248" s="60"/>
      <c r="F248" s="24"/>
      <c r="G248" s="60"/>
      <c r="H248" s="24"/>
    </row>
    <row r="249" spans="3:8" x14ac:dyDescent="0.3">
      <c r="C249" s="24"/>
      <c r="D249" s="24"/>
      <c r="E249" s="60"/>
      <c r="F249" s="24"/>
      <c r="G249" s="60"/>
      <c r="H249" s="24"/>
    </row>
    <row r="250" spans="3:8" x14ac:dyDescent="0.3">
      <c r="C250" s="24"/>
      <c r="D250" s="24"/>
      <c r="E250" s="60"/>
      <c r="F250" s="24"/>
      <c r="G250" s="60"/>
      <c r="H250" s="24"/>
    </row>
    <row r="251" spans="3:8" x14ac:dyDescent="0.3">
      <c r="C251" s="24"/>
      <c r="D251" s="24"/>
      <c r="E251" s="60"/>
      <c r="F251" s="24"/>
      <c r="G251" s="60"/>
      <c r="H251" s="24"/>
    </row>
    <row r="252" spans="3:8" x14ac:dyDescent="0.3">
      <c r="C252" s="24"/>
      <c r="D252" s="24"/>
      <c r="E252" s="60"/>
      <c r="F252" s="24"/>
      <c r="G252" s="60"/>
      <c r="H252" s="24"/>
    </row>
    <row r="253" spans="3:8" x14ac:dyDescent="0.3">
      <c r="C253" s="24"/>
      <c r="D253" s="24"/>
      <c r="E253" s="60"/>
      <c r="F253" s="24"/>
      <c r="G253" s="60"/>
      <c r="H253" s="24"/>
    </row>
    <row r="254" spans="3:8" x14ac:dyDescent="0.3">
      <c r="C254" s="24"/>
      <c r="D254" s="24"/>
      <c r="E254" s="60"/>
      <c r="F254" s="24"/>
      <c r="G254" s="60"/>
      <c r="H254" s="24"/>
    </row>
    <row r="255" spans="3:8" x14ac:dyDescent="0.3">
      <c r="C255" s="24"/>
      <c r="D255" s="24"/>
      <c r="E255" s="60"/>
      <c r="F255" s="24"/>
      <c r="G255" s="60"/>
      <c r="H255" s="24"/>
    </row>
    <row r="256" spans="3:8" x14ac:dyDescent="0.3">
      <c r="C256" s="24"/>
      <c r="D256" s="24"/>
      <c r="E256" s="60"/>
      <c r="F256" s="24"/>
      <c r="G256" s="60"/>
      <c r="H256" s="24"/>
    </row>
    <row r="257" spans="3:8" x14ac:dyDescent="0.3">
      <c r="C257" s="24"/>
      <c r="D257" s="24"/>
      <c r="E257" s="60"/>
      <c r="F257" s="24"/>
      <c r="G257" s="60"/>
      <c r="H257" s="24"/>
    </row>
    <row r="258" spans="3:8" x14ac:dyDescent="0.3">
      <c r="C258" s="24"/>
      <c r="D258" s="24"/>
      <c r="E258" s="60"/>
      <c r="F258" s="24"/>
      <c r="G258" s="60"/>
      <c r="H258" s="24"/>
    </row>
    <row r="259" spans="3:8" x14ac:dyDescent="0.3">
      <c r="C259" s="24"/>
      <c r="D259" s="24"/>
      <c r="E259" s="60"/>
      <c r="F259" s="24"/>
      <c r="G259" s="60"/>
      <c r="H259" s="24"/>
    </row>
    <row r="260" spans="3:8" x14ac:dyDescent="0.3">
      <c r="C260" s="24"/>
      <c r="D260" s="24"/>
      <c r="E260" s="60"/>
      <c r="F260" s="24"/>
      <c r="G260" s="60"/>
      <c r="H260" s="24"/>
    </row>
    <row r="261" spans="3:8" x14ac:dyDescent="0.3">
      <c r="C261" s="24"/>
      <c r="D261" s="24"/>
      <c r="E261" s="60"/>
      <c r="F261" s="24"/>
      <c r="G261" s="60"/>
      <c r="H261" s="24"/>
    </row>
    <row r="262" spans="3:8" x14ac:dyDescent="0.3">
      <c r="C262" s="24"/>
      <c r="D262" s="24"/>
      <c r="E262" s="60"/>
      <c r="F262" s="24"/>
      <c r="G262" s="60"/>
      <c r="H262" s="24"/>
    </row>
    <row r="263" spans="3:8" x14ac:dyDescent="0.3">
      <c r="C263" s="24"/>
      <c r="D263" s="24"/>
      <c r="E263" s="60"/>
      <c r="F263" s="24"/>
      <c r="G263" s="60"/>
      <c r="H263" s="24"/>
    </row>
    <row r="264" spans="3:8" x14ac:dyDescent="0.3">
      <c r="C264" s="24"/>
      <c r="D264" s="24"/>
      <c r="E264" s="60"/>
      <c r="F264" s="24"/>
      <c r="G264" s="60"/>
      <c r="H264" s="24"/>
    </row>
    <row r="265" spans="3:8" x14ac:dyDescent="0.3">
      <c r="C265" s="24"/>
      <c r="D265" s="24"/>
      <c r="E265" s="60"/>
      <c r="F265" s="24"/>
      <c r="G265" s="60"/>
      <c r="H265" s="24"/>
    </row>
    <row r="266" spans="3:8" x14ac:dyDescent="0.3">
      <c r="C266" s="24"/>
      <c r="D266" s="24"/>
      <c r="E266" s="60"/>
      <c r="F266" s="24"/>
      <c r="G266" s="60"/>
      <c r="H266" s="24"/>
    </row>
    <row r="267" spans="3:8" x14ac:dyDescent="0.3">
      <c r="C267" s="24"/>
      <c r="D267" s="24"/>
      <c r="E267" s="60"/>
      <c r="F267" s="24"/>
      <c r="G267" s="60"/>
      <c r="H267" s="24"/>
    </row>
    <row r="268" spans="3:8" x14ac:dyDescent="0.3">
      <c r="C268" s="24"/>
      <c r="D268" s="24"/>
      <c r="E268" s="60"/>
      <c r="F268" s="24"/>
      <c r="G268" s="60"/>
      <c r="H268" s="24"/>
    </row>
    <row r="269" spans="3:8" x14ac:dyDescent="0.3">
      <c r="C269" s="24"/>
      <c r="D269" s="24"/>
      <c r="E269" s="60"/>
      <c r="F269" s="24"/>
      <c r="G269" s="60"/>
      <c r="H269" s="24"/>
    </row>
    <row r="270" spans="3:8" x14ac:dyDescent="0.3">
      <c r="C270" s="24"/>
      <c r="D270" s="24"/>
      <c r="E270" s="60"/>
      <c r="F270" s="24"/>
      <c r="G270" s="60"/>
      <c r="H270" s="24"/>
    </row>
    <row r="271" spans="3:8" x14ac:dyDescent="0.3">
      <c r="C271" s="24"/>
      <c r="D271" s="24"/>
      <c r="E271" s="60"/>
      <c r="F271" s="24"/>
      <c r="G271" s="60"/>
      <c r="H271" s="24"/>
    </row>
    <row r="272" spans="3:8" x14ac:dyDescent="0.3">
      <c r="C272" s="24"/>
      <c r="D272" s="24"/>
      <c r="E272" s="60"/>
      <c r="F272" s="24"/>
      <c r="G272" s="60"/>
      <c r="H272" s="24"/>
    </row>
    <row r="273" spans="3:8" x14ac:dyDescent="0.3">
      <c r="C273" s="24"/>
      <c r="D273" s="24"/>
      <c r="E273" s="60"/>
      <c r="F273" s="24"/>
      <c r="G273" s="60"/>
      <c r="H273" s="24"/>
    </row>
    <row r="274" spans="3:8" x14ac:dyDescent="0.3">
      <c r="C274" s="24"/>
      <c r="D274" s="24"/>
      <c r="E274" s="60"/>
      <c r="F274" s="24"/>
      <c r="G274" s="60"/>
      <c r="H274" s="24"/>
    </row>
    <row r="275" spans="3:8" x14ac:dyDescent="0.3">
      <c r="C275" s="24"/>
      <c r="D275" s="24"/>
      <c r="E275" s="60"/>
      <c r="F275" s="24"/>
      <c r="G275" s="60"/>
      <c r="H275" s="24"/>
    </row>
    <row r="276" spans="3:8" x14ac:dyDescent="0.3">
      <c r="C276" s="24"/>
      <c r="D276" s="24"/>
      <c r="E276" s="60"/>
      <c r="F276" s="24"/>
      <c r="G276" s="60"/>
      <c r="H276" s="24"/>
    </row>
    <row r="277" spans="3:8" x14ac:dyDescent="0.3">
      <c r="C277" s="24"/>
      <c r="D277" s="24"/>
      <c r="E277" s="60"/>
      <c r="F277" s="24"/>
      <c r="G277" s="60"/>
      <c r="H277" s="24"/>
    </row>
    <row r="278" spans="3:8" x14ac:dyDescent="0.3">
      <c r="C278" s="24"/>
      <c r="D278" s="24"/>
      <c r="E278" s="60"/>
      <c r="F278" s="24"/>
      <c r="G278" s="60"/>
      <c r="H278" s="24"/>
    </row>
    <row r="279" spans="3:8" x14ac:dyDescent="0.3">
      <c r="C279" s="24"/>
      <c r="D279" s="24"/>
      <c r="E279" s="60"/>
      <c r="F279" s="24"/>
      <c r="G279" s="60"/>
      <c r="H279" s="24"/>
    </row>
    <row r="280" spans="3:8" x14ac:dyDescent="0.3">
      <c r="C280" s="24"/>
      <c r="D280" s="24"/>
      <c r="E280" s="60"/>
      <c r="F280" s="24"/>
      <c r="G280" s="60"/>
      <c r="H280" s="24"/>
    </row>
    <row r="281" spans="3:8" x14ac:dyDescent="0.3">
      <c r="C281" s="24"/>
      <c r="D281" s="24"/>
      <c r="E281" s="60"/>
      <c r="F281" s="24"/>
      <c r="G281" s="60"/>
      <c r="H281" s="24"/>
    </row>
    <row r="282" spans="3:8" x14ac:dyDescent="0.3">
      <c r="C282" s="24"/>
      <c r="D282" s="24"/>
      <c r="E282" s="60"/>
      <c r="F282" s="24"/>
      <c r="G282" s="60"/>
      <c r="H282" s="24"/>
    </row>
    <row r="283" spans="3:8" x14ac:dyDescent="0.3">
      <c r="C283" s="24"/>
      <c r="D283" s="24"/>
      <c r="E283" s="60"/>
      <c r="F283" s="24"/>
      <c r="G283" s="60"/>
      <c r="H283" s="24"/>
    </row>
    <row r="284" spans="3:8" x14ac:dyDescent="0.3">
      <c r="C284" s="24"/>
      <c r="D284" s="24"/>
      <c r="E284" s="60"/>
      <c r="F284" s="24"/>
      <c r="G284" s="60"/>
      <c r="H284" s="24"/>
    </row>
    <row r="285" spans="3:8" x14ac:dyDescent="0.3">
      <c r="C285" s="24"/>
      <c r="D285" s="24"/>
      <c r="E285" s="60"/>
      <c r="F285" s="24"/>
      <c r="G285" s="60"/>
      <c r="H285" s="24"/>
    </row>
    <row r="286" spans="3:8" x14ac:dyDescent="0.3">
      <c r="C286" s="24"/>
      <c r="D286" s="24"/>
      <c r="E286" s="60"/>
      <c r="F286" s="24"/>
      <c r="G286" s="60"/>
      <c r="H286" s="24"/>
    </row>
    <row r="287" spans="3:8" x14ac:dyDescent="0.3">
      <c r="C287" s="24"/>
      <c r="D287" s="24"/>
      <c r="E287" s="60"/>
      <c r="F287" s="24"/>
      <c r="G287" s="60"/>
      <c r="H287" s="24"/>
    </row>
    <row r="288" spans="3:8" x14ac:dyDescent="0.3">
      <c r="C288" s="24"/>
      <c r="D288" s="24"/>
      <c r="E288" s="60"/>
      <c r="F288" s="24"/>
      <c r="G288" s="60"/>
      <c r="H288" s="24"/>
    </row>
    <row r="289" spans="3:8" x14ac:dyDescent="0.3">
      <c r="C289" s="24"/>
      <c r="D289" s="24"/>
      <c r="E289" s="60"/>
      <c r="F289" s="24"/>
      <c r="G289" s="60"/>
      <c r="H289" s="24"/>
    </row>
    <row r="290" spans="3:8" x14ac:dyDescent="0.3">
      <c r="C290" s="24"/>
      <c r="D290" s="24"/>
      <c r="E290" s="60"/>
      <c r="F290" s="24"/>
      <c r="G290" s="60"/>
      <c r="H290" s="24"/>
    </row>
    <row r="291" spans="3:8" x14ac:dyDescent="0.3">
      <c r="C291" s="24"/>
      <c r="D291" s="24"/>
      <c r="E291" s="60"/>
      <c r="F291" s="24"/>
      <c r="G291" s="60"/>
      <c r="H291" s="24"/>
    </row>
    <row r="292" spans="3:8" x14ac:dyDescent="0.3">
      <c r="C292" s="24"/>
      <c r="D292" s="24"/>
      <c r="E292" s="60"/>
      <c r="F292" s="24"/>
      <c r="G292" s="60"/>
      <c r="H292" s="24"/>
    </row>
    <row r="293" spans="3:8" x14ac:dyDescent="0.3">
      <c r="C293" s="24"/>
      <c r="D293" s="24"/>
      <c r="E293" s="60"/>
      <c r="F293" s="24"/>
      <c r="G293" s="60"/>
      <c r="H293" s="24"/>
    </row>
    <row r="294" spans="3:8" x14ac:dyDescent="0.3">
      <c r="C294" s="24"/>
      <c r="D294" s="24"/>
      <c r="E294" s="60"/>
      <c r="F294" s="24"/>
      <c r="G294" s="60"/>
      <c r="H294" s="24"/>
    </row>
    <row r="295" spans="3:8" x14ac:dyDescent="0.3">
      <c r="C295" s="24"/>
      <c r="D295" s="24"/>
      <c r="E295" s="60"/>
      <c r="F295" s="24"/>
      <c r="G295" s="60"/>
      <c r="H295" s="24"/>
    </row>
    <row r="296" spans="3:8" x14ac:dyDescent="0.3">
      <c r="C296" s="24"/>
      <c r="D296" s="24"/>
      <c r="E296" s="60"/>
      <c r="F296" s="24"/>
      <c r="G296" s="60"/>
      <c r="H296" s="24"/>
    </row>
    <row r="297" spans="3:8" x14ac:dyDescent="0.3">
      <c r="C297" s="24"/>
      <c r="D297" s="24"/>
      <c r="E297" s="60"/>
      <c r="F297" s="24"/>
      <c r="G297" s="60"/>
      <c r="H297" s="24"/>
    </row>
    <row r="298" spans="3:8" x14ac:dyDescent="0.3">
      <c r="C298" s="24"/>
      <c r="D298" s="24"/>
      <c r="E298" s="60"/>
      <c r="F298" s="24"/>
      <c r="G298" s="60"/>
      <c r="H298" s="24"/>
    </row>
    <row r="299" spans="3:8" x14ac:dyDescent="0.3">
      <c r="C299" s="24"/>
      <c r="D299" s="24"/>
      <c r="E299" s="60"/>
      <c r="F299" s="24"/>
      <c r="G299" s="60"/>
      <c r="H299" s="24"/>
    </row>
    <row r="300" spans="3:8" x14ac:dyDescent="0.3">
      <c r="C300" s="24"/>
      <c r="D300" s="24"/>
      <c r="E300" s="60"/>
      <c r="F300" s="24"/>
      <c r="G300" s="60"/>
      <c r="H300" s="24"/>
    </row>
    <row r="301" spans="3:8" x14ac:dyDescent="0.3">
      <c r="C301" s="24"/>
      <c r="D301" s="24"/>
      <c r="E301" s="60"/>
      <c r="F301" s="24"/>
      <c r="G301" s="60"/>
      <c r="H301" s="24"/>
    </row>
    <row r="302" spans="3:8" x14ac:dyDescent="0.3">
      <c r="C302" s="24"/>
      <c r="D302" s="24"/>
      <c r="E302" s="60"/>
      <c r="F302" s="24"/>
      <c r="G302" s="60"/>
      <c r="H302" s="24"/>
    </row>
    <row r="303" spans="3:8" x14ac:dyDescent="0.3">
      <c r="C303" s="24"/>
      <c r="D303" s="24"/>
      <c r="E303" s="60"/>
      <c r="F303" s="24"/>
      <c r="G303" s="60"/>
      <c r="H303" s="24"/>
    </row>
    <row r="304" spans="3:8" x14ac:dyDescent="0.3">
      <c r="C304" s="24"/>
      <c r="D304" s="24"/>
      <c r="E304" s="60"/>
      <c r="F304" s="24"/>
      <c r="G304" s="60"/>
      <c r="H304" s="24"/>
    </row>
    <row r="305" spans="3:8" x14ac:dyDescent="0.3">
      <c r="C305" s="24"/>
      <c r="D305" s="24"/>
      <c r="E305" s="60"/>
      <c r="F305" s="24"/>
      <c r="G305" s="60"/>
      <c r="H305" s="24"/>
    </row>
    <row r="306" spans="3:8" x14ac:dyDescent="0.3">
      <c r="C306" s="24"/>
      <c r="D306" s="24"/>
      <c r="E306" s="60"/>
      <c r="F306" s="24"/>
      <c r="G306" s="60"/>
      <c r="H306" s="24"/>
    </row>
    <row r="307" spans="3:8" x14ac:dyDescent="0.3">
      <c r="C307" s="24"/>
      <c r="D307" s="24"/>
      <c r="E307" s="60"/>
      <c r="F307" s="24"/>
      <c r="G307" s="60"/>
      <c r="H307" s="24"/>
    </row>
    <row r="308" spans="3:8" x14ac:dyDescent="0.3">
      <c r="C308" s="24"/>
      <c r="D308" s="24"/>
      <c r="E308" s="60"/>
      <c r="F308" s="24"/>
      <c r="G308" s="60"/>
      <c r="H308" s="24"/>
    </row>
    <row r="309" spans="3:8" x14ac:dyDescent="0.3">
      <c r="C309" s="24"/>
      <c r="D309" s="24"/>
      <c r="E309" s="60"/>
      <c r="F309" s="24"/>
      <c r="G309" s="60"/>
      <c r="H309" s="24"/>
    </row>
    <row r="310" spans="3:8" x14ac:dyDescent="0.3">
      <c r="C310" s="24"/>
      <c r="D310" s="24"/>
      <c r="E310" s="60"/>
      <c r="F310" s="24"/>
      <c r="G310" s="60"/>
      <c r="H310" s="24"/>
    </row>
    <row r="311" spans="3:8" x14ac:dyDescent="0.3">
      <c r="C311" s="24"/>
      <c r="D311" s="24"/>
      <c r="E311" s="60"/>
      <c r="F311" s="24"/>
      <c r="G311" s="60"/>
      <c r="H311" s="24"/>
    </row>
    <row r="312" spans="3:8" x14ac:dyDescent="0.3">
      <c r="C312" s="24"/>
      <c r="D312" s="24"/>
      <c r="E312" s="60"/>
      <c r="F312" s="24"/>
      <c r="G312" s="60"/>
      <c r="H312" s="24"/>
    </row>
    <row r="313" spans="3:8" x14ac:dyDescent="0.3">
      <c r="C313" s="24"/>
      <c r="D313" s="24"/>
      <c r="E313" s="60"/>
      <c r="F313" s="24"/>
      <c r="G313" s="60"/>
      <c r="H313" s="24"/>
    </row>
    <row r="314" spans="3:8" x14ac:dyDescent="0.3">
      <c r="C314" s="24"/>
      <c r="D314" s="24"/>
      <c r="E314" s="60"/>
      <c r="F314" s="24"/>
      <c r="G314" s="60"/>
      <c r="H314" s="24"/>
    </row>
    <row r="315" spans="3:8" x14ac:dyDescent="0.3">
      <c r="C315" s="24"/>
      <c r="D315" s="24"/>
      <c r="E315" s="60"/>
      <c r="F315" s="24"/>
      <c r="G315" s="60"/>
      <c r="H315" s="24"/>
    </row>
    <row r="316" spans="3:8" x14ac:dyDescent="0.3">
      <c r="C316" s="24"/>
      <c r="D316" s="24"/>
      <c r="E316" s="60"/>
      <c r="F316" s="24"/>
      <c r="G316" s="60"/>
      <c r="H316" s="24"/>
    </row>
    <row r="317" spans="3:8" x14ac:dyDescent="0.3">
      <c r="C317" s="24"/>
      <c r="D317" s="24"/>
      <c r="E317" s="60"/>
      <c r="F317" s="24"/>
      <c r="G317" s="60"/>
      <c r="H317" s="24"/>
    </row>
    <row r="318" spans="3:8" x14ac:dyDescent="0.3">
      <c r="C318" s="24"/>
      <c r="D318" s="24"/>
      <c r="E318" s="60"/>
      <c r="F318" s="24"/>
      <c r="G318" s="60"/>
      <c r="H318" s="24"/>
    </row>
    <row r="319" spans="3:8" x14ac:dyDescent="0.3">
      <c r="C319" s="24"/>
      <c r="D319" s="24"/>
      <c r="E319" s="60"/>
      <c r="F319" s="24"/>
      <c r="G319" s="60"/>
      <c r="H319" s="24"/>
    </row>
    <row r="320" spans="3:8" x14ac:dyDescent="0.3">
      <c r="C320" s="24"/>
      <c r="D320" s="24"/>
      <c r="E320" s="60"/>
      <c r="F320" s="24"/>
      <c r="G320" s="60"/>
      <c r="H320" s="24"/>
    </row>
    <row r="321" spans="3:8" x14ac:dyDescent="0.3">
      <c r="C321" s="24"/>
      <c r="D321" s="24"/>
      <c r="E321" s="60"/>
      <c r="F321" s="24"/>
      <c r="G321" s="60"/>
      <c r="H321" s="24"/>
    </row>
    <row r="322" spans="3:8" x14ac:dyDescent="0.3">
      <c r="C322" s="24"/>
      <c r="D322" s="24"/>
      <c r="E322" s="60"/>
      <c r="F322" s="24"/>
      <c r="G322" s="60"/>
      <c r="H322" s="24"/>
    </row>
    <row r="323" spans="3:8" x14ac:dyDescent="0.3">
      <c r="C323" s="24"/>
      <c r="D323" s="24"/>
      <c r="E323" s="60"/>
      <c r="F323" s="24"/>
      <c r="G323" s="60"/>
      <c r="H323" s="24"/>
    </row>
    <row r="324" spans="3:8" x14ac:dyDescent="0.3">
      <c r="C324" s="24"/>
      <c r="D324" s="24"/>
      <c r="E324" s="60"/>
      <c r="F324" s="24"/>
      <c r="G324" s="60"/>
      <c r="H324" s="24"/>
    </row>
    <row r="325" spans="3:8" x14ac:dyDescent="0.3">
      <c r="C325" s="24"/>
      <c r="D325" s="24"/>
      <c r="E325" s="60"/>
      <c r="F325" s="24"/>
      <c r="G325" s="60"/>
      <c r="H325" s="24"/>
    </row>
    <row r="326" spans="3:8" x14ac:dyDescent="0.3">
      <c r="C326" s="24"/>
      <c r="D326" s="24"/>
      <c r="E326" s="60"/>
      <c r="F326" s="24"/>
      <c r="G326" s="60"/>
      <c r="H326" s="24"/>
    </row>
    <row r="327" spans="3:8" x14ac:dyDescent="0.3">
      <c r="C327" s="24"/>
      <c r="D327" s="24"/>
      <c r="E327" s="60"/>
      <c r="F327" s="24"/>
      <c r="G327" s="60"/>
      <c r="H327" s="24"/>
    </row>
    <row r="328" spans="3:8" x14ac:dyDescent="0.3">
      <c r="C328" s="24"/>
      <c r="D328" s="24"/>
      <c r="E328" s="60"/>
      <c r="F328" s="24"/>
      <c r="G328" s="60"/>
      <c r="H328" s="24"/>
    </row>
    <row r="329" spans="3:8" x14ac:dyDescent="0.3">
      <c r="C329" s="24"/>
      <c r="D329" s="24"/>
      <c r="E329" s="60"/>
      <c r="F329" s="24"/>
      <c r="G329" s="60"/>
      <c r="H329" s="24"/>
    </row>
    <row r="330" spans="3:8" x14ac:dyDescent="0.3">
      <c r="C330" s="24"/>
      <c r="D330" s="24"/>
      <c r="E330" s="60"/>
      <c r="F330" s="24"/>
      <c r="G330" s="60"/>
      <c r="H330" s="24"/>
    </row>
    <row r="331" spans="3:8" x14ac:dyDescent="0.3">
      <c r="C331" s="24"/>
      <c r="D331" s="24"/>
      <c r="E331" s="60"/>
      <c r="F331" s="24"/>
      <c r="G331" s="60"/>
      <c r="H331" s="24"/>
    </row>
    <row r="332" spans="3:8" x14ac:dyDescent="0.3">
      <c r="C332" s="24"/>
      <c r="D332" s="24"/>
      <c r="E332" s="60"/>
      <c r="F332" s="24"/>
      <c r="G332" s="60"/>
      <c r="H332" s="24"/>
    </row>
    <row r="333" spans="3:8" x14ac:dyDescent="0.3">
      <c r="C333" s="24"/>
      <c r="D333" s="24"/>
      <c r="E333" s="60"/>
      <c r="F333" s="24"/>
      <c r="G333" s="60"/>
      <c r="H333" s="24"/>
    </row>
    <row r="334" spans="3:8" x14ac:dyDescent="0.3">
      <c r="C334" s="24"/>
      <c r="D334" s="24"/>
      <c r="E334" s="60"/>
      <c r="F334" s="24"/>
      <c r="G334" s="60"/>
      <c r="H334" s="24"/>
    </row>
    <row r="335" spans="3:8" x14ac:dyDescent="0.3">
      <c r="C335" s="24"/>
      <c r="D335" s="24"/>
      <c r="E335" s="60"/>
      <c r="F335" s="24"/>
      <c r="G335" s="60"/>
      <c r="H335" s="24"/>
    </row>
    <row r="336" spans="3:8" x14ac:dyDescent="0.3">
      <c r="C336" s="24"/>
      <c r="D336" s="24"/>
      <c r="E336" s="60"/>
      <c r="F336" s="24"/>
      <c r="G336" s="60"/>
      <c r="H336" s="24"/>
    </row>
    <row r="337" spans="3:8" x14ac:dyDescent="0.3">
      <c r="C337" s="24"/>
      <c r="D337" s="24"/>
      <c r="E337" s="60"/>
      <c r="F337" s="24"/>
      <c r="G337" s="60"/>
      <c r="H337" s="24"/>
    </row>
    <row r="338" spans="3:8" x14ac:dyDescent="0.3">
      <c r="C338" s="24"/>
      <c r="D338" s="24"/>
      <c r="E338" s="60"/>
      <c r="F338" s="24"/>
      <c r="G338" s="60"/>
      <c r="H338" s="24"/>
    </row>
    <row r="339" spans="3:8" x14ac:dyDescent="0.3">
      <c r="C339" s="24"/>
      <c r="D339" s="24"/>
      <c r="E339" s="60"/>
      <c r="F339" s="24"/>
      <c r="G339" s="60"/>
      <c r="H339" s="24"/>
    </row>
    <row r="340" spans="3:8" x14ac:dyDescent="0.3">
      <c r="C340" s="24"/>
      <c r="D340" s="24"/>
      <c r="E340" s="60"/>
      <c r="F340" s="24"/>
      <c r="G340" s="60"/>
      <c r="H340" s="24"/>
    </row>
    <row r="341" spans="3:8" x14ac:dyDescent="0.3">
      <c r="C341" s="24"/>
      <c r="D341" s="24"/>
      <c r="E341" s="60"/>
      <c r="F341" s="24"/>
      <c r="G341" s="60"/>
      <c r="H341" s="24"/>
    </row>
    <row r="342" spans="3:8" x14ac:dyDescent="0.3">
      <c r="C342" s="24"/>
      <c r="D342" s="24"/>
      <c r="E342" s="60"/>
      <c r="F342" s="24"/>
      <c r="G342" s="60"/>
      <c r="H342" s="24"/>
    </row>
    <row r="343" spans="3:8" x14ac:dyDescent="0.3">
      <c r="C343" s="24"/>
      <c r="D343" s="24"/>
      <c r="E343" s="60"/>
      <c r="F343" s="24"/>
      <c r="G343" s="60"/>
      <c r="H343" s="24"/>
    </row>
    <row r="344" spans="3:8" x14ac:dyDescent="0.3">
      <c r="C344" s="24"/>
      <c r="D344" s="24"/>
      <c r="E344" s="60"/>
      <c r="F344" s="24"/>
      <c r="G344" s="60"/>
      <c r="H344" s="24"/>
    </row>
    <row r="345" spans="3:8" x14ac:dyDescent="0.3">
      <c r="C345" s="24"/>
      <c r="D345" s="24"/>
      <c r="E345" s="60"/>
      <c r="F345" s="24"/>
      <c r="G345" s="60"/>
      <c r="H345" s="24"/>
    </row>
    <row r="346" spans="3:8" x14ac:dyDescent="0.3">
      <c r="C346" s="24"/>
      <c r="D346" s="24"/>
      <c r="E346" s="60"/>
      <c r="F346" s="24"/>
      <c r="G346" s="60"/>
      <c r="H346" s="24"/>
    </row>
    <row r="347" spans="3:8" x14ac:dyDescent="0.3">
      <c r="C347" s="24"/>
      <c r="D347" s="24"/>
      <c r="E347" s="60"/>
      <c r="F347" s="24"/>
      <c r="G347" s="60"/>
      <c r="H347" s="24"/>
    </row>
    <row r="348" spans="3:8" x14ac:dyDescent="0.3">
      <c r="C348" s="24"/>
      <c r="D348" s="24"/>
      <c r="E348" s="60"/>
      <c r="F348" s="24"/>
      <c r="G348" s="60"/>
      <c r="H348" s="24"/>
    </row>
    <row r="349" spans="3:8" x14ac:dyDescent="0.3">
      <c r="C349" s="24"/>
      <c r="D349" s="24"/>
      <c r="E349" s="60"/>
      <c r="F349" s="24"/>
      <c r="G349" s="60"/>
      <c r="H349" s="24"/>
    </row>
    <row r="350" spans="3:8" x14ac:dyDescent="0.3">
      <c r="C350" s="24"/>
      <c r="D350" s="24"/>
      <c r="E350" s="60"/>
      <c r="F350" s="24"/>
      <c r="G350" s="60"/>
      <c r="H350" s="24"/>
    </row>
    <row r="351" spans="3:8" x14ac:dyDescent="0.3">
      <c r="C351" s="24"/>
      <c r="D351" s="24"/>
      <c r="E351" s="60"/>
      <c r="F351" s="24"/>
      <c r="G351" s="60"/>
      <c r="H351" s="24"/>
    </row>
    <row r="352" spans="3:8" x14ac:dyDescent="0.3">
      <c r="C352" s="24"/>
      <c r="D352" s="24"/>
      <c r="E352" s="60"/>
      <c r="F352" s="24"/>
      <c r="G352" s="60"/>
      <c r="H352" s="24"/>
    </row>
    <row r="353" spans="3:8" x14ac:dyDescent="0.3">
      <c r="C353" s="24"/>
      <c r="D353" s="24"/>
      <c r="E353" s="60"/>
      <c r="F353" s="24"/>
      <c r="G353" s="60"/>
      <c r="H353" s="24"/>
    </row>
    <row r="354" spans="3:8" x14ac:dyDescent="0.3">
      <c r="C354" s="24"/>
      <c r="D354" s="24"/>
      <c r="E354" s="60"/>
      <c r="F354" s="24"/>
      <c r="G354" s="60"/>
      <c r="H354" s="24"/>
    </row>
    <row r="355" spans="3:8" x14ac:dyDescent="0.3">
      <c r="C355" s="24"/>
      <c r="D355" s="24"/>
      <c r="E355" s="60"/>
      <c r="F355" s="24"/>
      <c r="G355" s="60"/>
      <c r="H355" s="24"/>
    </row>
    <row r="356" spans="3:8" x14ac:dyDescent="0.3">
      <c r="C356" s="24"/>
      <c r="D356" s="24"/>
      <c r="E356" s="60"/>
      <c r="F356" s="24"/>
      <c r="G356" s="60"/>
      <c r="H356" s="24"/>
    </row>
    <row r="357" spans="3:8" x14ac:dyDescent="0.3">
      <c r="C357" s="24"/>
      <c r="D357" s="24"/>
      <c r="E357" s="60"/>
      <c r="F357" s="24"/>
      <c r="G357" s="60"/>
      <c r="H357" s="24"/>
    </row>
    <row r="358" spans="3:8" x14ac:dyDescent="0.3">
      <c r="C358" s="24"/>
      <c r="D358" s="24"/>
      <c r="E358" s="60"/>
      <c r="F358" s="24"/>
      <c r="G358" s="60"/>
      <c r="H358" s="24"/>
    </row>
    <row r="359" spans="3:8" x14ac:dyDescent="0.3">
      <c r="C359" s="24"/>
      <c r="D359" s="24"/>
      <c r="E359" s="60"/>
      <c r="F359" s="24"/>
      <c r="G359" s="60"/>
      <c r="H359" s="24"/>
    </row>
    <row r="360" spans="3:8" x14ac:dyDescent="0.3">
      <c r="C360" s="24"/>
      <c r="D360" s="24"/>
      <c r="E360" s="60"/>
      <c r="F360" s="24"/>
      <c r="G360" s="60"/>
      <c r="H360" s="24"/>
    </row>
    <row r="361" spans="3:8" x14ac:dyDescent="0.3">
      <c r="C361" s="24"/>
      <c r="D361" s="24"/>
      <c r="E361" s="60"/>
      <c r="F361" s="24"/>
      <c r="G361" s="60"/>
      <c r="H361" s="24"/>
    </row>
    <row r="362" spans="3:8" x14ac:dyDescent="0.3">
      <c r="C362" s="24"/>
      <c r="D362" s="24"/>
      <c r="E362" s="60"/>
      <c r="F362" s="24"/>
      <c r="G362" s="60"/>
      <c r="H362" s="24"/>
    </row>
    <row r="363" spans="3:8" x14ac:dyDescent="0.3">
      <c r="C363" s="24"/>
      <c r="D363" s="24"/>
      <c r="E363" s="60"/>
      <c r="F363" s="24"/>
      <c r="G363" s="60"/>
      <c r="H363" s="24"/>
    </row>
    <row r="364" spans="3:8" x14ac:dyDescent="0.3">
      <c r="C364" s="24"/>
      <c r="D364" s="24"/>
      <c r="E364" s="60"/>
      <c r="F364" s="24"/>
      <c r="G364" s="60"/>
      <c r="H364" s="24"/>
    </row>
    <row r="365" spans="3:8" x14ac:dyDescent="0.3">
      <c r="C365" s="24"/>
      <c r="D365" s="24"/>
      <c r="E365" s="60"/>
      <c r="F365" s="24"/>
      <c r="G365" s="60"/>
      <c r="H365" s="24"/>
    </row>
    <row r="366" spans="3:8" x14ac:dyDescent="0.3">
      <c r="C366" s="24"/>
      <c r="D366" s="24"/>
      <c r="E366" s="60"/>
      <c r="F366" s="24"/>
      <c r="G366" s="60"/>
      <c r="H366" s="24"/>
    </row>
    <row r="367" spans="3:8" x14ac:dyDescent="0.3">
      <c r="C367" s="24"/>
      <c r="D367" s="24"/>
      <c r="E367" s="60"/>
      <c r="F367" s="24"/>
      <c r="G367" s="60"/>
      <c r="H367" s="24"/>
    </row>
    <row r="368" spans="3:8" x14ac:dyDescent="0.3">
      <c r="C368" s="24"/>
      <c r="D368" s="24"/>
      <c r="E368" s="60"/>
      <c r="F368" s="24"/>
      <c r="G368" s="60"/>
      <c r="H368" s="24"/>
    </row>
    <row r="369" spans="3:8" x14ac:dyDescent="0.3">
      <c r="C369" s="24"/>
      <c r="D369" s="24"/>
      <c r="E369" s="60"/>
      <c r="F369" s="24"/>
      <c r="G369" s="60"/>
      <c r="H369" s="24"/>
    </row>
    <row r="370" spans="3:8" x14ac:dyDescent="0.3">
      <c r="C370" s="24"/>
      <c r="D370" s="24"/>
      <c r="E370" s="60"/>
      <c r="F370" s="24"/>
      <c r="G370" s="60"/>
      <c r="H370" s="24"/>
    </row>
    <row r="371" spans="3:8" x14ac:dyDescent="0.3">
      <c r="C371" s="24"/>
      <c r="D371" s="24"/>
      <c r="E371" s="60"/>
      <c r="F371" s="24"/>
      <c r="G371" s="60"/>
      <c r="H371" s="24"/>
    </row>
    <row r="372" spans="3:8" x14ac:dyDescent="0.3">
      <c r="C372" s="24"/>
      <c r="D372" s="24"/>
      <c r="E372" s="60"/>
      <c r="F372" s="24"/>
      <c r="G372" s="60"/>
      <c r="H372" s="24"/>
    </row>
    <row r="373" spans="3:8" x14ac:dyDescent="0.3">
      <c r="C373" s="24"/>
      <c r="D373" s="24"/>
      <c r="E373" s="60"/>
      <c r="F373" s="24"/>
      <c r="G373" s="60"/>
      <c r="H373" s="24"/>
    </row>
    <row r="374" spans="3:8" x14ac:dyDescent="0.3">
      <c r="C374" s="24"/>
      <c r="D374" s="24"/>
      <c r="E374" s="60"/>
      <c r="F374" s="24"/>
      <c r="G374" s="60"/>
      <c r="H374" s="24"/>
    </row>
    <row r="375" spans="3:8" x14ac:dyDescent="0.3">
      <c r="C375" s="24"/>
      <c r="D375" s="24"/>
      <c r="E375" s="60"/>
      <c r="F375" s="24"/>
      <c r="G375" s="60"/>
      <c r="H375" s="24"/>
    </row>
    <row r="376" spans="3:8" x14ac:dyDescent="0.3">
      <c r="C376" s="24"/>
      <c r="D376" s="24"/>
      <c r="E376" s="60"/>
      <c r="F376" s="24"/>
      <c r="G376" s="60"/>
      <c r="H376" s="24"/>
    </row>
    <row r="377" spans="3:8" x14ac:dyDescent="0.3">
      <c r="C377" s="24"/>
      <c r="D377" s="24"/>
      <c r="E377" s="60"/>
      <c r="F377" s="24"/>
      <c r="G377" s="60"/>
      <c r="H377" s="24"/>
    </row>
    <row r="378" spans="3:8" x14ac:dyDescent="0.3">
      <c r="C378" s="24"/>
      <c r="D378" s="24"/>
      <c r="E378" s="60"/>
      <c r="F378" s="24"/>
      <c r="G378" s="60"/>
      <c r="H378" s="24"/>
    </row>
    <row r="379" spans="3:8" x14ac:dyDescent="0.3">
      <c r="C379" s="24"/>
      <c r="D379" s="24"/>
      <c r="E379" s="60"/>
      <c r="F379" s="24"/>
      <c r="G379" s="60"/>
      <c r="H379" s="24"/>
    </row>
    <row r="380" spans="3:8" x14ac:dyDescent="0.3">
      <c r="C380" s="24"/>
      <c r="D380" s="24"/>
      <c r="E380" s="60"/>
      <c r="F380" s="24"/>
      <c r="G380" s="60"/>
      <c r="H380" s="24"/>
    </row>
    <row r="381" spans="3:8" x14ac:dyDescent="0.3">
      <c r="C381" s="24"/>
      <c r="D381" s="24"/>
      <c r="E381" s="60"/>
      <c r="F381" s="24"/>
      <c r="G381" s="60"/>
      <c r="H381" s="24"/>
    </row>
    <row r="382" spans="3:8" x14ac:dyDescent="0.3">
      <c r="C382" s="24"/>
      <c r="D382" s="24"/>
      <c r="E382" s="60"/>
      <c r="F382" s="24"/>
      <c r="G382" s="60"/>
      <c r="H382" s="24"/>
    </row>
    <row r="383" spans="3:8" x14ac:dyDescent="0.3">
      <c r="C383" s="24"/>
      <c r="D383" s="24"/>
      <c r="E383" s="60"/>
      <c r="F383" s="24"/>
      <c r="G383" s="60"/>
      <c r="H383" s="24"/>
    </row>
    <row r="384" spans="3:8" x14ac:dyDescent="0.3">
      <c r="C384" s="24"/>
      <c r="D384" s="24"/>
      <c r="E384" s="60"/>
      <c r="F384" s="24"/>
      <c r="G384" s="60"/>
      <c r="H384" s="24"/>
    </row>
    <row r="385" spans="3:8" x14ac:dyDescent="0.3">
      <c r="C385" s="24"/>
      <c r="D385" s="24"/>
      <c r="E385" s="60"/>
      <c r="F385" s="24"/>
      <c r="G385" s="60"/>
      <c r="H385" s="24"/>
    </row>
    <row r="386" spans="3:8" x14ac:dyDescent="0.3">
      <c r="C386" s="24"/>
      <c r="D386" s="24"/>
      <c r="E386" s="60"/>
      <c r="F386" s="24"/>
      <c r="G386" s="60"/>
      <c r="H386" s="24"/>
    </row>
    <row r="387" spans="3:8" x14ac:dyDescent="0.3">
      <c r="C387" s="24"/>
      <c r="D387" s="24"/>
      <c r="E387" s="60"/>
      <c r="F387" s="24"/>
      <c r="G387" s="60"/>
      <c r="H387" s="24"/>
    </row>
    <row r="388" spans="3:8" x14ac:dyDescent="0.3">
      <c r="C388" s="24"/>
      <c r="D388" s="24"/>
      <c r="E388" s="60"/>
      <c r="F388" s="24"/>
      <c r="G388" s="60"/>
      <c r="H388" s="24"/>
    </row>
    <row r="389" spans="3:8" x14ac:dyDescent="0.3">
      <c r="C389" s="24"/>
      <c r="D389" s="24"/>
      <c r="E389" s="60"/>
      <c r="F389" s="24"/>
      <c r="G389" s="60"/>
      <c r="H389" s="24"/>
    </row>
    <row r="390" spans="3:8" x14ac:dyDescent="0.3">
      <c r="C390" s="24"/>
      <c r="D390" s="24"/>
      <c r="E390" s="60"/>
      <c r="F390" s="24"/>
      <c r="G390" s="60"/>
      <c r="H390" s="24"/>
    </row>
    <row r="391" spans="3:8" x14ac:dyDescent="0.3">
      <c r="C391" s="24"/>
      <c r="D391" s="24"/>
      <c r="E391" s="60"/>
      <c r="F391" s="24"/>
      <c r="G391" s="60"/>
      <c r="H391" s="24"/>
    </row>
    <row r="392" spans="3:8" x14ac:dyDescent="0.3">
      <c r="C392" s="24"/>
      <c r="D392" s="24"/>
      <c r="E392" s="60"/>
      <c r="F392" s="24"/>
      <c r="G392" s="60"/>
      <c r="H392" s="24"/>
    </row>
    <row r="393" spans="3:8" x14ac:dyDescent="0.3">
      <c r="C393" s="24"/>
      <c r="D393" s="24"/>
      <c r="E393" s="60"/>
      <c r="F393" s="24"/>
      <c r="G393" s="60"/>
      <c r="H393" s="24"/>
    </row>
    <row r="394" spans="3:8" x14ac:dyDescent="0.3">
      <c r="C394" s="24"/>
      <c r="D394" s="24"/>
      <c r="E394" s="60"/>
      <c r="F394" s="24"/>
      <c r="G394" s="60"/>
      <c r="H394" s="24"/>
    </row>
    <row r="395" spans="3:8" x14ac:dyDescent="0.3">
      <c r="C395" s="24"/>
      <c r="D395" s="24"/>
      <c r="E395" s="60"/>
      <c r="F395" s="24"/>
      <c r="G395" s="60"/>
      <c r="H395" s="24"/>
    </row>
    <row r="396" spans="3:8" x14ac:dyDescent="0.3">
      <c r="C396" s="24"/>
      <c r="D396" s="24"/>
      <c r="E396" s="60"/>
      <c r="F396" s="24"/>
      <c r="G396" s="60"/>
      <c r="H396" s="24"/>
    </row>
    <row r="397" spans="3:8" x14ac:dyDescent="0.3">
      <c r="C397" s="24"/>
      <c r="D397" s="24"/>
      <c r="E397" s="60"/>
      <c r="F397" s="24"/>
      <c r="G397" s="60"/>
      <c r="H397" s="24"/>
    </row>
    <row r="398" spans="3:8" x14ac:dyDescent="0.3">
      <c r="C398" s="24"/>
      <c r="D398" s="24"/>
      <c r="E398" s="60"/>
      <c r="F398" s="24"/>
      <c r="G398" s="60"/>
      <c r="H398" s="24"/>
    </row>
    <row r="399" spans="3:8" x14ac:dyDescent="0.3">
      <c r="C399" s="24"/>
      <c r="D399" s="24"/>
      <c r="E399" s="60"/>
      <c r="F399" s="24"/>
      <c r="G399" s="60"/>
      <c r="H399" s="24"/>
    </row>
    <row r="400" spans="3:8" x14ac:dyDescent="0.3">
      <c r="C400" s="24"/>
      <c r="D400" s="24"/>
      <c r="E400" s="60"/>
      <c r="F400" s="24"/>
      <c r="G400" s="60"/>
      <c r="H400" s="24"/>
    </row>
    <row r="401" spans="3:8" x14ac:dyDescent="0.3">
      <c r="C401" s="24"/>
      <c r="D401" s="24"/>
      <c r="E401" s="60"/>
      <c r="F401" s="24"/>
      <c r="G401" s="60"/>
      <c r="H401" s="24"/>
    </row>
    <row r="402" spans="3:8" x14ac:dyDescent="0.3">
      <c r="C402" s="24"/>
      <c r="D402" s="24"/>
      <c r="E402" s="60"/>
      <c r="F402" s="24"/>
      <c r="G402" s="60"/>
      <c r="H402" s="24"/>
    </row>
    <row r="403" spans="3:8" x14ac:dyDescent="0.3">
      <c r="C403" s="24"/>
      <c r="D403" s="24"/>
      <c r="E403" s="60"/>
      <c r="F403" s="24"/>
      <c r="G403" s="60"/>
      <c r="H403" s="24"/>
    </row>
    <row r="404" spans="3:8" x14ac:dyDescent="0.3">
      <c r="C404" s="24"/>
      <c r="D404" s="24"/>
      <c r="E404" s="60"/>
      <c r="F404" s="24"/>
      <c r="G404" s="60"/>
      <c r="H404" s="24"/>
    </row>
    <row r="405" spans="3:8" x14ac:dyDescent="0.3">
      <c r="C405" s="24"/>
      <c r="D405" s="24"/>
      <c r="E405" s="60"/>
      <c r="F405" s="24"/>
      <c r="G405" s="60"/>
      <c r="H405" s="24"/>
    </row>
    <row r="406" spans="3:8" x14ac:dyDescent="0.3">
      <c r="C406" s="24"/>
      <c r="D406" s="24"/>
      <c r="E406" s="60"/>
      <c r="F406" s="24"/>
      <c r="G406" s="60"/>
      <c r="H406" s="24"/>
    </row>
    <row r="407" spans="3:8" x14ac:dyDescent="0.3">
      <c r="C407" s="24"/>
      <c r="D407" s="24"/>
      <c r="E407" s="60"/>
      <c r="F407" s="24"/>
      <c r="G407" s="60"/>
      <c r="H407" s="24"/>
    </row>
    <row r="408" spans="3:8" x14ac:dyDescent="0.3">
      <c r="C408" s="24"/>
      <c r="D408" s="24"/>
      <c r="E408" s="60"/>
      <c r="F408" s="24"/>
      <c r="G408" s="60"/>
      <c r="H408" s="24"/>
    </row>
    <row r="409" spans="3:8" x14ac:dyDescent="0.3">
      <c r="C409" s="24"/>
      <c r="D409" s="24"/>
      <c r="E409" s="60"/>
      <c r="F409" s="24"/>
      <c r="G409" s="60"/>
      <c r="H409" s="24"/>
    </row>
    <row r="410" spans="3:8" x14ac:dyDescent="0.3">
      <c r="C410" s="24"/>
      <c r="D410" s="24"/>
      <c r="E410" s="60"/>
      <c r="F410" s="24"/>
      <c r="G410" s="60"/>
      <c r="H410" s="24"/>
    </row>
    <row r="411" spans="3:8" x14ac:dyDescent="0.3">
      <c r="C411" s="24"/>
      <c r="D411" s="24"/>
      <c r="E411" s="60"/>
      <c r="F411" s="24"/>
      <c r="G411" s="60"/>
      <c r="H411" s="24"/>
    </row>
    <row r="412" spans="3:8" x14ac:dyDescent="0.3">
      <c r="C412" s="24"/>
      <c r="D412" s="24"/>
      <c r="E412" s="60"/>
      <c r="F412" s="24"/>
      <c r="G412" s="60"/>
      <c r="H412" s="24"/>
    </row>
    <row r="413" spans="3:8" x14ac:dyDescent="0.3">
      <c r="C413" s="24"/>
      <c r="D413" s="24"/>
      <c r="E413" s="60"/>
      <c r="F413" s="24"/>
      <c r="G413" s="60"/>
      <c r="H413" s="24"/>
    </row>
    <row r="414" spans="3:8" x14ac:dyDescent="0.3">
      <c r="C414" s="24"/>
      <c r="D414" s="24"/>
      <c r="E414" s="60"/>
      <c r="F414" s="24"/>
      <c r="G414" s="60"/>
      <c r="H414" s="24"/>
    </row>
    <row r="415" spans="3:8" x14ac:dyDescent="0.3">
      <c r="C415" s="24"/>
      <c r="D415" s="24"/>
      <c r="E415" s="60"/>
      <c r="F415" s="24"/>
      <c r="G415" s="60"/>
      <c r="H415" s="24"/>
    </row>
    <row r="416" spans="3:8" x14ac:dyDescent="0.3">
      <c r="C416" s="24"/>
      <c r="D416" s="24"/>
      <c r="E416" s="60"/>
      <c r="F416" s="24"/>
      <c r="G416" s="60"/>
      <c r="H416" s="24"/>
    </row>
    <row r="417" spans="3:8" x14ac:dyDescent="0.3">
      <c r="C417" s="24"/>
      <c r="D417" s="24"/>
      <c r="E417" s="60"/>
      <c r="F417" s="24"/>
      <c r="G417" s="60"/>
      <c r="H417" s="24"/>
    </row>
    <row r="418" spans="3:8" x14ac:dyDescent="0.3">
      <c r="C418" s="24"/>
      <c r="D418" s="24"/>
      <c r="E418" s="60"/>
      <c r="F418" s="24"/>
      <c r="G418" s="60"/>
      <c r="H418" s="24"/>
    </row>
    <row r="419" spans="3:8" x14ac:dyDescent="0.3">
      <c r="C419" s="24"/>
      <c r="D419" s="24"/>
      <c r="E419" s="60"/>
      <c r="F419" s="24"/>
      <c r="G419" s="60"/>
      <c r="H419" s="24"/>
    </row>
    <row r="420" spans="3:8" x14ac:dyDescent="0.3">
      <c r="C420" s="24"/>
      <c r="D420" s="24"/>
      <c r="E420" s="60"/>
      <c r="F420" s="24"/>
      <c r="G420" s="60"/>
      <c r="H420" s="24"/>
    </row>
    <row r="421" spans="3:8" x14ac:dyDescent="0.3">
      <c r="C421" s="24"/>
      <c r="D421" s="24"/>
      <c r="E421" s="60"/>
      <c r="F421" s="24"/>
      <c r="G421" s="60"/>
      <c r="H421" s="24"/>
    </row>
    <row r="422" spans="3:8" x14ac:dyDescent="0.3">
      <c r="C422" s="24"/>
      <c r="D422" s="24"/>
      <c r="E422" s="60"/>
      <c r="F422" s="24"/>
      <c r="G422" s="60"/>
      <c r="H422" s="24"/>
    </row>
    <row r="423" spans="3:8" x14ac:dyDescent="0.3">
      <c r="C423" s="24"/>
      <c r="D423" s="24"/>
      <c r="E423" s="60"/>
      <c r="F423" s="24"/>
      <c r="G423" s="60"/>
      <c r="H423" s="24"/>
    </row>
    <row r="424" spans="3:8" x14ac:dyDescent="0.3">
      <c r="C424" s="24"/>
      <c r="D424" s="24"/>
      <c r="E424" s="60"/>
      <c r="F424" s="24"/>
      <c r="G424" s="60"/>
      <c r="H424" s="24"/>
    </row>
    <row r="425" spans="3:8" x14ac:dyDescent="0.3">
      <c r="C425" s="24"/>
      <c r="D425" s="24"/>
      <c r="E425" s="60"/>
      <c r="F425" s="24"/>
      <c r="G425" s="60"/>
      <c r="H425" s="24"/>
    </row>
    <row r="426" spans="3:8" x14ac:dyDescent="0.3">
      <c r="C426" s="24"/>
      <c r="D426" s="24"/>
      <c r="E426" s="60"/>
      <c r="F426" s="24"/>
      <c r="G426" s="60"/>
      <c r="H426" s="24"/>
    </row>
    <row r="427" spans="3:8" x14ac:dyDescent="0.3">
      <c r="C427" s="24"/>
      <c r="D427" s="24"/>
      <c r="E427" s="60"/>
      <c r="F427" s="24"/>
      <c r="G427" s="60"/>
      <c r="H427" s="24"/>
    </row>
    <row r="428" spans="3:8" x14ac:dyDescent="0.3">
      <c r="C428" s="24"/>
      <c r="D428" s="24"/>
      <c r="E428" s="60"/>
      <c r="F428" s="24"/>
      <c r="G428" s="60"/>
      <c r="H428" s="24"/>
    </row>
    <row r="429" spans="3:8" x14ac:dyDescent="0.3">
      <c r="C429" s="24"/>
      <c r="D429" s="24"/>
      <c r="E429" s="60"/>
      <c r="F429" s="24"/>
      <c r="G429" s="60"/>
      <c r="H429" s="24"/>
    </row>
    <row r="430" spans="3:8" x14ac:dyDescent="0.3">
      <c r="C430" s="24"/>
      <c r="D430" s="24"/>
      <c r="E430" s="60"/>
      <c r="F430" s="24"/>
      <c r="G430" s="60"/>
      <c r="H430" s="24"/>
    </row>
    <row r="431" spans="3:8" x14ac:dyDescent="0.3">
      <c r="C431" s="24"/>
      <c r="D431" s="24"/>
      <c r="E431" s="60"/>
      <c r="F431" s="24"/>
      <c r="G431" s="60"/>
      <c r="H431" s="24"/>
    </row>
    <row r="432" spans="3:8" x14ac:dyDescent="0.3">
      <c r="C432" s="24"/>
      <c r="D432" s="24"/>
      <c r="E432" s="60"/>
      <c r="F432" s="24"/>
      <c r="G432" s="60"/>
      <c r="H432" s="24"/>
    </row>
    <row r="433" spans="3:8" x14ac:dyDescent="0.3">
      <c r="C433" s="24"/>
      <c r="D433" s="24"/>
      <c r="E433" s="60"/>
      <c r="F433" s="24"/>
      <c r="G433" s="60"/>
      <c r="H433" s="24"/>
    </row>
    <row r="434" spans="3:8" x14ac:dyDescent="0.3">
      <c r="C434" s="24"/>
      <c r="D434" s="24"/>
      <c r="E434" s="60"/>
      <c r="F434" s="24"/>
      <c r="G434" s="60"/>
      <c r="H434" s="24"/>
    </row>
    <row r="435" spans="3:8" x14ac:dyDescent="0.3">
      <c r="C435" s="24"/>
      <c r="D435" s="24"/>
      <c r="E435" s="60"/>
      <c r="F435" s="24"/>
      <c r="G435" s="60"/>
      <c r="H435" s="24"/>
    </row>
    <row r="436" spans="3:8" x14ac:dyDescent="0.3">
      <c r="C436" s="24"/>
      <c r="D436" s="24"/>
      <c r="E436" s="60"/>
      <c r="F436" s="24"/>
      <c r="G436" s="60"/>
      <c r="H436" s="24"/>
    </row>
    <row r="437" spans="3:8" x14ac:dyDescent="0.3">
      <c r="C437" s="24"/>
      <c r="D437" s="24"/>
      <c r="E437" s="60"/>
      <c r="F437" s="24"/>
      <c r="G437" s="60"/>
      <c r="H437" s="24"/>
    </row>
    <row r="438" spans="3:8" x14ac:dyDescent="0.3">
      <c r="C438" s="24"/>
      <c r="D438" s="24"/>
      <c r="E438" s="60"/>
      <c r="F438" s="24"/>
      <c r="G438" s="60"/>
      <c r="H438" s="24"/>
    </row>
    <row r="439" spans="3:8" x14ac:dyDescent="0.3">
      <c r="C439" s="24"/>
      <c r="D439" s="24"/>
      <c r="E439" s="60"/>
      <c r="F439" s="24"/>
      <c r="G439" s="60"/>
      <c r="H439" s="24"/>
    </row>
    <row r="440" spans="3:8" x14ac:dyDescent="0.3">
      <c r="C440" s="24"/>
      <c r="D440" s="24"/>
      <c r="E440" s="60"/>
      <c r="F440" s="24"/>
      <c r="G440" s="60"/>
      <c r="H440" s="24"/>
    </row>
    <row r="441" spans="3:8" x14ac:dyDescent="0.3">
      <c r="C441" s="24"/>
      <c r="D441" s="24"/>
      <c r="E441" s="60"/>
      <c r="F441" s="24"/>
      <c r="G441" s="60"/>
      <c r="H441" s="24"/>
    </row>
    <row r="442" spans="3:8" x14ac:dyDescent="0.3">
      <c r="C442" s="24"/>
      <c r="D442" s="24"/>
      <c r="E442" s="60"/>
      <c r="F442" s="24"/>
      <c r="G442" s="60"/>
      <c r="H442" s="24"/>
    </row>
    <row r="443" spans="3:8" x14ac:dyDescent="0.3">
      <c r="C443" s="24"/>
      <c r="D443" s="24"/>
      <c r="E443" s="60"/>
      <c r="F443" s="24"/>
      <c r="G443" s="60"/>
      <c r="H443" s="24"/>
    </row>
    <row r="444" spans="3:8" x14ac:dyDescent="0.3">
      <c r="C444" s="24"/>
      <c r="D444" s="24"/>
      <c r="E444" s="60"/>
      <c r="F444" s="24"/>
      <c r="G444" s="60"/>
      <c r="H444" s="24"/>
    </row>
    <row r="445" spans="3:8" x14ac:dyDescent="0.3">
      <c r="C445" s="24"/>
      <c r="D445" s="24"/>
      <c r="E445" s="60"/>
      <c r="F445" s="24"/>
      <c r="G445" s="60"/>
      <c r="H445" s="24"/>
    </row>
    <row r="446" spans="3:8" x14ac:dyDescent="0.3">
      <c r="C446" s="24"/>
      <c r="D446" s="24"/>
      <c r="E446" s="60"/>
      <c r="F446" s="24"/>
      <c r="G446" s="60"/>
      <c r="H446" s="24"/>
    </row>
    <row r="447" spans="3:8" x14ac:dyDescent="0.3">
      <c r="C447" s="24"/>
      <c r="D447" s="24"/>
      <c r="E447" s="60"/>
      <c r="F447" s="24"/>
      <c r="G447" s="60"/>
      <c r="H447" s="24"/>
    </row>
    <row r="448" spans="3:8" x14ac:dyDescent="0.3">
      <c r="C448" s="24"/>
      <c r="D448" s="24"/>
      <c r="E448" s="60"/>
      <c r="F448" s="24"/>
      <c r="G448" s="60"/>
      <c r="H448" s="24"/>
    </row>
    <row r="449" spans="3:8" x14ac:dyDescent="0.3">
      <c r="C449" s="24"/>
      <c r="D449" s="24"/>
      <c r="E449" s="60"/>
      <c r="F449" s="24"/>
      <c r="G449" s="60"/>
      <c r="H449" s="24"/>
    </row>
    <row r="450" spans="3:8" x14ac:dyDescent="0.3">
      <c r="C450" s="24"/>
      <c r="D450" s="24"/>
      <c r="E450" s="60"/>
      <c r="F450" s="24"/>
      <c r="G450" s="60"/>
      <c r="H450" s="24"/>
    </row>
    <row r="451" spans="3:8" x14ac:dyDescent="0.3">
      <c r="C451" s="24"/>
      <c r="D451" s="24"/>
      <c r="E451" s="60"/>
      <c r="F451" s="24"/>
      <c r="G451" s="60"/>
      <c r="H451" s="24"/>
    </row>
    <row r="452" spans="3:8" x14ac:dyDescent="0.3">
      <c r="C452" s="24"/>
      <c r="D452" s="24"/>
      <c r="E452" s="60"/>
      <c r="F452" s="24"/>
      <c r="G452" s="60"/>
      <c r="H452" s="24"/>
    </row>
    <row r="453" spans="3:8" x14ac:dyDescent="0.3">
      <c r="C453" s="24"/>
      <c r="D453" s="24"/>
      <c r="E453" s="60"/>
      <c r="F453" s="24"/>
      <c r="G453" s="60"/>
      <c r="H453" s="24"/>
    </row>
    <row r="454" spans="3:8" x14ac:dyDescent="0.3">
      <c r="C454" s="24"/>
      <c r="D454" s="24"/>
      <c r="E454" s="60"/>
      <c r="F454" s="24"/>
      <c r="G454" s="60"/>
      <c r="H454" s="24"/>
    </row>
    <row r="455" spans="3:8" x14ac:dyDescent="0.3">
      <c r="C455" s="24"/>
      <c r="D455" s="24"/>
      <c r="E455" s="60"/>
      <c r="F455" s="24"/>
      <c r="G455" s="60"/>
      <c r="H455" s="24"/>
    </row>
    <row r="456" spans="3:8" x14ac:dyDescent="0.3">
      <c r="C456" s="24"/>
      <c r="D456" s="24"/>
      <c r="E456" s="60"/>
      <c r="F456" s="24"/>
      <c r="G456" s="60"/>
      <c r="H456" s="24"/>
    </row>
    <row r="457" spans="3:8" x14ac:dyDescent="0.3">
      <c r="C457" s="24"/>
      <c r="D457" s="24"/>
      <c r="E457" s="60"/>
      <c r="F457" s="24"/>
      <c r="G457" s="60"/>
      <c r="H457" s="24"/>
    </row>
    <row r="458" spans="3:8" x14ac:dyDescent="0.3">
      <c r="C458" s="24"/>
      <c r="D458" s="24"/>
      <c r="E458" s="60"/>
      <c r="F458" s="24"/>
      <c r="G458" s="60"/>
      <c r="H458" s="24"/>
    </row>
    <row r="459" spans="3:8" x14ac:dyDescent="0.3">
      <c r="C459" s="24"/>
      <c r="D459" s="24"/>
      <c r="E459" s="60"/>
      <c r="F459" s="24"/>
      <c r="G459" s="60"/>
      <c r="H459" s="24"/>
    </row>
    <row r="460" spans="3:8" x14ac:dyDescent="0.3">
      <c r="C460" s="24"/>
      <c r="D460" s="24"/>
      <c r="E460" s="60"/>
      <c r="F460" s="24"/>
      <c r="G460" s="60"/>
      <c r="H460" s="24"/>
    </row>
    <row r="461" spans="3:8" x14ac:dyDescent="0.3">
      <c r="C461" s="24"/>
      <c r="D461" s="24"/>
      <c r="E461" s="60"/>
      <c r="F461" s="24"/>
      <c r="G461" s="60"/>
      <c r="H461" s="24"/>
    </row>
    <row r="462" spans="3:8" x14ac:dyDescent="0.3">
      <c r="C462" s="24"/>
      <c r="D462" s="24"/>
      <c r="E462" s="60"/>
      <c r="F462" s="24"/>
      <c r="G462" s="60"/>
      <c r="H462" s="24"/>
    </row>
    <row r="463" spans="3:8" x14ac:dyDescent="0.3">
      <c r="C463" s="24"/>
      <c r="D463" s="24"/>
      <c r="E463" s="60"/>
      <c r="F463" s="24"/>
      <c r="G463" s="60"/>
      <c r="H463" s="24"/>
    </row>
    <row r="464" spans="3:8" x14ac:dyDescent="0.3">
      <c r="C464" s="24"/>
      <c r="D464" s="24"/>
      <c r="E464" s="60"/>
      <c r="F464" s="24"/>
      <c r="G464" s="60"/>
      <c r="H464" s="24"/>
    </row>
    <row r="465" spans="3:8" x14ac:dyDescent="0.3">
      <c r="C465" s="24"/>
      <c r="D465" s="24"/>
      <c r="E465" s="60"/>
      <c r="F465" s="24"/>
      <c r="G465" s="60"/>
      <c r="H465" s="24"/>
    </row>
    <row r="466" spans="3:8" x14ac:dyDescent="0.3">
      <c r="C466" s="24"/>
      <c r="D466" s="24"/>
      <c r="E466" s="60"/>
      <c r="F466" s="24"/>
      <c r="G466" s="60"/>
      <c r="H466" s="24"/>
    </row>
    <row r="467" spans="3:8" x14ac:dyDescent="0.3">
      <c r="C467" s="24"/>
      <c r="D467" s="24"/>
      <c r="E467" s="60"/>
      <c r="F467" s="24"/>
      <c r="G467" s="60"/>
      <c r="H467" s="24"/>
    </row>
    <row r="468" spans="3:8" x14ac:dyDescent="0.3">
      <c r="C468" s="24"/>
      <c r="D468" s="24"/>
      <c r="E468" s="60"/>
      <c r="F468" s="24"/>
      <c r="G468" s="60"/>
      <c r="H468" s="24"/>
    </row>
    <row r="469" spans="3:8" x14ac:dyDescent="0.3">
      <c r="C469" s="24"/>
      <c r="D469" s="24"/>
      <c r="E469" s="60"/>
      <c r="F469" s="24"/>
      <c r="G469" s="60"/>
      <c r="H469" s="24"/>
    </row>
    <row r="470" spans="3:8" x14ac:dyDescent="0.3">
      <c r="C470" s="24"/>
      <c r="D470" s="24"/>
      <c r="E470" s="60"/>
      <c r="F470" s="24"/>
      <c r="G470" s="60"/>
      <c r="H470" s="24"/>
    </row>
    <row r="471" spans="3:8" x14ac:dyDescent="0.3">
      <c r="C471" s="24"/>
      <c r="D471" s="24"/>
      <c r="E471" s="60"/>
      <c r="F471" s="24"/>
      <c r="G471" s="60"/>
      <c r="H471" s="24"/>
    </row>
    <row r="472" spans="3:8" x14ac:dyDescent="0.3">
      <c r="C472" s="24"/>
      <c r="D472" s="24"/>
      <c r="E472" s="60"/>
      <c r="F472" s="24"/>
      <c r="G472" s="60"/>
      <c r="H472" s="24"/>
    </row>
    <row r="473" spans="3:8" x14ac:dyDescent="0.3">
      <c r="C473" s="24"/>
      <c r="D473" s="24"/>
      <c r="E473" s="60"/>
      <c r="F473" s="24"/>
      <c r="G473" s="60"/>
      <c r="H473" s="24"/>
    </row>
    <row r="474" spans="3:8" x14ac:dyDescent="0.3">
      <c r="C474" s="24"/>
      <c r="D474" s="24"/>
      <c r="E474" s="60"/>
      <c r="F474" s="24"/>
      <c r="G474" s="60"/>
      <c r="H474" s="24"/>
    </row>
    <row r="475" spans="3:8" x14ac:dyDescent="0.3">
      <c r="C475" s="24"/>
      <c r="D475" s="24"/>
      <c r="E475" s="60"/>
      <c r="F475" s="24"/>
      <c r="G475" s="60"/>
      <c r="H475" s="24"/>
    </row>
    <row r="476" spans="3:8" x14ac:dyDescent="0.3">
      <c r="C476" s="24"/>
      <c r="D476" s="24"/>
      <c r="E476" s="60"/>
      <c r="F476" s="24"/>
      <c r="G476" s="60"/>
      <c r="H476" s="24"/>
    </row>
    <row r="477" spans="3:8" x14ac:dyDescent="0.3">
      <c r="C477" s="24"/>
      <c r="D477" s="24"/>
      <c r="E477" s="60"/>
      <c r="F477" s="24"/>
      <c r="G477" s="60"/>
      <c r="H477" s="24"/>
    </row>
    <row r="478" spans="3:8" x14ac:dyDescent="0.3">
      <c r="C478" s="24"/>
      <c r="D478" s="24"/>
      <c r="E478" s="60"/>
      <c r="F478" s="24"/>
      <c r="G478" s="60"/>
      <c r="H478" s="24"/>
    </row>
    <row r="479" spans="3:8" x14ac:dyDescent="0.3">
      <c r="C479" s="24"/>
      <c r="D479" s="24"/>
      <c r="E479" s="60"/>
      <c r="F479" s="24"/>
      <c r="G479" s="60"/>
      <c r="H479" s="24"/>
    </row>
    <row r="480" spans="3:8" x14ac:dyDescent="0.3">
      <c r="C480" s="24"/>
      <c r="D480" s="24"/>
      <c r="E480" s="60"/>
      <c r="F480" s="24"/>
      <c r="G480" s="60"/>
      <c r="H480" s="24"/>
    </row>
    <row r="481" spans="3:8" x14ac:dyDescent="0.3">
      <c r="C481" s="24"/>
      <c r="D481" s="24"/>
      <c r="E481" s="60"/>
      <c r="F481" s="24"/>
      <c r="G481" s="60"/>
      <c r="H481" s="24"/>
    </row>
    <row r="482" spans="3:8" x14ac:dyDescent="0.3">
      <c r="C482" s="24"/>
      <c r="D482" s="24"/>
      <c r="E482" s="60"/>
      <c r="F482" s="24"/>
      <c r="G482" s="60"/>
      <c r="H482" s="24"/>
    </row>
    <row r="483" spans="3:8" x14ac:dyDescent="0.3">
      <c r="C483" s="24"/>
      <c r="D483" s="24"/>
      <c r="E483" s="60"/>
      <c r="F483" s="24"/>
      <c r="G483" s="60"/>
      <c r="H483" s="24"/>
    </row>
    <row r="484" spans="3:8" x14ac:dyDescent="0.3">
      <c r="C484" s="24"/>
      <c r="D484" s="24"/>
      <c r="E484" s="60"/>
      <c r="F484" s="24"/>
      <c r="G484" s="60"/>
      <c r="H484" s="24"/>
    </row>
    <row r="485" spans="3:8" x14ac:dyDescent="0.3">
      <c r="C485" s="24"/>
      <c r="D485" s="24"/>
      <c r="E485" s="60"/>
      <c r="F485" s="24"/>
      <c r="G485" s="60"/>
      <c r="H485" s="24"/>
    </row>
    <row r="486" spans="3:8" x14ac:dyDescent="0.3">
      <c r="C486" s="24"/>
      <c r="D486" s="24"/>
      <c r="E486" s="60"/>
      <c r="F486" s="24"/>
      <c r="G486" s="60"/>
      <c r="H486" s="24"/>
    </row>
    <row r="487" spans="3:8" x14ac:dyDescent="0.3">
      <c r="C487" s="24"/>
      <c r="D487" s="24"/>
      <c r="E487" s="60"/>
      <c r="F487" s="24"/>
      <c r="G487" s="60"/>
      <c r="H487" s="24"/>
    </row>
    <row r="488" spans="3:8" x14ac:dyDescent="0.3">
      <c r="C488" s="24"/>
      <c r="D488" s="24"/>
      <c r="E488" s="60"/>
      <c r="F488" s="24"/>
      <c r="G488" s="60"/>
      <c r="H488" s="24"/>
    </row>
    <row r="489" spans="3:8" x14ac:dyDescent="0.3">
      <c r="C489" s="24"/>
      <c r="D489" s="24"/>
      <c r="E489" s="60"/>
      <c r="F489" s="24"/>
      <c r="G489" s="60"/>
      <c r="H489" s="24"/>
    </row>
    <row r="490" spans="3:8" x14ac:dyDescent="0.3">
      <c r="C490" s="24"/>
      <c r="D490" s="24"/>
      <c r="E490" s="60"/>
      <c r="F490" s="24"/>
      <c r="G490" s="60"/>
      <c r="H490" s="24"/>
    </row>
    <row r="491" spans="3:8" x14ac:dyDescent="0.3">
      <c r="C491" s="24"/>
      <c r="D491" s="24"/>
      <c r="E491" s="60"/>
      <c r="F491" s="24"/>
      <c r="G491" s="60"/>
      <c r="H491" s="24"/>
    </row>
    <row r="492" spans="3:8" x14ac:dyDescent="0.3">
      <c r="C492" s="24"/>
      <c r="D492" s="24"/>
      <c r="E492" s="60"/>
      <c r="F492" s="24"/>
      <c r="G492" s="60"/>
      <c r="H492" s="24"/>
    </row>
    <row r="493" spans="3:8" x14ac:dyDescent="0.3">
      <c r="C493" s="24"/>
      <c r="D493" s="24"/>
      <c r="E493" s="60"/>
      <c r="F493" s="24"/>
      <c r="G493" s="60"/>
      <c r="H493" s="24"/>
    </row>
    <row r="494" spans="3:8" x14ac:dyDescent="0.3">
      <c r="C494" s="24"/>
      <c r="D494" s="24"/>
      <c r="E494" s="60"/>
      <c r="F494" s="24"/>
      <c r="G494" s="60"/>
      <c r="H494" s="24"/>
    </row>
    <row r="495" spans="3:8" x14ac:dyDescent="0.3">
      <c r="C495" s="24"/>
      <c r="D495" s="24"/>
      <c r="E495" s="60"/>
      <c r="F495" s="24"/>
      <c r="G495" s="60"/>
      <c r="H495" s="24"/>
    </row>
    <row r="496" spans="3:8" x14ac:dyDescent="0.3">
      <c r="C496" s="24"/>
      <c r="D496" s="24"/>
      <c r="E496" s="60"/>
      <c r="F496" s="24"/>
      <c r="G496" s="60"/>
      <c r="H496" s="24"/>
    </row>
    <row r="497" spans="3:8" x14ac:dyDescent="0.3">
      <c r="C497" s="24"/>
      <c r="D497" s="24"/>
      <c r="E497" s="60"/>
      <c r="F497" s="24"/>
      <c r="G497" s="60"/>
      <c r="H497" s="24"/>
    </row>
    <row r="498" spans="3:8" x14ac:dyDescent="0.3">
      <c r="C498" s="24"/>
      <c r="D498" s="24"/>
      <c r="E498" s="60"/>
      <c r="F498" s="24"/>
      <c r="G498" s="60"/>
      <c r="H498" s="24"/>
    </row>
    <row r="499" spans="3:8" x14ac:dyDescent="0.3">
      <c r="C499" s="24"/>
      <c r="D499" s="24"/>
      <c r="E499" s="60"/>
      <c r="F499" s="24"/>
      <c r="G499" s="60"/>
      <c r="H499" s="24"/>
    </row>
    <row r="500" spans="3:8" x14ac:dyDescent="0.3">
      <c r="C500" s="24"/>
      <c r="D500" s="24"/>
      <c r="E500" s="60"/>
      <c r="F500" s="24"/>
      <c r="G500" s="60"/>
      <c r="H500" s="24"/>
    </row>
    <row r="501" spans="3:8" x14ac:dyDescent="0.3">
      <c r="C501" s="24"/>
      <c r="D501" s="24"/>
      <c r="E501" s="60"/>
      <c r="F501" s="24"/>
      <c r="G501" s="60"/>
      <c r="H501" s="24"/>
    </row>
    <row r="502" spans="3:8" x14ac:dyDescent="0.3">
      <c r="C502" s="24"/>
      <c r="D502" s="24"/>
      <c r="E502" s="60"/>
      <c r="F502" s="24"/>
      <c r="G502" s="60"/>
      <c r="H502" s="24"/>
    </row>
    <row r="503" spans="3:8" x14ac:dyDescent="0.3">
      <c r="C503" s="24"/>
      <c r="D503" s="24"/>
      <c r="E503" s="60"/>
      <c r="F503" s="24"/>
      <c r="G503" s="60"/>
      <c r="H503" s="24"/>
    </row>
    <row r="504" spans="3:8" x14ac:dyDescent="0.3">
      <c r="C504" s="24"/>
      <c r="D504" s="24"/>
      <c r="E504" s="60"/>
      <c r="F504" s="24"/>
      <c r="G504" s="60"/>
      <c r="H504" s="24"/>
    </row>
    <row r="505" spans="3:8" x14ac:dyDescent="0.3">
      <c r="C505" s="24"/>
      <c r="D505" s="24"/>
      <c r="E505" s="60"/>
      <c r="F505" s="24"/>
      <c r="G505" s="60"/>
      <c r="H505" s="24"/>
    </row>
    <row r="506" spans="3:8" x14ac:dyDescent="0.3">
      <c r="C506" s="24"/>
      <c r="D506" s="24"/>
      <c r="E506" s="60"/>
      <c r="F506" s="24"/>
      <c r="G506" s="60"/>
      <c r="H506" s="24"/>
    </row>
    <row r="507" spans="3:8" x14ac:dyDescent="0.3">
      <c r="C507" s="24"/>
      <c r="D507" s="24"/>
      <c r="E507" s="60"/>
      <c r="F507" s="24"/>
      <c r="G507" s="60"/>
      <c r="H507" s="24"/>
    </row>
    <row r="508" spans="3:8" x14ac:dyDescent="0.3">
      <c r="C508" s="24"/>
      <c r="D508" s="24"/>
      <c r="E508" s="60"/>
      <c r="F508" s="24"/>
      <c r="G508" s="60"/>
      <c r="H508" s="24"/>
    </row>
    <row r="509" spans="3:8" x14ac:dyDescent="0.3">
      <c r="C509" s="24"/>
      <c r="D509" s="24"/>
      <c r="E509" s="60"/>
      <c r="F509" s="24"/>
      <c r="G509" s="60"/>
      <c r="H509" s="24"/>
    </row>
    <row r="510" spans="3:8" x14ac:dyDescent="0.3">
      <c r="C510" s="24"/>
      <c r="D510" s="24"/>
      <c r="E510" s="60"/>
      <c r="F510" s="24"/>
      <c r="G510" s="60"/>
      <c r="H510" s="24"/>
    </row>
    <row r="511" spans="3:8" x14ac:dyDescent="0.3">
      <c r="C511" s="24"/>
      <c r="D511" s="24"/>
      <c r="E511" s="60"/>
      <c r="F511" s="24"/>
      <c r="G511" s="60"/>
      <c r="H511" s="24"/>
    </row>
    <row r="512" spans="3:8" x14ac:dyDescent="0.3">
      <c r="C512" s="24"/>
      <c r="D512" s="24"/>
      <c r="E512" s="60"/>
      <c r="F512" s="24"/>
      <c r="G512" s="60"/>
      <c r="H512" s="24"/>
    </row>
    <row r="513" spans="3:8" x14ac:dyDescent="0.3">
      <c r="C513" s="24"/>
      <c r="D513" s="24"/>
      <c r="E513" s="60"/>
      <c r="F513" s="24"/>
      <c r="G513" s="60"/>
      <c r="H513" s="24"/>
    </row>
    <row r="514" spans="3:8" x14ac:dyDescent="0.3">
      <c r="C514" s="24"/>
      <c r="D514" s="24"/>
      <c r="E514" s="60"/>
      <c r="F514" s="24"/>
      <c r="G514" s="60"/>
      <c r="H514" s="24"/>
    </row>
    <row r="515" spans="3:8" x14ac:dyDescent="0.3">
      <c r="C515" s="24"/>
      <c r="D515" s="24"/>
      <c r="E515" s="60"/>
      <c r="F515" s="24"/>
      <c r="G515" s="60"/>
      <c r="H515" s="24"/>
    </row>
    <row r="516" spans="3:8" x14ac:dyDescent="0.3">
      <c r="C516" s="24"/>
      <c r="D516" s="24"/>
      <c r="E516" s="60"/>
      <c r="F516" s="24"/>
      <c r="G516" s="60"/>
      <c r="H516" s="24"/>
    </row>
    <row r="517" spans="3:8" x14ac:dyDescent="0.3">
      <c r="C517" s="24"/>
      <c r="D517" s="24"/>
      <c r="E517" s="60"/>
      <c r="F517" s="24"/>
      <c r="G517" s="60"/>
      <c r="H517" s="24"/>
    </row>
    <row r="518" spans="3:8" x14ac:dyDescent="0.3">
      <c r="C518" s="24"/>
      <c r="D518" s="24"/>
      <c r="E518" s="60"/>
      <c r="F518" s="24"/>
      <c r="G518" s="60"/>
      <c r="H518" s="24"/>
    </row>
    <row r="519" spans="3:8" x14ac:dyDescent="0.3">
      <c r="C519" s="24"/>
      <c r="D519" s="24"/>
      <c r="E519" s="60"/>
      <c r="F519" s="24"/>
      <c r="G519" s="60"/>
      <c r="H519" s="24"/>
    </row>
    <row r="520" spans="3:8" x14ac:dyDescent="0.3">
      <c r="C520" s="24"/>
      <c r="D520" s="24"/>
      <c r="E520" s="60"/>
      <c r="F520" s="24"/>
      <c r="G520" s="60"/>
      <c r="H520" s="24"/>
    </row>
    <row r="521" spans="3:8" x14ac:dyDescent="0.3">
      <c r="C521" s="24"/>
      <c r="D521" s="24"/>
      <c r="E521" s="60"/>
      <c r="F521" s="24"/>
      <c r="G521" s="60"/>
      <c r="H521" s="24"/>
    </row>
    <row r="522" spans="3:8" x14ac:dyDescent="0.3">
      <c r="C522" s="24"/>
      <c r="D522" s="24"/>
      <c r="E522" s="60"/>
      <c r="F522" s="24"/>
      <c r="G522" s="60"/>
      <c r="H522" s="24"/>
    </row>
    <row r="523" spans="3:8" x14ac:dyDescent="0.3">
      <c r="C523" s="24"/>
      <c r="D523" s="24"/>
      <c r="E523" s="60"/>
      <c r="F523" s="24"/>
      <c r="G523" s="60"/>
      <c r="H523" s="24"/>
    </row>
    <row r="524" spans="3:8" x14ac:dyDescent="0.3">
      <c r="C524" s="24"/>
      <c r="D524" s="24"/>
      <c r="E524" s="60"/>
      <c r="F524" s="24"/>
      <c r="G524" s="60"/>
      <c r="H524" s="24"/>
    </row>
    <row r="525" spans="3:8" x14ac:dyDescent="0.3">
      <c r="C525" s="24"/>
      <c r="D525" s="24"/>
      <c r="E525" s="60"/>
      <c r="F525" s="24"/>
      <c r="G525" s="60"/>
      <c r="H525" s="24"/>
    </row>
    <row r="526" spans="3:8" x14ac:dyDescent="0.3">
      <c r="C526" s="24"/>
      <c r="D526" s="24"/>
      <c r="E526" s="60"/>
      <c r="F526" s="24"/>
      <c r="G526" s="60"/>
      <c r="H526" s="24"/>
    </row>
    <row r="527" spans="3:8" x14ac:dyDescent="0.3">
      <c r="C527" s="24"/>
      <c r="D527" s="24"/>
      <c r="E527" s="60"/>
      <c r="F527" s="24"/>
      <c r="G527" s="60"/>
      <c r="H527" s="24"/>
    </row>
    <row r="528" spans="3:8" x14ac:dyDescent="0.3">
      <c r="C528" s="24"/>
      <c r="D528" s="24"/>
      <c r="E528" s="60"/>
      <c r="F528" s="24"/>
      <c r="G528" s="60"/>
      <c r="H528" s="24"/>
    </row>
    <row r="529" spans="3:8" x14ac:dyDescent="0.3">
      <c r="C529" s="24"/>
      <c r="D529" s="24"/>
      <c r="E529" s="60"/>
      <c r="F529" s="24"/>
      <c r="G529" s="60"/>
      <c r="H529" s="24"/>
    </row>
    <row r="530" spans="3:8" x14ac:dyDescent="0.3">
      <c r="C530" s="24"/>
      <c r="D530" s="24"/>
      <c r="E530" s="60"/>
      <c r="F530" s="24"/>
      <c r="G530" s="60"/>
      <c r="H530" s="24"/>
    </row>
    <row r="531" spans="3:8" x14ac:dyDescent="0.3">
      <c r="C531" s="24"/>
      <c r="D531" s="24"/>
      <c r="E531" s="60"/>
      <c r="F531" s="24"/>
      <c r="G531" s="60"/>
      <c r="H531" s="24"/>
    </row>
    <row r="532" spans="3:8" x14ac:dyDescent="0.3">
      <c r="C532" s="24"/>
      <c r="D532" s="24"/>
      <c r="E532" s="60"/>
      <c r="F532" s="24"/>
      <c r="G532" s="60"/>
      <c r="H532" s="24"/>
    </row>
    <row r="533" spans="3:8" x14ac:dyDescent="0.3">
      <c r="C533" s="24"/>
      <c r="D533" s="24"/>
      <c r="E533" s="60"/>
      <c r="F533" s="24"/>
      <c r="G533" s="60"/>
      <c r="H533" s="24"/>
    </row>
    <row r="534" spans="3:8" x14ac:dyDescent="0.3">
      <c r="C534" s="24"/>
      <c r="D534" s="24"/>
      <c r="E534" s="60"/>
      <c r="F534" s="24"/>
      <c r="G534" s="60"/>
      <c r="H534" s="24"/>
    </row>
    <row r="535" spans="3:8" x14ac:dyDescent="0.3">
      <c r="C535" s="24"/>
      <c r="D535" s="24"/>
      <c r="E535" s="60"/>
      <c r="F535" s="24"/>
      <c r="G535" s="60"/>
      <c r="H535" s="24"/>
    </row>
    <row r="536" spans="3:8" x14ac:dyDescent="0.3">
      <c r="C536" s="24"/>
      <c r="D536" s="24"/>
      <c r="E536" s="60"/>
      <c r="F536" s="24"/>
      <c r="G536" s="60"/>
      <c r="H536" s="24"/>
    </row>
    <row r="537" spans="3:8" x14ac:dyDescent="0.3">
      <c r="C537" s="24"/>
      <c r="D537" s="24"/>
      <c r="E537" s="60"/>
      <c r="F537" s="24"/>
      <c r="G537" s="60"/>
      <c r="H537" s="24"/>
    </row>
    <row r="538" spans="3:8" x14ac:dyDescent="0.3">
      <c r="C538" s="24"/>
      <c r="D538" s="24"/>
      <c r="E538" s="60"/>
      <c r="F538" s="24"/>
      <c r="G538" s="60"/>
      <c r="H538" s="24"/>
    </row>
    <row r="539" spans="3:8" x14ac:dyDescent="0.3">
      <c r="C539" s="24"/>
      <c r="D539" s="24"/>
      <c r="E539" s="60"/>
      <c r="F539" s="24"/>
      <c r="G539" s="60"/>
      <c r="H539" s="24"/>
    </row>
    <row r="540" spans="3:8" x14ac:dyDescent="0.3">
      <c r="C540" s="24"/>
      <c r="D540" s="24"/>
      <c r="E540" s="60"/>
      <c r="F540" s="24"/>
      <c r="G540" s="60"/>
      <c r="H540" s="24"/>
    </row>
    <row r="541" spans="3:8" x14ac:dyDescent="0.3">
      <c r="C541" s="24"/>
      <c r="D541" s="24"/>
      <c r="E541" s="60"/>
      <c r="F541" s="24"/>
      <c r="G541" s="60"/>
      <c r="H541" s="24"/>
    </row>
    <row r="542" spans="3:8" x14ac:dyDescent="0.3">
      <c r="C542" s="24"/>
      <c r="D542" s="24"/>
      <c r="E542" s="60"/>
      <c r="F542" s="24"/>
      <c r="G542" s="60"/>
      <c r="H542" s="24"/>
    </row>
    <row r="543" spans="3:8" x14ac:dyDescent="0.3">
      <c r="C543" s="24"/>
      <c r="D543" s="24"/>
      <c r="E543" s="60"/>
      <c r="F543" s="24"/>
      <c r="G543" s="60"/>
      <c r="H543" s="24"/>
    </row>
    <row r="544" spans="3:8" x14ac:dyDescent="0.3">
      <c r="C544" s="24"/>
      <c r="D544" s="24"/>
      <c r="E544" s="60"/>
      <c r="F544" s="24"/>
      <c r="G544" s="60"/>
      <c r="H544" s="24"/>
    </row>
    <row r="545" spans="3:8" x14ac:dyDescent="0.3">
      <c r="C545" s="24"/>
      <c r="D545" s="24"/>
      <c r="E545" s="60"/>
      <c r="F545" s="24"/>
      <c r="G545" s="60"/>
      <c r="H545" s="24"/>
    </row>
    <row r="546" spans="3:8" x14ac:dyDescent="0.3">
      <c r="C546" s="24"/>
      <c r="D546" s="24"/>
      <c r="E546" s="60"/>
      <c r="F546" s="24"/>
      <c r="G546" s="60"/>
      <c r="H546" s="24"/>
    </row>
    <row r="547" spans="3:8" x14ac:dyDescent="0.3">
      <c r="C547" s="24"/>
      <c r="D547" s="24"/>
      <c r="E547" s="60"/>
      <c r="F547" s="24"/>
      <c r="G547" s="60"/>
      <c r="H547" s="24"/>
    </row>
    <row r="548" spans="3:8" x14ac:dyDescent="0.3">
      <c r="C548" s="24"/>
      <c r="D548" s="24"/>
      <c r="E548" s="60"/>
      <c r="F548" s="24"/>
      <c r="G548" s="60"/>
      <c r="H548" s="24"/>
    </row>
    <row r="549" spans="3:8" x14ac:dyDescent="0.3">
      <c r="C549" s="24"/>
      <c r="D549" s="24"/>
      <c r="E549" s="60"/>
      <c r="F549" s="24"/>
      <c r="G549" s="60"/>
      <c r="H549" s="24"/>
    </row>
    <row r="550" spans="3:8" x14ac:dyDescent="0.3">
      <c r="C550" s="24"/>
      <c r="D550" s="24"/>
      <c r="E550" s="60"/>
      <c r="F550" s="24"/>
      <c r="G550" s="60"/>
      <c r="H550" s="24"/>
    </row>
    <row r="551" spans="3:8" x14ac:dyDescent="0.3">
      <c r="C551" s="24"/>
      <c r="D551" s="24"/>
      <c r="E551" s="60"/>
      <c r="F551" s="24"/>
      <c r="G551" s="60"/>
      <c r="H551" s="24"/>
    </row>
    <row r="552" spans="3:8" x14ac:dyDescent="0.3">
      <c r="C552" s="24"/>
      <c r="D552" s="24"/>
      <c r="E552" s="60"/>
      <c r="F552" s="24"/>
      <c r="G552" s="60"/>
      <c r="H552" s="24"/>
    </row>
    <row r="553" spans="3:8" x14ac:dyDescent="0.3">
      <c r="C553" s="24"/>
      <c r="D553" s="24"/>
      <c r="E553" s="60"/>
      <c r="F553" s="24"/>
      <c r="G553" s="60"/>
      <c r="H553" s="24"/>
    </row>
    <row r="554" spans="3:8" x14ac:dyDescent="0.3">
      <c r="C554" s="24"/>
      <c r="D554" s="24"/>
      <c r="E554" s="60"/>
      <c r="F554" s="24"/>
      <c r="G554" s="60"/>
      <c r="H554" s="24"/>
    </row>
    <row r="555" spans="3:8" x14ac:dyDescent="0.3">
      <c r="C555" s="24"/>
      <c r="D555" s="24"/>
      <c r="E555" s="60"/>
      <c r="F555" s="24"/>
      <c r="G555" s="60"/>
      <c r="H555" s="24"/>
    </row>
    <row r="556" spans="3:8" x14ac:dyDescent="0.3">
      <c r="C556" s="24"/>
      <c r="D556" s="24"/>
      <c r="E556" s="60"/>
      <c r="F556" s="24"/>
      <c r="G556" s="60"/>
      <c r="H556" s="24"/>
    </row>
    <row r="557" spans="3:8" x14ac:dyDescent="0.3">
      <c r="C557" s="24"/>
      <c r="D557" s="24"/>
      <c r="E557" s="60"/>
      <c r="F557" s="24"/>
      <c r="G557" s="60"/>
      <c r="H557" s="24"/>
    </row>
    <row r="558" spans="3:8" x14ac:dyDescent="0.3">
      <c r="C558" s="24"/>
      <c r="D558" s="24"/>
      <c r="E558" s="60"/>
      <c r="F558" s="24"/>
      <c r="G558" s="60"/>
      <c r="H558" s="24"/>
    </row>
    <row r="559" spans="3:8" x14ac:dyDescent="0.3">
      <c r="C559" s="24"/>
      <c r="D559" s="24"/>
      <c r="E559" s="60"/>
      <c r="F559" s="24"/>
      <c r="G559" s="60"/>
      <c r="H559" s="24"/>
    </row>
    <row r="560" spans="3:8" x14ac:dyDescent="0.3">
      <c r="C560" s="24"/>
      <c r="D560" s="24"/>
      <c r="E560" s="60"/>
      <c r="F560" s="24"/>
      <c r="G560" s="60"/>
      <c r="H560" s="24"/>
    </row>
    <row r="561" spans="3:8" x14ac:dyDescent="0.3">
      <c r="C561" s="24"/>
      <c r="D561" s="24"/>
      <c r="E561" s="60"/>
      <c r="F561" s="24"/>
      <c r="G561" s="60"/>
      <c r="H561" s="24"/>
    </row>
    <row r="562" spans="3:8" x14ac:dyDescent="0.3">
      <c r="C562" s="24"/>
      <c r="D562" s="24"/>
      <c r="E562" s="60"/>
      <c r="F562" s="24"/>
      <c r="G562" s="60"/>
      <c r="H562" s="24"/>
    </row>
    <row r="563" spans="3:8" x14ac:dyDescent="0.3">
      <c r="C563" s="24"/>
      <c r="D563" s="24"/>
      <c r="E563" s="60"/>
      <c r="F563" s="24"/>
      <c r="G563" s="60"/>
      <c r="H563" s="24"/>
    </row>
    <row r="564" spans="3:8" x14ac:dyDescent="0.3">
      <c r="C564" s="24"/>
      <c r="D564" s="24"/>
      <c r="E564" s="60"/>
      <c r="F564" s="24"/>
      <c r="G564" s="60"/>
      <c r="H564" s="24"/>
    </row>
    <row r="565" spans="3:8" x14ac:dyDescent="0.3">
      <c r="C565" s="24"/>
      <c r="D565" s="24"/>
      <c r="E565" s="60"/>
      <c r="F565" s="24"/>
      <c r="G565" s="60"/>
      <c r="H565" s="24"/>
    </row>
    <row r="566" spans="3:8" x14ac:dyDescent="0.3">
      <c r="C566" s="24"/>
      <c r="D566" s="24"/>
      <c r="E566" s="60"/>
      <c r="F566" s="24"/>
      <c r="G566" s="60"/>
      <c r="H566" s="24"/>
    </row>
    <row r="567" spans="3:8" x14ac:dyDescent="0.3">
      <c r="C567" s="24"/>
      <c r="D567" s="24"/>
      <c r="E567" s="60"/>
      <c r="F567" s="24"/>
      <c r="G567" s="60"/>
      <c r="H567" s="24"/>
    </row>
    <row r="568" spans="3:8" x14ac:dyDescent="0.3">
      <c r="C568" s="24"/>
      <c r="D568" s="24"/>
      <c r="E568" s="60"/>
      <c r="F568" s="24"/>
      <c r="G568" s="60"/>
      <c r="H568" s="24"/>
    </row>
    <row r="569" spans="3:8" x14ac:dyDescent="0.3">
      <c r="C569" s="24"/>
      <c r="D569" s="24"/>
      <c r="E569" s="60"/>
      <c r="F569" s="24"/>
      <c r="G569" s="60"/>
      <c r="H569" s="24"/>
    </row>
    <row r="570" spans="3:8" x14ac:dyDescent="0.3">
      <c r="C570" s="24"/>
      <c r="D570" s="24"/>
      <c r="E570" s="60"/>
      <c r="F570" s="24"/>
      <c r="G570" s="60"/>
      <c r="H570" s="24"/>
    </row>
    <row r="571" spans="3:8" x14ac:dyDescent="0.3">
      <c r="C571" s="24"/>
      <c r="D571" s="24"/>
      <c r="E571" s="60"/>
      <c r="F571" s="24"/>
      <c r="G571" s="60"/>
      <c r="H571" s="24"/>
    </row>
    <row r="572" spans="3:8" x14ac:dyDescent="0.3">
      <c r="C572" s="24"/>
      <c r="D572" s="24"/>
      <c r="E572" s="60"/>
      <c r="F572" s="24"/>
      <c r="G572" s="60"/>
      <c r="H572" s="24"/>
    </row>
    <row r="573" spans="3:8" x14ac:dyDescent="0.3">
      <c r="C573" s="24"/>
      <c r="D573" s="24"/>
      <c r="E573" s="60"/>
      <c r="F573" s="24"/>
      <c r="G573" s="60"/>
      <c r="H573" s="24"/>
    </row>
    <row r="574" spans="3:8" x14ac:dyDescent="0.3">
      <c r="C574" s="24"/>
      <c r="D574" s="24"/>
      <c r="E574" s="60"/>
      <c r="F574" s="24"/>
      <c r="G574" s="60"/>
      <c r="H574" s="24"/>
    </row>
    <row r="575" spans="3:8" x14ac:dyDescent="0.3">
      <c r="C575" s="24"/>
      <c r="D575" s="24"/>
      <c r="E575" s="60"/>
      <c r="F575" s="24"/>
      <c r="G575" s="60"/>
      <c r="H575" s="24"/>
    </row>
    <row r="576" spans="3:8" x14ac:dyDescent="0.3">
      <c r="C576" s="24"/>
      <c r="D576" s="24"/>
      <c r="E576" s="60"/>
      <c r="F576" s="24"/>
      <c r="G576" s="60"/>
      <c r="H576" s="24"/>
    </row>
    <row r="577" spans="3:8" x14ac:dyDescent="0.3">
      <c r="C577" s="24"/>
      <c r="D577" s="24"/>
      <c r="E577" s="60"/>
      <c r="F577" s="24"/>
      <c r="G577" s="60"/>
      <c r="H577" s="24"/>
    </row>
    <row r="578" spans="3:8" x14ac:dyDescent="0.3">
      <c r="C578" s="24"/>
      <c r="D578" s="24"/>
      <c r="E578" s="60"/>
      <c r="F578" s="24"/>
      <c r="G578" s="60"/>
      <c r="H578" s="24"/>
    </row>
    <row r="579" spans="3:8" x14ac:dyDescent="0.3">
      <c r="C579" s="24"/>
      <c r="D579" s="24"/>
      <c r="E579" s="60"/>
      <c r="F579" s="24"/>
      <c r="G579" s="60"/>
      <c r="H579" s="24"/>
    </row>
    <row r="580" spans="3:8" x14ac:dyDescent="0.3">
      <c r="C580" s="24"/>
      <c r="D580" s="24"/>
      <c r="E580" s="60"/>
      <c r="F580" s="24"/>
      <c r="G580" s="60"/>
      <c r="H580" s="24"/>
    </row>
    <row r="581" spans="3:8" x14ac:dyDescent="0.3">
      <c r="C581" s="24"/>
      <c r="D581" s="24"/>
      <c r="E581" s="60"/>
      <c r="F581" s="24"/>
      <c r="G581" s="60"/>
      <c r="H581" s="24"/>
    </row>
    <row r="582" spans="3:8" x14ac:dyDescent="0.3">
      <c r="C582" s="24"/>
      <c r="D582" s="24"/>
      <c r="E582" s="60"/>
      <c r="F582" s="24"/>
      <c r="G582" s="60"/>
      <c r="H582" s="24"/>
    </row>
    <row r="583" spans="3:8" x14ac:dyDescent="0.3">
      <c r="C583" s="24"/>
      <c r="D583" s="24"/>
      <c r="E583" s="60"/>
      <c r="F583" s="24"/>
      <c r="G583" s="60"/>
      <c r="H583" s="24"/>
    </row>
    <row r="584" spans="3:8" x14ac:dyDescent="0.3">
      <c r="C584" s="24"/>
      <c r="D584" s="24"/>
      <c r="E584" s="60"/>
      <c r="F584" s="24"/>
      <c r="G584" s="60"/>
      <c r="H584" s="24"/>
    </row>
    <row r="585" spans="3:8" x14ac:dyDescent="0.3">
      <c r="C585" s="24"/>
      <c r="D585" s="24"/>
      <c r="E585" s="60"/>
      <c r="F585" s="24"/>
      <c r="G585" s="60"/>
      <c r="H585" s="24"/>
    </row>
    <row r="586" spans="3:8" x14ac:dyDescent="0.3">
      <c r="C586" s="24"/>
      <c r="D586" s="24"/>
      <c r="E586" s="60"/>
      <c r="F586" s="24"/>
      <c r="G586" s="60"/>
      <c r="H586" s="24"/>
    </row>
    <row r="587" spans="3:8" x14ac:dyDescent="0.3">
      <c r="C587" s="24"/>
      <c r="D587" s="24"/>
      <c r="E587" s="60"/>
      <c r="F587" s="24"/>
      <c r="G587" s="60"/>
      <c r="H587" s="24"/>
    </row>
    <row r="588" spans="3:8" x14ac:dyDescent="0.3">
      <c r="C588" s="24"/>
      <c r="D588" s="24"/>
      <c r="E588" s="60"/>
      <c r="F588" s="24"/>
      <c r="G588" s="60"/>
      <c r="H588" s="24"/>
    </row>
    <row r="589" spans="3:8" x14ac:dyDescent="0.3">
      <c r="C589" s="24"/>
      <c r="D589" s="24"/>
      <c r="E589" s="60"/>
      <c r="F589" s="24"/>
      <c r="G589" s="60"/>
      <c r="H589" s="24"/>
    </row>
    <row r="590" spans="3:8" x14ac:dyDescent="0.3">
      <c r="C590" s="24"/>
      <c r="D590" s="24"/>
      <c r="E590" s="60"/>
      <c r="F590" s="24"/>
      <c r="G590" s="60"/>
      <c r="H590" s="24"/>
    </row>
    <row r="591" spans="3:8" x14ac:dyDescent="0.3">
      <c r="C591" s="24"/>
      <c r="D591" s="24"/>
      <c r="E591" s="60"/>
      <c r="F591" s="24"/>
      <c r="G591" s="60"/>
      <c r="H591" s="24"/>
    </row>
    <row r="592" spans="3:8" x14ac:dyDescent="0.3">
      <c r="C592" s="24"/>
      <c r="D592" s="24"/>
      <c r="E592" s="60"/>
      <c r="F592" s="24"/>
      <c r="G592" s="60"/>
      <c r="H592" s="24"/>
    </row>
    <row r="593" spans="3:8" x14ac:dyDescent="0.3">
      <c r="C593" s="24"/>
      <c r="D593" s="24"/>
      <c r="E593" s="60"/>
      <c r="F593" s="24"/>
      <c r="G593" s="60"/>
      <c r="H593" s="24"/>
    </row>
    <row r="594" spans="3:8" x14ac:dyDescent="0.3">
      <c r="C594" s="24"/>
      <c r="D594" s="24"/>
      <c r="E594" s="60"/>
      <c r="F594" s="24"/>
      <c r="G594" s="60"/>
      <c r="H594" s="24"/>
    </row>
    <row r="595" spans="3:8" x14ac:dyDescent="0.3">
      <c r="C595" s="24"/>
      <c r="D595" s="24"/>
      <c r="E595" s="60"/>
      <c r="F595" s="24"/>
      <c r="G595" s="60"/>
      <c r="H595" s="24"/>
    </row>
    <row r="596" spans="3:8" x14ac:dyDescent="0.3">
      <c r="C596" s="24"/>
      <c r="D596" s="24"/>
      <c r="E596" s="60"/>
      <c r="F596" s="24"/>
      <c r="G596" s="60"/>
      <c r="H596" s="24"/>
    </row>
    <row r="597" spans="3:8" x14ac:dyDescent="0.3">
      <c r="C597" s="24"/>
      <c r="D597" s="24"/>
      <c r="E597" s="60"/>
      <c r="F597" s="24"/>
      <c r="G597" s="60"/>
      <c r="H597" s="24"/>
    </row>
    <row r="598" spans="3:8" x14ac:dyDescent="0.3">
      <c r="C598" s="24"/>
      <c r="D598" s="24"/>
      <c r="E598" s="60"/>
      <c r="F598" s="24"/>
      <c r="G598" s="60"/>
      <c r="H598" s="24"/>
    </row>
    <row r="599" spans="3:8" x14ac:dyDescent="0.3">
      <c r="C599" s="24"/>
      <c r="D599" s="24"/>
      <c r="E599" s="60"/>
      <c r="F599" s="24"/>
      <c r="G599" s="60"/>
      <c r="H599" s="24"/>
    </row>
    <row r="600" spans="3:8" x14ac:dyDescent="0.3">
      <c r="C600" s="24"/>
      <c r="D600" s="24"/>
      <c r="E600" s="60"/>
      <c r="F600" s="24"/>
      <c r="G600" s="60"/>
      <c r="H600" s="24"/>
    </row>
    <row r="601" spans="3:8" x14ac:dyDescent="0.3">
      <c r="C601" s="24"/>
      <c r="D601" s="24"/>
      <c r="E601" s="60"/>
      <c r="F601" s="24"/>
      <c r="G601" s="60"/>
      <c r="H601" s="24"/>
    </row>
    <row r="602" spans="3:8" x14ac:dyDescent="0.3">
      <c r="C602" s="24"/>
      <c r="D602" s="24"/>
      <c r="E602" s="60"/>
      <c r="F602" s="24"/>
      <c r="G602" s="60"/>
      <c r="H602" s="24"/>
    </row>
    <row r="603" spans="3:8" x14ac:dyDescent="0.3">
      <c r="C603" s="24"/>
      <c r="D603" s="24"/>
      <c r="E603" s="60"/>
      <c r="F603" s="24"/>
      <c r="G603" s="60"/>
      <c r="H603" s="24"/>
    </row>
    <row r="604" spans="3:8" x14ac:dyDescent="0.3">
      <c r="C604" s="24"/>
      <c r="D604" s="24"/>
      <c r="E604" s="60"/>
      <c r="F604" s="24"/>
      <c r="G604" s="60"/>
      <c r="H604" s="24"/>
    </row>
    <row r="605" spans="3:8" x14ac:dyDescent="0.3">
      <c r="C605" s="24"/>
      <c r="D605" s="24"/>
      <c r="E605" s="60"/>
      <c r="F605" s="24"/>
      <c r="G605" s="60"/>
      <c r="H605" s="24"/>
    </row>
    <row r="606" spans="3:8" x14ac:dyDescent="0.3">
      <c r="C606" s="24"/>
      <c r="D606" s="24"/>
      <c r="E606" s="60"/>
      <c r="F606" s="24"/>
      <c r="G606" s="60"/>
      <c r="H606" s="24"/>
    </row>
    <row r="607" spans="3:8" x14ac:dyDescent="0.3">
      <c r="C607" s="24"/>
      <c r="D607" s="24"/>
      <c r="E607" s="60"/>
      <c r="F607" s="24"/>
      <c r="G607" s="60"/>
      <c r="H607" s="24"/>
    </row>
    <row r="608" spans="3:8" x14ac:dyDescent="0.3">
      <c r="C608" s="24"/>
      <c r="D608" s="24"/>
      <c r="E608" s="60"/>
      <c r="F608" s="24"/>
      <c r="G608" s="60"/>
      <c r="H608" s="24"/>
    </row>
    <row r="609" spans="3:8" x14ac:dyDescent="0.3">
      <c r="C609" s="24"/>
      <c r="D609" s="24"/>
      <c r="E609" s="60"/>
      <c r="F609" s="24"/>
      <c r="G609" s="60"/>
      <c r="H609" s="24"/>
    </row>
    <row r="610" spans="3:8" x14ac:dyDescent="0.3">
      <c r="C610" s="24"/>
      <c r="D610" s="24"/>
      <c r="E610" s="60"/>
      <c r="F610" s="24"/>
      <c r="G610" s="60"/>
      <c r="H610" s="24"/>
    </row>
    <row r="611" spans="3:8" x14ac:dyDescent="0.3">
      <c r="C611" s="24"/>
      <c r="D611" s="24"/>
      <c r="E611" s="60"/>
      <c r="F611" s="24"/>
      <c r="G611" s="60"/>
      <c r="H611" s="24"/>
    </row>
    <row r="612" spans="3:8" x14ac:dyDescent="0.3">
      <c r="C612" s="24"/>
      <c r="D612" s="24"/>
      <c r="E612" s="60"/>
      <c r="F612" s="24"/>
      <c r="G612" s="60"/>
      <c r="H612" s="24"/>
    </row>
    <row r="613" spans="3:8" x14ac:dyDescent="0.3">
      <c r="C613" s="24"/>
      <c r="D613" s="24"/>
      <c r="E613" s="60"/>
      <c r="F613" s="24"/>
      <c r="G613" s="60"/>
      <c r="H613" s="24"/>
    </row>
    <row r="614" spans="3:8" x14ac:dyDescent="0.3">
      <c r="C614" s="24"/>
      <c r="D614" s="24"/>
      <c r="E614" s="60"/>
      <c r="F614" s="24"/>
      <c r="G614" s="60"/>
      <c r="H614" s="24"/>
    </row>
    <row r="615" spans="3:8" x14ac:dyDescent="0.3">
      <c r="C615" s="24"/>
      <c r="D615" s="24"/>
      <c r="E615" s="60"/>
      <c r="F615" s="24"/>
      <c r="G615" s="60"/>
      <c r="H615" s="24"/>
    </row>
    <row r="616" spans="3:8" x14ac:dyDescent="0.3">
      <c r="C616" s="24"/>
      <c r="D616" s="24"/>
      <c r="E616" s="60"/>
      <c r="F616" s="24"/>
      <c r="G616" s="60"/>
      <c r="H616" s="24"/>
    </row>
    <row r="617" spans="3:8" x14ac:dyDescent="0.3">
      <c r="C617" s="24"/>
      <c r="D617" s="24"/>
      <c r="E617" s="60"/>
      <c r="F617" s="24"/>
      <c r="G617" s="60"/>
      <c r="H617" s="24"/>
    </row>
    <row r="618" spans="3:8" x14ac:dyDescent="0.3">
      <c r="C618" s="24"/>
      <c r="D618" s="24"/>
      <c r="E618" s="60"/>
      <c r="F618" s="24"/>
      <c r="G618" s="60"/>
      <c r="H618" s="24"/>
    </row>
    <row r="619" spans="3:8" x14ac:dyDescent="0.3">
      <c r="C619" s="24"/>
      <c r="D619" s="24"/>
      <c r="E619" s="60"/>
      <c r="F619" s="24"/>
      <c r="G619" s="60"/>
      <c r="H619" s="24"/>
    </row>
    <row r="620" spans="3:8" x14ac:dyDescent="0.3">
      <c r="C620" s="24"/>
      <c r="D620" s="24"/>
      <c r="E620" s="60"/>
      <c r="F620" s="24"/>
      <c r="G620" s="60"/>
      <c r="H620" s="24"/>
    </row>
    <row r="621" spans="3:8" x14ac:dyDescent="0.3">
      <c r="C621" s="24"/>
      <c r="D621" s="24"/>
      <c r="E621" s="60"/>
      <c r="F621" s="24"/>
      <c r="G621" s="60"/>
      <c r="H621" s="24"/>
    </row>
    <row r="622" spans="3:8" x14ac:dyDescent="0.3">
      <c r="C622" s="24"/>
      <c r="D622" s="24"/>
      <c r="E622" s="60"/>
      <c r="F622" s="24"/>
      <c r="G622" s="60"/>
      <c r="H622" s="24"/>
    </row>
    <row r="623" spans="3:8" x14ac:dyDescent="0.3">
      <c r="C623" s="24"/>
      <c r="D623" s="24"/>
      <c r="E623" s="60"/>
      <c r="F623" s="24"/>
      <c r="G623" s="60"/>
      <c r="H623" s="24"/>
    </row>
    <row r="624" spans="3:8" x14ac:dyDescent="0.3">
      <c r="C624" s="24"/>
      <c r="D624" s="24"/>
      <c r="E624" s="60"/>
      <c r="F624" s="24"/>
      <c r="G624" s="60"/>
      <c r="H624" s="24"/>
    </row>
    <row r="625" spans="3:8" x14ac:dyDescent="0.3">
      <c r="C625" s="24"/>
      <c r="D625" s="24"/>
      <c r="E625" s="60"/>
      <c r="F625" s="24"/>
      <c r="G625" s="60"/>
      <c r="H625" s="24"/>
    </row>
    <row r="626" spans="3:8" x14ac:dyDescent="0.3">
      <c r="C626" s="24"/>
      <c r="D626" s="24"/>
      <c r="E626" s="60"/>
      <c r="F626" s="24"/>
      <c r="G626" s="60"/>
      <c r="H626" s="24"/>
    </row>
    <row r="627" spans="3:8" x14ac:dyDescent="0.3">
      <c r="C627" s="24"/>
      <c r="D627" s="24"/>
      <c r="E627" s="60"/>
      <c r="F627" s="24"/>
      <c r="G627" s="60"/>
      <c r="H627" s="24"/>
    </row>
    <row r="628" spans="3:8" x14ac:dyDescent="0.3">
      <c r="C628" s="24"/>
      <c r="D628" s="24"/>
      <c r="E628" s="60"/>
      <c r="F628" s="24"/>
      <c r="G628" s="60"/>
      <c r="H628" s="24"/>
    </row>
    <row r="629" spans="3:8" x14ac:dyDescent="0.3">
      <c r="C629" s="24"/>
      <c r="D629" s="24"/>
      <c r="E629" s="60"/>
      <c r="F629" s="24"/>
      <c r="G629" s="60"/>
      <c r="H629" s="24"/>
    </row>
    <row r="630" spans="3:8" x14ac:dyDescent="0.3">
      <c r="C630" s="24"/>
      <c r="D630" s="24"/>
      <c r="E630" s="60"/>
      <c r="F630" s="24"/>
      <c r="G630" s="60"/>
      <c r="H630" s="24"/>
    </row>
    <row r="631" spans="3:8" x14ac:dyDescent="0.3">
      <c r="C631" s="24"/>
      <c r="D631" s="24"/>
      <c r="E631" s="60"/>
      <c r="F631" s="24"/>
      <c r="G631" s="60"/>
      <c r="H631" s="24"/>
    </row>
    <row r="632" spans="3:8" x14ac:dyDescent="0.3">
      <c r="C632" s="24"/>
      <c r="D632" s="24"/>
      <c r="E632" s="60"/>
      <c r="F632" s="24"/>
      <c r="G632" s="60"/>
      <c r="H632" s="24"/>
    </row>
    <row r="633" spans="3:8" x14ac:dyDescent="0.3">
      <c r="C633" s="24"/>
      <c r="D633" s="24"/>
      <c r="E633" s="60"/>
      <c r="F633" s="24"/>
      <c r="G633" s="60"/>
      <c r="H633" s="24"/>
    </row>
    <row r="634" spans="3:8" x14ac:dyDescent="0.3">
      <c r="C634" s="24"/>
      <c r="D634" s="24"/>
      <c r="E634" s="60"/>
      <c r="F634" s="24"/>
      <c r="G634" s="60"/>
      <c r="H634" s="24"/>
    </row>
    <row r="635" spans="3:8" x14ac:dyDescent="0.3">
      <c r="C635" s="24"/>
      <c r="D635" s="24"/>
      <c r="E635" s="60"/>
      <c r="F635" s="24"/>
      <c r="G635" s="60"/>
      <c r="H635" s="24"/>
    </row>
    <row r="636" spans="3:8" x14ac:dyDescent="0.3">
      <c r="C636" s="24"/>
      <c r="D636" s="24"/>
      <c r="E636" s="60"/>
      <c r="F636" s="24"/>
      <c r="G636" s="60"/>
      <c r="H636" s="24"/>
    </row>
    <row r="637" spans="3:8" x14ac:dyDescent="0.3">
      <c r="C637" s="24"/>
      <c r="D637" s="24"/>
      <c r="E637" s="60"/>
      <c r="F637" s="24"/>
      <c r="G637" s="60"/>
      <c r="H637" s="24"/>
    </row>
    <row r="638" spans="3:8" x14ac:dyDescent="0.3">
      <c r="C638" s="24"/>
      <c r="D638" s="24"/>
      <c r="E638" s="60"/>
      <c r="F638" s="24"/>
      <c r="G638" s="60"/>
      <c r="H638" s="24"/>
    </row>
    <row r="639" spans="3:8" x14ac:dyDescent="0.3">
      <c r="C639" s="24"/>
      <c r="D639" s="24"/>
      <c r="E639" s="60"/>
      <c r="F639" s="24"/>
      <c r="G639" s="60"/>
      <c r="H639" s="24"/>
    </row>
    <row r="640" spans="3:8" x14ac:dyDescent="0.3">
      <c r="C640" s="24"/>
      <c r="D640" s="24"/>
      <c r="E640" s="60"/>
      <c r="F640" s="24"/>
      <c r="G640" s="60"/>
      <c r="H640" s="24"/>
    </row>
    <row r="641" spans="3:8" x14ac:dyDescent="0.3">
      <c r="C641" s="24"/>
      <c r="D641" s="24"/>
      <c r="E641" s="60"/>
      <c r="F641" s="24"/>
      <c r="G641" s="60"/>
      <c r="H641" s="24"/>
    </row>
    <row r="642" spans="3:8" x14ac:dyDescent="0.3">
      <c r="C642" s="24"/>
      <c r="D642" s="24"/>
      <c r="E642" s="60"/>
      <c r="F642" s="24"/>
      <c r="G642" s="60"/>
      <c r="H642" s="24"/>
    </row>
    <row r="643" spans="3:8" x14ac:dyDescent="0.3">
      <c r="C643" s="24"/>
      <c r="D643" s="24"/>
      <c r="E643" s="60"/>
      <c r="F643" s="24"/>
      <c r="G643" s="60"/>
      <c r="H643" s="24"/>
    </row>
    <row r="644" spans="3:8" x14ac:dyDescent="0.3">
      <c r="C644" s="24"/>
      <c r="D644" s="24"/>
      <c r="E644" s="60"/>
      <c r="F644" s="24"/>
      <c r="G644" s="60"/>
      <c r="H644" s="24"/>
    </row>
    <row r="645" spans="3:8" x14ac:dyDescent="0.3">
      <c r="C645" s="24"/>
      <c r="D645" s="24"/>
      <c r="E645" s="60"/>
      <c r="F645" s="24"/>
      <c r="G645" s="60"/>
      <c r="H645" s="24"/>
    </row>
    <row r="646" spans="3:8" x14ac:dyDescent="0.3">
      <c r="C646" s="24"/>
      <c r="D646" s="24"/>
      <c r="E646" s="60"/>
      <c r="F646" s="24"/>
      <c r="G646" s="60"/>
      <c r="H646" s="24"/>
    </row>
    <row r="647" spans="3:8" x14ac:dyDescent="0.3">
      <c r="C647" s="24"/>
      <c r="D647" s="24"/>
      <c r="E647" s="60"/>
      <c r="F647" s="24"/>
      <c r="G647" s="60"/>
      <c r="H647" s="24"/>
    </row>
    <row r="648" spans="3:8" x14ac:dyDescent="0.3">
      <c r="C648" s="24"/>
      <c r="D648" s="24"/>
      <c r="E648" s="60"/>
      <c r="F648" s="24"/>
      <c r="G648" s="60"/>
      <c r="H648" s="24"/>
    </row>
    <row r="649" spans="3:8" x14ac:dyDescent="0.3">
      <c r="C649" s="24"/>
      <c r="D649" s="24"/>
      <c r="E649" s="60"/>
      <c r="F649" s="24"/>
      <c r="G649" s="60"/>
      <c r="H649" s="24"/>
    </row>
    <row r="650" spans="3:8" x14ac:dyDescent="0.3">
      <c r="C650" s="24"/>
      <c r="D650" s="24"/>
      <c r="E650" s="60"/>
      <c r="F650" s="24"/>
      <c r="G650" s="60"/>
      <c r="H650" s="24"/>
    </row>
    <row r="651" spans="3:8" x14ac:dyDescent="0.3">
      <c r="C651" s="24"/>
      <c r="D651" s="24"/>
      <c r="E651" s="60"/>
      <c r="F651" s="24"/>
      <c r="G651" s="60"/>
      <c r="H651" s="24"/>
    </row>
    <row r="652" spans="3:8" x14ac:dyDescent="0.3">
      <c r="C652" s="24"/>
      <c r="D652" s="24"/>
      <c r="E652" s="60"/>
      <c r="F652" s="24"/>
      <c r="G652" s="60"/>
      <c r="H652" s="24"/>
    </row>
    <row r="653" spans="3:8" x14ac:dyDescent="0.3">
      <c r="C653" s="24"/>
      <c r="D653" s="24"/>
      <c r="E653" s="60"/>
      <c r="F653" s="24"/>
      <c r="G653" s="60"/>
      <c r="H653" s="24"/>
    </row>
    <row r="654" spans="3:8" x14ac:dyDescent="0.3">
      <c r="C654" s="24"/>
      <c r="D654" s="24"/>
      <c r="E654" s="60"/>
      <c r="F654" s="24"/>
      <c r="G654" s="60"/>
      <c r="H654" s="24"/>
    </row>
    <row r="655" spans="3:8" x14ac:dyDescent="0.3">
      <c r="C655" s="24"/>
      <c r="D655" s="24"/>
      <c r="E655" s="60"/>
      <c r="F655" s="24"/>
      <c r="G655" s="60"/>
      <c r="H655" s="24"/>
    </row>
    <row r="656" spans="3:8" x14ac:dyDescent="0.3">
      <c r="C656" s="24"/>
      <c r="D656" s="24"/>
      <c r="E656" s="60"/>
      <c r="F656" s="24"/>
      <c r="G656" s="60"/>
      <c r="H656" s="24"/>
    </row>
    <row r="657" spans="3:8" x14ac:dyDescent="0.3">
      <c r="C657" s="24"/>
      <c r="D657" s="24"/>
      <c r="E657" s="60"/>
      <c r="F657" s="24"/>
      <c r="G657" s="60"/>
      <c r="H657" s="24"/>
    </row>
    <row r="658" spans="3:8" x14ac:dyDescent="0.3">
      <c r="C658" s="24"/>
      <c r="D658" s="24"/>
      <c r="E658" s="60"/>
      <c r="F658" s="24"/>
      <c r="G658" s="60"/>
      <c r="H658" s="24"/>
    </row>
    <row r="659" spans="3:8" x14ac:dyDescent="0.3">
      <c r="C659" s="24"/>
      <c r="D659" s="24"/>
      <c r="E659" s="60"/>
      <c r="F659" s="24"/>
      <c r="G659" s="60"/>
      <c r="H659" s="24"/>
    </row>
    <row r="660" spans="3:8" x14ac:dyDescent="0.3">
      <c r="C660" s="24"/>
      <c r="D660" s="24"/>
      <c r="E660" s="60"/>
      <c r="F660" s="24"/>
      <c r="G660" s="60"/>
      <c r="H660" s="24"/>
    </row>
    <row r="661" spans="3:8" x14ac:dyDescent="0.3">
      <c r="C661" s="24"/>
      <c r="D661" s="24"/>
      <c r="E661" s="60"/>
      <c r="F661" s="24"/>
      <c r="G661" s="60"/>
      <c r="H661" s="24"/>
    </row>
    <row r="662" spans="3:8" x14ac:dyDescent="0.3">
      <c r="C662" s="24"/>
      <c r="D662" s="24"/>
      <c r="E662" s="60"/>
      <c r="F662" s="24"/>
      <c r="G662" s="60"/>
      <c r="H662" s="24"/>
    </row>
    <row r="663" spans="3:8" x14ac:dyDescent="0.3">
      <c r="C663" s="24"/>
      <c r="D663" s="24"/>
      <c r="E663" s="60"/>
      <c r="F663" s="24"/>
      <c r="G663" s="60"/>
      <c r="H663" s="24"/>
    </row>
    <row r="664" spans="3:8" x14ac:dyDescent="0.3">
      <c r="C664" s="24"/>
      <c r="D664" s="24"/>
      <c r="E664" s="60"/>
      <c r="F664" s="24"/>
      <c r="G664" s="60"/>
      <c r="H664" s="24"/>
    </row>
    <row r="665" spans="3:8" x14ac:dyDescent="0.3">
      <c r="C665" s="24"/>
      <c r="D665" s="24"/>
      <c r="E665" s="60"/>
      <c r="F665" s="24"/>
      <c r="G665" s="60"/>
      <c r="H665" s="24"/>
    </row>
    <row r="666" spans="3:8" x14ac:dyDescent="0.3">
      <c r="C666" s="24"/>
      <c r="D666" s="24"/>
      <c r="E666" s="60"/>
      <c r="F666" s="24"/>
      <c r="G666" s="60"/>
      <c r="H666" s="24"/>
    </row>
    <row r="667" spans="3:8" x14ac:dyDescent="0.3">
      <c r="C667" s="24"/>
      <c r="D667" s="24"/>
      <c r="E667" s="60"/>
      <c r="F667" s="24"/>
      <c r="G667" s="60"/>
      <c r="H667" s="24"/>
    </row>
    <row r="668" spans="3:8" x14ac:dyDescent="0.3">
      <c r="C668" s="24"/>
      <c r="D668" s="24"/>
      <c r="E668" s="60"/>
      <c r="F668" s="24"/>
      <c r="G668" s="60"/>
      <c r="H668" s="24"/>
    </row>
    <row r="669" spans="3:8" x14ac:dyDescent="0.3">
      <c r="C669" s="24"/>
      <c r="D669" s="24"/>
      <c r="E669" s="60"/>
      <c r="F669" s="24"/>
      <c r="G669" s="60"/>
      <c r="H669" s="24"/>
    </row>
    <row r="670" spans="3:8" x14ac:dyDescent="0.3">
      <c r="C670" s="24"/>
      <c r="D670" s="24"/>
      <c r="E670" s="60"/>
      <c r="F670" s="24"/>
      <c r="G670" s="60"/>
      <c r="H670" s="24"/>
    </row>
    <row r="671" spans="3:8" x14ac:dyDescent="0.3">
      <c r="C671" s="24"/>
      <c r="D671" s="24"/>
      <c r="E671" s="60"/>
      <c r="F671" s="24"/>
      <c r="G671" s="60"/>
      <c r="H671" s="24"/>
    </row>
    <row r="672" spans="3:8" x14ac:dyDescent="0.3">
      <c r="C672" s="24"/>
      <c r="D672" s="24"/>
      <c r="E672" s="60"/>
      <c r="F672" s="24"/>
      <c r="G672" s="60"/>
      <c r="H672" s="24"/>
    </row>
    <row r="673" spans="3:8" x14ac:dyDescent="0.3">
      <c r="C673" s="24"/>
      <c r="D673" s="24"/>
      <c r="E673" s="60"/>
      <c r="F673" s="24"/>
      <c r="G673" s="60"/>
      <c r="H673" s="24"/>
    </row>
    <row r="674" spans="3:8" x14ac:dyDescent="0.3">
      <c r="C674" s="24"/>
      <c r="D674" s="24"/>
      <c r="E674" s="60"/>
      <c r="F674" s="24"/>
      <c r="G674" s="60"/>
      <c r="H674" s="24"/>
    </row>
    <row r="675" spans="3:8" x14ac:dyDescent="0.3">
      <c r="C675" s="24"/>
      <c r="D675" s="24"/>
      <c r="E675" s="60"/>
      <c r="F675" s="24"/>
      <c r="G675" s="60"/>
      <c r="H675" s="24"/>
    </row>
    <row r="676" spans="3:8" x14ac:dyDescent="0.3">
      <c r="C676" s="24"/>
      <c r="D676" s="24"/>
      <c r="E676" s="60"/>
      <c r="F676" s="24"/>
      <c r="G676" s="60"/>
      <c r="H676" s="24"/>
    </row>
    <row r="677" spans="3:8" x14ac:dyDescent="0.3">
      <c r="C677" s="24"/>
      <c r="D677" s="24"/>
      <c r="E677" s="60"/>
      <c r="F677" s="24"/>
      <c r="G677" s="60"/>
      <c r="H677" s="24"/>
    </row>
    <row r="678" spans="3:8" x14ac:dyDescent="0.3">
      <c r="C678" s="24"/>
      <c r="D678" s="24"/>
      <c r="E678" s="60"/>
      <c r="F678" s="24"/>
      <c r="G678" s="60"/>
      <c r="H678" s="24"/>
    </row>
    <row r="679" spans="3:8" x14ac:dyDescent="0.3">
      <c r="C679" s="24"/>
      <c r="D679" s="24"/>
      <c r="E679" s="60"/>
      <c r="F679" s="24"/>
      <c r="G679" s="60"/>
      <c r="H679" s="24"/>
    </row>
    <row r="680" spans="3:8" x14ac:dyDescent="0.3">
      <c r="C680" s="24"/>
      <c r="D680" s="24"/>
      <c r="E680" s="60"/>
      <c r="F680" s="24"/>
      <c r="G680" s="60"/>
      <c r="H680" s="24"/>
    </row>
    <row r="681" spans="3:8" x14ac:dyDescent="0.3">
      <c r="C681" s="24"/>
      <c r="D681" s="24"/>
      <c r="E681" s="60"/>
      <c r="F681" s="24"/>
      <c r="G681" s="60"/>
      <c r="H681" s="24"/>
    </row>
    <row r="682" spans="3:8" x14ac:dyDescent="0.3">
      <c r="C682" s="24"/>
      <c r="D682" s="24"/>
      <c r="E682" s="60"/>
      <c r="F682" s="24"/>
      <c r="G682" s="60"/>
      <c r="H682" s="24"/>
    </row>
    <row r="683" spans="3:8" x14ac:dyDescent="0.3">
      <c r="C683" s="24"/>
      <c r="D683" s="24"/>
      <c r="E683" s="60"/>
      <c r="F683" s="24"/>
      <c r="G683" s="60"/>
      <c r="H683" s="24"/>
    </row>
    <row r="684" spans="3:8" x14ac:dyDescent="0.3">
      <c r="C684" s="24"/>
      <c r="D684" s="24"/>
      <c r="E684" s="60"/>
      <c r="F684" s="24"/>
      <c r="G684" s="60"/>
      <c r="H684" s="24"/>
    </row>
    <row r="685" spans="3:8" x14ac:dyDescent="0.3">
      <c r="C685" s="24"/>
      <c r="D685" s="24"/>
      <c r="E685" s="60"/>
      <c r="F685" s="24"/>
      <c r="G685" s="60"/>
      <c r="H685" s="24"/>
    </row>
    <row r="686" spans="3:8" x14ac:dyDescent="0.3">
      <c r="C686" s="24"/>
      <c r="D686" s="24"/>
      <c r="E686" s="60"/>
      <c r="F686" s="24"/>
      <c r="G686" s="60"/>
      <c r="H686" s="24"/>
    </row>
    <row r="687" spans="3:8" x14ac:dyDescent="0.3">
      <c r="C687" s="24"/>
      <c r="D687" s="24"/>
      <c r="E687" s="60"/>
      <c r="F687" s="24"/>
      <c r="G687" s="60"/>
      <c r="H687" s="24"/>
    </row>
    <row r="688" spans="3:8" x14ac:dyDescent="0.3">
      <c r="C688" s="24"/>
      <c r="D688" s="24"/>
      <c r="E688" s="60"/>
      <c r="F688" s="24"/>
      <c r="G688" s="60"/>
      <c r="H688" s="24"/>
    </row>
    <row r="689" spans="3:8" x14ac:dyDescent="0.3">
      <c r="C689" s="24"/>
      <c r="D689" s="24"/>
      <c r="E689" s="60"/>
      <c r="F689" s="24"/>
      <c r="G689" s="60"/>
      <c r="H689" s="24"/>
    </row>
    <row r="690" spans="3:8" x14ac:dyDescent="0.3">
      <c r="C690" s="24"/>
      <c r="D690" s="24"/>
      <c r="E690" s="60"/>
      <c r="F690" s="24"/>
      <c r="G690" s="60"/>
      <c r="H690" s="24"/>
    </row>
    <row r="691" spans="3:8" x14ac:dyDescent="0.3">
      <c r="C691" s="24"/>
      <c r="D691" s="24"/>
      <c r="E691" s="60"/>
      <c r="F691" s="24"/>
      <c r="G691" s="60"/>
      <c r="H691" s="24"/>
    </row>
    <row r="692" spans="3:8" x14ac:dyDescent="0.3">
      <c r="C692" s="24"/>
      <c r="D692" s="24"/>
      <c r="E692" s="60"/>
      <c r="F692" s="24"/>
      <c r="G692" s="60"/>
      <c r="H692" s="24"/>
    </row>
    <row r="693" spans="3:8" x14ac:dyDescent="0.3">
      <c r="C693" s="24"/>
      <c r="D693" s="24"/>
      <c r="E693" s="60"/>
      <c r="F693" s="24"/>
      <c r="G693" s="60"/>
      <c r="H693" s="24"/>
    </row>
    <row r="694" spans="3:8" x14ac:dyDescent="0.3">
      <c r="C694" s="24"/>
      <c r="D694" s="24"/>
      <c r="E694" s="60"/>
      <c r="F694" s="24"/>
      <c r="G694" s="60"/>
      <c r="H694" s="24"/>
    </row>
    <row r="695" spans="3:8" x14ac:dyDescent="0.3">
      <c r="C695" s="24"/>
      <c r="D695" s="24"/>
      <c r="E695" s="60"/>
      <c r="F695" s="24"/>
      <c r="G695" s="60"/>
      <c r="H695" s="24"/>
    </row>
    <row r="696" spans="3:8" x14ac:dyDescent="0.3">
      <c r="C696" s="24"/>
      <c r="D696" s="24"/>
      <c r="E696" s="60"/>
      <c r="F696" s="24"/>
      <c r="G696" s="60"/>
      <c r="H696" s="24"/>
    </row>
    <row r="697" spans="3:8" x14ac:dyDescent="0.3">
      <c r="C697" s="24"/>
      <c r="D697" s="24"/>
      <c r="E697" s="60"/>
      <c r="F697" s="24"/>
      <c r="G697" s="60"/>
      <c r="H697" s="24"/>
    </row>
    <row r="698" spans="3:8" x14ac:dyDescent="0.3">
      <c r="C698" s="24"/>
      <c r="D698" s="24"/>
      <c r="E698" s="60"/>
      <c r="F698" s="24"/>
      <c r="G698" s="60"/>
      <c r="H698" s="24"/>
    </row>
    <row r="699" spans="3:8" x14ac:dyDescent="0.3">
      <c r="C699" s="24"/>
      <c r="D699" s="24"/>
      <c r="E699" s="60"/>
      <c r="F699" s="24"/>
      <c r="G699" s="60"/>
      <c r="H699" s="24"/>
    </row>
    <row r="700" spans="3:8" x14ac:dyDescent="0.3">
      <c r="C700" s="24"/>
      <c r="D700" s="24"/>
      <c r="E700" s="60"/>
      <c r="F700" s="24"/>
      <c r="G700" s="60"/>
      <c r="H700" s="24"/>
    </row>
    <row r="701" spans="3:8" x14ac:dyDescent="0.3">
      <c r="C701" s="24"/>
      <c r="D701" s="24"/>
      <c r="E701" s="60"/>
      <c r="F701" s="24"/>
      <c r="G701" s="60"/>
      <c r="H701" s="24"/>
    </row>
    <row r="702" spans="3:8" x14ac:dyDescent="0.3">
      <c r="C702" s="24"/>
      <c r="D702" s="24"/>
      <c r="E702" s="60"/>
      <c r="F702" s="24"/>
      <c r="G702" s="60"/>
      <c r="H702" s="24"/>
    </row>
    <row r="703" spans="3:8" x14ac:dyDescent="0.3">
      <c r="C703" s="24"/>
      <c r="D703" s="24"/>
      <c r="E703" s="60"/>
      <c r="F703" s="24"/>
      <c r="G703" s="60"/>
      <c r="H703" s="24"/>
    </row>
    <row r="704" spans="3:8" x14ac:dyDescent="0.3">
      <c r="C704" s="24"/>
      <c r="D704" s="24"/>
      <c r="E704" s="60"/>
      <c r="F704" s="24"/>
      <c r="G704" s="60"/>
      <c r="H704" s="24"/>
    </row>
    <row r="705" spans="3:8" x14ac:dyDescent="0.3">
      <c r="C705" s="24"/>
      <c r="D705" s="24"/>
      <c r="E705" s="60"/>
      <c r="F705" s="24"/>
      <c r="G705" s="60"/>
      <c r="H705" s="24"/>
    </row>
    <row r="706" spans="3:8" x14ac:dyDescent="0.3">
      <c r="C706" s="24"/>
      <c r="D706" s="24"/>
      <c r="E706" s="60"/>
      <c r="F706" s="24"/>
      <c r="G706" s="60"/>
      <c r="H706" s="24"/>
    </row>
    <row r="707" spans="3:8" x14ac:dyDescent="0.3">
      <c r="C707" s="24"/>
      <c r="D707" s="24"/>
      <c r="E707" s="60"/>
      <c r="F707" s="24"/>
      <c r="G707" s="60"/>
      <c r="H707" s="24"/>
    </row>
    <row r="708" spans="3:8" x14ac:dyDescent="0.3">
      <c r="C708" s="24"/>
      <c r="D708" s="24"/>
      <c r="E708" s="60"/>
      <c r="F708" s="24"/>
      <c r="G708" s="60"/>
      <c r="H708" s="24"/>
    </row>
    <row r="709" spans="3:8" x14ac:dyDescent="0.3">
      <c r="C709" s="24"/>
      <c r="D709" s="24"/>
      <c r="E709" s="60"/>
      <c r="F709" s="24"/>
      <c r="G709" s="60"/>
      <c r="H709" s="24"/>
    </row>
    <row r="710" spans="3:8" x14ac:dyDescent="0.3">
      <c r="C710" s="24"/>
      <c r="D710" s="24"/>
      <c r="E710" s="60"/>
      <c r="F710" s="24"/>
      <c r="G710" s="60"/>
      <c r="H710" s="24"/>
    </row>
    <row r="711" spans="3:8" x14ac:dyDescent="0.3">
      <c r="C711" s="24"/>
      <c r="D711" s="24"/>
      <c r="E711" s="60"/>
      <c r="F711" s="24"/>
      <c r="G711" s="60"/>
      <c r="H711" s="24"/>
    </row>
    <row r="712" spans="3:8" x14ac:dyDescent="0.3">
      <c r="C712" s="24"/>
      <c r="D712" s="24"/>
      <c r="E712" s="60"/>
      <c r="F712" s="24"/>
      <c r="G712" s="60"/>
      <c r="H712" s="24"/>
    </row>
    <row r="713" spans="3:8" x14ac:dyDescent="0.3">
      <c r="C713" s="24"/>
      <c r="D713" s="24"/>
      <c r="E713" s="60"/>
      <c r="F713" s="24"/>
      <c r="G713" s="60"/>
      <c r="H713" s="24"/>
    </row>
    <row r="714" spans="3:8" x14ac:dyDescent="0.3">
      <c r="C714" s="24"/>
      <c r="D714" s="24"/>
      <c r="E714" s="60"/>
      <c r="F714" s="24"/>
      <c r="G714" s="60"/>
      <c r="H714" s="24"/>
    </row>
    <row r="715" spans="3:8" x14ac:dyDescent="0.3">
      <c r="C715" s="24"/>
      <c r="D715" s="24"/>
      <c r="E715" s="60"/>
      <c r="F715" s="24"/>
      <c r="G715" s="60"/>
      <c r="H715" s="24"/>
    </row>
    <row r="716" spans="3:8" x14ac:dyDescent="0.3">
      <c r="C716" s="24"/>
      <c r="D716" s="24"/>
      <c r="E716" s="60"/>
      <c r="F716" s="24"/>
      <c r="G716" s="60"/>
      <c r="H716" s="24"/>
    </row>
    <row r="717" spans="3:8" x14ac:dyDescent="0.3">
      <c r="C717" s="24"/>
      <c r="D717" s="24"/>
      <c r="E717" s="60"/>
      <c r="F717" s="24"/>
      <c r="G717" s="60"/>
      <c r="H717" s="24"/>
    </row>
    <row r="718" spans="3:8" x14ac:dyDescent="0.3">
      <c r="C718" s="24"/>
      <c r="D718" s="24"/>
      <c r="E718" s="60"/>
      <c r="F718" s="24"/>
      <c r="G718" s="60"/>
      <c r="H718" s="24"/>
    </row>
    <row r="719" spans="3:8" x14ac:dyDescent="0.3">
      <c r="C719" s="24"/>
      <c r="D719" s="24"/>
      <c r="E719" s="60"/>
      <c r="F719" s="24"/>
      <c r="G719" s="60"/>
      <c r="H719" s="24"/>
    </row>
    <row r="720" spans="3:8" x14ac:dyDescent="0.3">
      <c r="C720" s="24"/>
      <c r="D720" s="24"/>
      <c r="E720" s="60"/>
      <c r="F720" s="24"/>
      <c r="G720" s="60"/>
      <c r="H720" s="24"/>
    </row>
    <row r="721" spans="3:8" x14ac:dyDescent="0.3">
      <c r="C721" s="24"/>
      <c r="D721" s="24"/>
      <c r="E721" s="60"/>
      <c r="F721" s="24"/>
      <c r="G721" s="60"/>
      <c r="H721" s="24"/>
    </row>
    <row r="722" spans="3:8" x14ac:dyDescent="0.3">
      <c r="C722" s="24"/>
      <c r="D722" s="24"/>
      <c r="E722" s="60"/>
      <c r="F722" s="24"/>
      <c r="G722" s="60"/>
      <c r="H722" s="24"/>
    </row>
    <row r="723" spans="3:8" x14ac:dyDescent="0.3">
      <c r="C723" s="24"/>
      <c r="D723" s="24"/>
      <c r="E723" s="60"/>
      <c r="F723" s="24"/>
      <c r="G723" s="60"/>
      <c r="H723" s="24"/>
    </row>
    <row r="724" spans="3:8" x14ac:dyDescent="0.3">
      <c r="C724" s="24"/>
      <c r="D724" s="24"/>
      <c r="E724" s="60"/>
      <c r="F724" s="24"/>
      <c r="G724" s="60"/>
      <c r="H724" s="24"/>
    </row>
    <row r="725" spans="3:8" x14ac:dyDescent="0.3">
      <c r="C725" s="24"/>
      <c r="D725" s="24"/>
      <c r="E725" s="60"/>
      <c r="F725" s="24"/>
      <c r="G725" s="60"/>
      <c r="H725" s="24"/>
    </row>
    <row r="726" spans="3:8" x14ac:dyDescent="0.3">
      <c r="C726" s="24"/>
      <c r="D726" s="24"/>
      <c r="E726" s="60"/>
      <c r="F726" s="24"/>
      <c r="G726" s="60"/>
      <c r="H726" s="24"/>
    </row>
    <row r="727" spans="3:8" x14ac:dyDescent="0.3">
      <c r="C727" s="24"/>
      <c r="D727" s="24"/>
      <c r="E727" s="60"/>
      <c r="F727" s="24"/>
      <c r="G727" s="60"/>
      <c r="H727" s="24"/>
    </row>
    <row r="728" spans="3:8" x14ac:dyDescent="0.3">
      <c r="C728" s="24"/>
      <c r="D728" s="24"/>
      <c r="E728" s="60"/>
      <c r="F728" s="24"/>
      <c r="G728" s="60"/>
      <c r="H728" s="24"/>
    </row>
    <row r="729" spans="3:8" x14ac:dyDescent="0.3">
      <c r="C729" s="24"/>
      <c r="D729" s="24"/>
      <c r="E729" s="60"/>
      <c r="F729" s="24"/>
      <c r="G729" s="60"/>
      <c r="H729" s="24"/>
    </row>
    <row r="730" spans="3:8" x14ac:dyDescent="0.3">
      <c r="C730" s="24"/>
      <c r="D730" s="24"/>
      <c r="E730" s="60"/>
      <c r="F730" s="24"/>
      <c r="G730" s="60"/>
      <c r="H730" s="24"/>
    </row>
    <row r="731" spans="3:8" x14ac:dyDescent="0.3">
      <c r="C731" s="24"/>
      <c r="D731" s="24"/>
      <c r="E731" s="60"/>
      <c r="F731" s="24"/>
      <c r="G731" s="60"/>
      <c r="H731" s="24"/>
    </row>
    <row r="732" spans="3:8" x14ac:dyDescent="0.3">
      <c r="C732" s="24"/>
      <c r="D732" s="24"/>
      <c r="E732" s="60"/>
      <c r="F732" s="24"/>
      <c r="G732" s="60"/>
      <c r="H732" s="24"/>
    </row>
    <row r="733" spans="3:8" x14ac:dyDescent="0.3">
      <c r="C733" s="24"/>
      <c r="D733" s="24"/>
      <c r="E733" s="60"/>
      <c r="F733" s="24"/>
      <c r="G733" s="60"/>
      <c r="H733" s="24"/>
    </row>
    <row r="734" spans="3:8" x14ac:dyDescent="0.3">
      <c r="C734" s="24"/>
      <c r="D734" s="24"/>
      <c r="E734" s="60"/>
      <c r="F734" s="24"/>
      <c r="G734" s="60"/>
      <c r="H734" s="24"/>
    </row>
    <row r="735" spans="3:8" x14ac:dyDescent="0.3">
      <c r="C735" s="24"/>
      <c r="D735" s="24"/>
      <c r="E735" s="60"/>
      <c r="F735" s="24"/>
      <c r="G735" s="60"/>
      <c r="H735" s="24"/>
    </row>
    <row r="736" spans="3:8" x14ac:dyDescent="0.3">
      <c r="C736" s="24"/>
      <c r="D736" s="24"/>
      <c r="E736" s="60"/>
      <c r="F736" s="24"/>
      <c r="G736" s="60"/>
      <c r="H736" s="24"/>
    </row>
    <row r="737" spans="3:8" x14ac:dyDescent="0.3">
      <c r="C737" s="24"/>
      <c r="D737" s="24"/>
      <c r="E737" s="60"/>
      <c r="F737" s="24"/>
      <c r="G737" s="60"/>
      <c r="H737" s="24"/>
    </row>
    <row r="738" spans="3:8" x14ac:dyDescent="0.3">
      <c r="C738" s="24"/>
      <c r="D738" s="24"/>
      <c r="E738" s="60"/>
      <c r="F738" s="24"/>
      <c r="G738" s="60"/>
      <c r="H738" s="24"/>
    </row>
    <row r="739" spans="3:8" x14ac:dyDescent="0.3">
      <c r="C739" s="24"/>
      <c r="D739" s="24"/>
      <c r="E739" s="60"/>
      <c r="F739" s="24"/>
      <c r="G739" s="60"/>
      <c r="H739" s="24"/>
    </row>
    <row r="740" spans="3:8" x14ac:dyDescent="0.3">
      <c r="C740" s="24"/>
      <c r="D740" s="24"/>
      <c r="E740" s="60"/>
      <c r="F740" s="24"/>
      <c r="G740" s="60"/>
      <c r="H740" s="24"/>
    </row>
    <row r="741" spans="3:8" x14ac:dyDescent="0.3">
      <c r="C741" s="24"/>
      <c r="D741" s="24"/>
      <c r="E741" s="60"/>
      <c r="F741" s="24"/>
      <c r="G741" s="60"/>
      <c r="H741" s="24"/>
    </row>
    <row r="742" spans="3:8" x14ac:dyDescent="0.3">
      <c r="C742" s="24"/>
      <c r="D742" s="24"/>
      <c r="E742" s="60"/>
      <c r="F742" s="24"/>
      <c r="G742" s="60"/>
      <c r="H742" s="24"/>
    </row>
    <row r="743" spans="3:8" x14ac:dyDescent="0.3">
      <c r="C743" s="24"/>
      <c r="D743" s="24"/>
      <c r="E743" s="60"/>
      <c r="F743" s="24"/>
      <c r="G743" s="60"/>
      <c r="H743" s="24"/>
    </row>
    <row r="744" spans="3:8" x14ac:dyDescent="0.3">
      <c r="C744" s="24"/>
      <c r="D744" s="24"/>
      <c r="E744" s="60"/>
      <c r="F744" s="24"/>
      <c r="G744" s="60"/>
      <c r="H744" s="24"/>
    </row>
    <row r="745" spans="3:8" x14ac:dyDescent="0.3">
      <c r="C745" s="24"/>
      <c r="D745" s="24"/>
      <c r="E745" s="60"/>
      <c r="F745" s="24"/>
      <c r="G745" s="60"/>
      <c r="H745" s="24"/>
    </row>
    <row r="746" spans="3:8" x14ac:dyDescent="0.3">
      <c r="C746" s="24"/>
      <c r="D746" s="24"/>
      <c r="E746" s="60"/>
      <c r="F746" s="24"/>
      <c r="G746" s="60"/>
      <c r="H746" s="24"/>
    </row>
    <row r="747" spans="3:8" x14ac:dyDescent="0.3">
      <c r="C747" s="24"/>
      <c r="D747" s="24"/>
      <c r="E747" s="60"/>
      <c r="F747" s="24"/>
      <c r="G747" s="60"/>
      <c r="H747" s="24"/>
    </row>
    <row r="748" spans="3:8" x14ac:dyDescent="0.3">
      <c r="C748" s="24"/>
      <c r="D748" s="24"/>
      <c r="E748" s="60"/>
      <c r="F748" s="24"/>
      <c r="G748" s="60"/>
      <c r="H748" s="24"/>
    </row>
    <row r="749" spans="3:8" x14ac:dyDescent="0.3">
      <c r="C749" s="24"/>
      <c r="D749" s="24"/>
      <c r="E749" s="60"/>
      <c r="F749" s="24"/>
      <c r="G749" s="60"/>
      <c r="H749" s="24"/>
    </row>
    <row r="750" spans="3:8" x14ac:dyDescent="0.3">
      <c r="C750" s="24"/>
      <c r="D750" s="24"/>
      <c r="E750" s="60"/>
      <c r="F750" s="24"/>
      <c r="G750" s="60"/>
      <c r="H750" s="24"/>
    </row>
    <row r="751" spans="3:8" x14ac:dyDescent="0.3">
      <c r="C751" s="24"/>
      <c r="D751" s="24"/>
      <c r="E751" s="60"/>
      <c r="F751" s="24"/>
      <c r="G751" s="60"/>
      <c r="H751" s="24"/>
    </row>
    <row r="752" spans="3:8" x14ac:dyDescent="0.3">
      <c r="C752" s="24"/>
      <c r="D752" s="24"/>
      <c r="E752" s="60"/>
      <c r="F752" s="24"/>
      <c r="G752" s="60"/>
      <c r="H752" s="24"/>
    </row>
    <row r="753" spans="3:8" x14ac:dyDescent="0.3">
      <c r="C753" s="24"/>
      <c r="D753" s="24"/>
      <c r="E753" s="60"/>
      <c r="F753" s="24"/>
      <c r="G753" s="60"/>
      <c r="H753" s="24"/>
    </row>
    <row r="754" spans="3:8" x14ac:dyDescent="0.3">
      <c r="C754" s="24"/>
      <c r="D754" s="24"/>
      <c r="E754" s="60"/>
      <c r="F754" s="24"/>
      <c r="G754" s="60"/>
      <c r="H754" s="24"/>
    </row>
    <row r="755" spans="3:8" x14ac:dyDescent="0.3">
      <c r="C755" s="24"/>
      <c r="D755" s="24"/>
      <c r="E755" s="60"/>
      <c r="F755" s="24"/>
      <c r="G755" s="60"/>
      <c r="H755" s="24"/>
    </row>
    <row r="756" spans="3:8" x14ac:dyDescent="0.3">
      <c r="C756" s="24"/>
      <c r="D756" s="24"/>
      <c r="E756" s="60"/>
      <c r="F756" s="24"/>
      <c r="G756" s="60"/>
      <c r="H756" s="24"/>
    </row>
    <row r="757" spans="3:8" x14ac:dyDescent="0.3">
      <c r="C757" s="24"/>
      <c r="D757" s="24"/>
      <c r="E757" s="60"/>
      <c r="F757" s="24"/>
      <c r="G757" s="60"/>
      <c r="H757" s="24"/>
    </row>
    <row r="758" spans="3:8" x14ac:dyDescent="0.3">
      <c r="C758" s="24"/>
      <c r="D758" s="24"/>
      <c r="E758" s="60"/>
      <c r="F758" s="24"/>
      <c r="G758" s="60"/>
      <c r="H758" s="24"/>
    </row>
    <row r="759" spans="3:8" x14ac:dyDescent="0.3">
      <c r="C759" s="24"/>
      <c r="D759" s="24"/>
      <c r="E759" s="60"/>
      <c r="F759" s="24"/>
      <c r="G759" s="60"/>
      <c r="H759" s="24"/>
    </row>
    <row r="760" spans="3:8" x14ac:dyDescent="0.3">
      <c r="C760" s="24"/>
      <c r="D760" s="24"/>
      <c r="E760" s="60"/>
      <c r="F760" s="24"/>
      <c r="G760" s="60"/>
      <c r="H760" s="24"/>
    </row>
    <row r="761" spans="3:8" x14ac:dyDescent="0.3">
      <c r="C761" s="24"/>
      <c r="D761" s="24"/>
      <c r="E761" s="60"/>
      <c r="F761" s="24"/>
      <c r="G761" s="60"/>
      <c r="H761" s="24"/>
    </row>
    <row r="762" spans="3:8" x14ac:dyDescent="0.3">
      <c r="C762" s="24"/>
      <c r="D762" s="24"/>
      <c r="E762" s="60"/>
      <c r="F762" s="24"/>
      <c r="G762" s="60"/>
      <c r="H762" s="24"/>
    </row>
    <row r="763" spans="3:8" x14ac:dyDescent="0.3">
      <c r="C763" s="24"/>
      <c r="D763" s="24"/>
      <c r="E763" s="60"/>
      <c r="F763" s="24"/>
      <c r="G763" s="60"/>
      <c r="H763" s="24"/>
    </row>
    <row r="764" spans="3:8" x14ac:dyDescent="0.3">
      <c r="C764" s="24"/>
      <c r="D764" s="24"/>
      <c r="E764" s="60"/>
      <c r="F764" s="24"/>
      <c r="G764" s="60"/>
      <c r="H764" s="24"/>
    </row>
    <row r="765" spans="3:8" x14ac:dyDescent="0.3">
      <c r="C765" s="24"/>
      <c r="D765" s="24"/>
      <c r="E765" s="60"/>
      <c r="F765" s="24"/>
      <c r="G765" s="60"/>
      <c r="H765" s="24"/>
    </row>
    <row r="766" spans="3:8" x14ac:dyDescent="0.3">
      <c r="C766" s="24"/>
      <c r="D766" s="24"/>
      <c r="E766" s="60"/>
      <c r="F766" s="24"/>
      <c r="G766" s="60"/>
      <c r="H766" s="24"/>
    </row>
    <row r="767" spans="3:8" x14ac:dyDescent="0.3">
      <c r="C767" s="24"/>
      <c r="D767" s="24"/>
      <c r="E767" s="60"/>
      <c r="F767" s="24"/>
      <c r="G767" s="60"/>
      <c r="H767" s="24"/>
    </row>
    <row r="768" spans="3:8" x14ac:dyDescent="0.3">
      <c r="C768" s="24"/>
      <c r="D768" s="24"/>
      <c r="E768" s="60"/>
      <c r="F768" s="24"/>
      <c r="G768" s="60"/>
      <c r="H768" s="24"/>
    </row>
    <row r="769" spans="3:8" x14ac:dyDescent="0.3">
      <c r="C769" s="24"/>
      <c r="D769" s="24"/>
      <c r="E769" s="60"/>
      <c r="F769" s="24"/>
      <c r="G769" s="60"/>
      <c r="H769" s="24"/>
    </row>
    <row r="770" spans="3:8" x14ac:dyDescent="0.3">
      <c r="C770" s="24"/>
      <c r="D770" s="24"/>
      <c r="E770" s="60"/>
      <c r="F770" s="24"/>
      <c r="G770" s="60"/>
      <c r="H770" s="24"/>
    </row>
    <row r="771" spans="3:8" x14ac:dyDescent="0.3">
      <c r="C771" s="24"/>
      <c r="D771" s="24"/>
      <c r="E771" s="60"/>
      <c r="F771" s="24"/>
      <c r="G771" s="60"/>
      <c r="H771" s="24"/>
    </row>
    <row r="772" spans="3:8" x14ac:dyDescent="0.3">
      <c r="C772" s="24"/>
      <c r="D772" s="24"/>
      <c r="E772" s="60"/>
      <c r="F772" s="24"/>
      <c r="G772" s="60"/>
      <c r="H772" s="24"/>
    </row>
    <row r="773" spans="3:8" x14ac:dyDescent="0.3">
      <c r="C773" s="24"/>
      <c r="D773" s="24"/>
      <c r="E773" s="60"/>
      <c r="F773" s="24"/>
      <c r="G773" s="60"/>
      <c r="H773" s="24"/>
    </row>
    <row r="774" spans="3:8" x14ac:dyDescent="0.3">
      <c r="C774" s="24"/>
      <c r="D774" s="24"/>
      <c r="E774" s="60"/>
      <c r="F774" s="24"/>
      <c r="G774" s="60"/>
      <c r="H774" s="24"/>
    </row>
    <row r="775" spans="3:8" x14ac:dyDescent="0.3">
      <c r="C775" s="24"/>
      <c r="D775" s="24"/>
      <c r="E775" s="60"/>
      <c r="F775" s="24"/>
      <c r="G775" s="60"/>
      <c r="H775" s="24"/>
    </row>
    <row r="776" spans="3:8" x14ac:dyDescent="0.3">
      <c r="C776" s="24"/>
      <c r="D776" s="24"/>
      <c r="E776" s="60"/>
      <c r="F776" s="24"/>
      <c r="G776" s="60"/>
      <c r="H776" s="24"/>
    </row>
    <row r="777" spans="3:8" x14ac:dyDescent="0.3">
      <c r="C777" s="24"/>
      <c r="D777" s="24"/>
      <c r="E777" s="60"/>
      <c r="F777" s="24"/>
      <c r="G777" s="60"/>
      <c r="H777" s="24"/>
    </row>
    <row r="778" spans="3:8" x14ac:dyDescent="0.3">
      <c r="C778" s="24"/>
      <c r="D778" s="24"/>
      <c r="E778" s="60"/>
      <c r="F778" s="24"/>
      <c r="G778" s="60"/>
      <c r="H778" s="24"/>
    </row>
    <row r="779" spans="3:8" x14ac:dyDescent="0.3">
      <c r="C779" s="24"/>
      <c r="D779" s="24"/>
      <c r="E779" s="60"/>
      <c r="F779" s="24"/>
      <c r="G779" s="60"/>
      <c r="H779" s="24"/>
    </row>
    <row r="780" spans="3:8" x14ac:dyDescent="0.3">
      <c r="C780" s="24"/>
      <c r="D780" s="24"/>
      <c r="E780" s="60"/>
      <c r="F780" s="24"/>
      <c r="G780" s="60"/>
      <c r="H780" s="24"/>
    </row>
    <row r="781" spans="3:8" x14ac:dyDescent="0.3">
      <c r="C781" s="24"/>
      <c r="D781" s="24"/>
      <c r="E781" s="60"/>
      <c r="F781" s="24"/>
      <c r="G781" s="60"/>
      <c r="H781" s="24"/>
    </row>
    <row r="782" spans="3:8" x14ac:dyDescent="0.3">
      <c r="C782" s="24"/>
      <c r="D782" s="24"/>
      <c r="E782" s="60"/>
      <c r="F782" s="24"/>
      <c r="G782" s="60"/>
      <c r="H782" s="24"/>
    </row>
    <row r="783" spans="3:8" x14ac:dyDescent="0.3">
      <c r="C783" s="24"/>
      <c r="D783" s="24"/>
      <c r="E783" s="60"/>
      <c r="F783" s="24"/>
      <c r="G783" s="60"/>
      <c r="H783" s="24"/>
    </row>
    <row r="784" spans="3:8" x14ac:dyDescent="0.3">
      <c r="C784" s="24"/>
      <c r="D784" s="24"/>
      <c r="E784" s="60"/>
      <c r="F784" s="24"/>
      <c r="G784" s="60"/>
      <c r="H784" s="24"/>
    </row>
    <row r="785" spans="3:8" x14ac:dyDescent="0.3">
      <c r="C785" s="24"/>
      <c r="D785" s="24"/>
      <c r="E785" s="60"/>
      <c r="F785" s="24"/>
      <c r="G785" s="60"/>
      <c r="H785" s="24"/>
    </row>
    <row r="786" spans="3:8" x14ac:dyDescent="0.3">
      <c r="C786" s="24"/>
      <c r="D786" s="24"/>
      <c r="E786" s="60"/>
      <c r="F786" s="24"/>
      <c r="G786" s="60"/>
      <c r="H786" s="24"/>
    </row>
    <row r="787" spans="3:8" x14ac:dyDescent="0.3">
      <c r="C787" s="24"/>
      <c r="D787" s="24"/>
      <c r="E787" s="60"/>
      <c r="F787" s="24"/>
      <c r="G787" s="60"/>
      <c r="H787" s="24"/>
    </row>
    <row r="788" spans="3:8" x14ac:dyDescent="0.3">
      <c r="C788" s="24"/>
      <c r="D788" s="24"/>
      <c r="E788" s="60"/>
      <c r="F788" s="24"/>
      <c r="G788" s="60"/>
      <c r="H788" s="24"/>
    </row>
    <row r="789" spans="3:8" x14ac:dyDescent="0.3">
      <c r="C789" s="24"/>
      <c r="D789" s="24"/>
      <c r="E789" s="60"/>
      <c r="F789" s="24"/>
      <c r="G789" s="60"/>
      <c r="H789" s="24"/>
    </row>
    <row r="790" spans="3:8" x14ac:dyDescent="0.3">
      <c r="C790" s="24"/>
      <c r="D790" s="24"/>
      <c r="E790" s="60"/>
      <c r="F790" s="24"/>
      <c r="G790" s="60"/>
      <c r="H790" s="24"/>
    </row>
    <row r="791" spans="3:8" x14ac:dyDescent="0.3">
      <c r="C791" s="24"/>
      <c r="D791" s="24"/>
      <c r="E791" s="60"/>
      <c r="F791" s="24"/>
      <c r="G791" s="60"/>
      <c r="H791" s="24"/>
    </row>
    <row r="792" spans="3:8" x14ac:dyDescent="0.3">
      <c r="C792" s="24"/>
      <c r="D792" s="24"/>
      <c r="E792" s="60"/>
      <c r="F792" s="24"/>
      <c r="G792" s="60"/>
      <c r="H792" s="24"/>
    </row>
    <row r="793" spans="3:8" x14ac:dyDescent="0.3">
      <c r="C793" s="24"/>
      <c r="D793" s="24"/>
      <c r="E793" s="60"/>
      <c r="F793" s="24"/>
      <c r="G793" s="60"/>
      <c r="H793" s="24"/>
    </row>
    <row r="794" spans="3:8" x14ac:dyDescent="0.3">
      <c r="C794" s="24"/>
      <c r="D794" s="24"/>
      <c r="E794" s="60"/>
      <c r="F794" s="24"/>
      <c r="G794" s="60"/>
      <c r="H794" s="24"/>
    </row>
    <row r="795" spans="3:8" x14ac:dyDescent="0.3">
      <c r="C795" s="24"/>
      <c r="D795" s="24"/>
      <c r="E795" s="60"/>
      <c r="F795" s="24"/>
      <c r="G795" s="60"/>
      <c r="H795" s="24"/>
    </row>
    <row r="796" spans="3:8" x14ac:dyDescent="0.3">
      <c r="C796" s="24"/>
      <c r="D796" s="24"/>
      <c r="E796" s="60"/>
      <c r="F796" s="24"/>
      <c r="G796" s="60"/>
      <c r="H796" s="24"/>
    </row>
    <row r="797" spans="3:8" x14ac:dyDescent="0.3">
      <c r="C797" s="24"/>
      <c r="D797" s="24"/>
      <c r="E797" s="60"/>
      <c r="F797" s="24"/>
      <c r="G797" s="60"/>
      <c r="H797" s="24"/>
    </row>
    <row r="798" spans="3:8" x14ac:dyDescent="0.3">
      <c r="C798" s="24"/>
      <c r="D798" s="24"/>
      <c r="E798" s="60"/>
      <c r="F798" s="24"/>
      <c r="G798" s="60"/>
      <c r="H798" s="24"/>
    </row>
    <row r="799" spans="3:8" x14ac:dyDescent="0.3">
      <c r="C799" s="24"/>
      <c r="D799" s="24"/>
      <c r="E799" s="60"/>
      <c r="F799" s="24"/>
      <c r="G799" s="60"/>
      <c r="H799" s="24"/>
    </row>
    <row r="800" spans="3:8" x14ac:dyDescent="0.3">
      <c r="C800" s="24"/>
      <c r="D800" s="24"/>
      <c r="E800" s="60"/>
      <c r="F800" s="24"/>
      <c r="G800" s="60"/>
      <c r="H800" s="24"/>
    </row>
    <row r="801" spans="3:8" x14ac:dyDescent="0.3">
      <c r="C801" s="24"/>
      <c r="D801" s="24"/>
      <c r="E801" s="60"/>
      <c r="F801" s="24"/>
      <c r="G801" s="60"/>
      <c r="H801" s="24"/>
    </row>
    <row r="802" spans="3:8" x14ac:dyDescent="0.3">
      <c r="C802" s="24"/>
      <c r="D802" s="24"/>
      <c r="E802" s="60"/>
      <c r="F802" s="24"/>
      <c r="G802" s="60"/>
      <c r="H802" s="24"/>
    </row>
    <row r="803" spans="3:8" x14ac:dyDescent="0.3">
      <c r="C803" s="24"/>
      <c r="D803" s="24"/>
      <c r="E803" s="60"/>
      <c r="F803" s="24"/>
      <c r="G803" s="60"/>
      <c r="H803" s="24"/>
    </row>
    <row r="804" spans="3:8" x14ac:dyDescent="0.3">
      <c r="C804" s="24"/>
      <c r="D804" s="24"/>
      <c r="E804" s="60"/>
      <c r="F804" s="24"/>
      <c r="G804" s="60"/>
      <c r="H804" s="24"/>
    </row>
    <row r="805" spans="3:8" x14ac:dyDescent="0.3">
      <c r="C805" s="24"/>
      <c r="D805" s="24"/>
      <c r="E805" s="60"/>
      <c r="F805" s="24"/>
      <c r="G805" s="60"/>
      <c r="H805" s="24"/>
    </row>
    <row r="806" spans="3:8" x14ac:dyDescent="0.3">
      <c r="C806" s="24"/>
      <c r="D806" s="24"/>
      <c r="E806" s="60"/>
      <c r="F806" s="24"/>
      <c r="G806" s="60"/>
      <c r="H806" s="24"/>
    </row>
    <row r="807" spans="3:8" x14ac:dyDescent="0.3">
      <c r="C807" s="24"/>
      <c r="D807" s="24"/>
      <c r="E807" s="60"/>
      <c r="F807" s="24"/>
      <c r="G807" s="60"/>
      <c r="H807" s="24"/>
    </row>
    <row r="808" spans="3:8" x14ac:dyDescent="0.3">
      <c r="C808" s="24"/>
      <c r="D808" s="24"/>
      <c r="E808" s="60"/>
      <c r="F808" s="24"/>
      <c r="G808" s="60"/>
      <c r="H808" s="24"/>
    </row>
    <row r="809" spans="3:8" x14ac:dyDescent="0.3">
      <c r="C809" s="24"/>
      <c r="D809" s="24"/>
      <c r="E809" s="60"/>
      <c r="F809" s="24"/>
      <c r="G809" s="60"/>
      <c r="H809" s="24"/>
    </row>
    <row r="810" spans="3:8" x14ac:dyDescent="0.3">
      <c r="C810" s="24"/>
      <c r="D810" s="24"/>
      <c r="E810" s="60"/>
      <c r="F810" s="24"/>
      <c r="G810" s="60"/>
      <c r="H810" s="24"/>
    </row>
    <row r="811" spans="3:8" x14ac:dyDescent="0.3">
      <c r="C811" s="24"/>
      <c r="D811" s="24"/>
      <c r="E811" s="60"/>
      <c r="F811" s="24"/>
      <c r="G811" s="60"/>
      <c r="H811" s="24"/>
    </row>
    <row r="812" spans="3:8" x14ac:dyDescent="0.3">
      <c r="C812" s="24"/>
      <c r="D812" s="24"/>
      <c r="E812" s="60"/>
      <c r="F812" s="24"/>
      <c r="G812" s="60"/>
      <c r="H812" s="24"/>
    </row>
    <row r="813" spans="3:8" x14ac:dyDescent="0.3">
      <c r="C813" s="24"/>
      <c r="D813" s="24"/>
      <c r="E813" s="60"/>
      <c r="F813" s="24"/>
      <c r="G813" s="60"/>
      <c r="H813" s="24"/>
    </row>
    <row r="814" spans="3:8" x14ac:dyDescent="0.3">
      <c r="C814" s="24"/>
      <c r="D814" s="24"/>
      <c r="E814" s="60"/>
      <c r="F814" s="24"/>
      <c r="G814" s="60"/>
      <c r="H814" s="24"/>
    </row>
    <row r="815" spans="3:8" x14ac:dyDescent="0.3">
      <c r="C815" s="24"/>
      <c r="D815" s="24"/>
      <c r="E815" s="60"/>
      <c r="F815" s="24"/>
      <c r="G815" s="60"/>
      <c r="H815" s="24"/>
    </row>
    <row r="816" spans="3:8" x14ac:dyDescent="0.3">
      <c r="C816" s="24"/>
      <c r="D816" s="24"/>
      <c r="E816" s="60"/>
      <c r="F816" s="24"/>
      <c r="G816" s="60"/>
      <c r="H816" s="24"/>
    </row>
    <row r="817" spans="3:8" x14ac:dyDescent="0.3">
      <c r="C817" s="24"/>
      <c r="D817" s="24"/>
      <c r="E817" s="60"/>
      <c r="F817" s="24"/>
      <c r="G817" s="60"/>
      <c r="H817" s="24"/>
    </row>
    <row r="818" spans="3:8" x14ac:dyDescent="0.3">
      <c r="C818" s="24"/>
      <c r="D818" s="24"/>
      <c r="E818" s="60"/>
      <c r="F818" s="24"/>
      <c r="G818" s="60"/>
      <c r="H818" s="24"/>
    </row>
    <row r="819" spans="3:8" x14ac:dyDescent="0.3">
      <c r="C819" s="24"/>
      <c r="D819" s="24"/>
      <c r="E819" s="60"/>
      <c r="F819" s="24"/>
      <c r="G819" s="60"/>
      <c r="H819" s="24"/>
    </row>
    <row r="820" spans="3:8" x14ac:dyDescent="0.3">
      <c r="C820" s="24"/>
      <c r="D820" s="24"/>
      <c r="E820" s="60"/>
      <c r="F820" s="24"/>
      <c r="G820" s="60"/>
      <c r="H820" s="24"/>
    </row>
    <row r="821" spans="3:8" x14ac:dyDescent="0.3">
      <c r="C821" s="24"/>
      <c r="D821" s="24"/>
      <c r="E821" s="60"/>
      <c r="F821" s="24"/>
      <c r="G821" s="60"/>
      <c r="H821" s="24"/>
    </row>
    <row r="822" spans="3:8" x14ac:dyDescent="0.3">
      <c r="C822" s="24"/>
      <c r="D822" s="24"/>
      <c r="E822" s="60"/>
      <c r="F822" s="24"/>
      <c r="G822" s="60"/>
      <c r="H822" s="24"/>
    </row>
    <row r="823" spans="3:8" x14ac:dyDescent="0.3">
      <c r="C823" s="24"/>
      <c r="D823" s="24"/>
      <c r="E823" s="60"/>
      <c r="F823" s="24"/>
      <c r="G823" s="60"/>
      <c r="H823" s="24"/>
    </row>
    <row r="824" spans="3:8" x14ac:dyDescent="0.3">
      <c r="C824" s="24"/>
      <c r="D824" s="24"/>
      <c r="E824" s="60"/>
      <c r="F824" s="24"/>
      <c r="G824" s="60"/>
      <c r="H824" s="24"/>
    </row>
    <row r="825" spans="3:8" x14ac:dyDescent="0.3">
      <c r="C825" s="24"/>
      <c r="D825" s="24"/>
      <c r="E825" s="60"/>
      <c r="F825" s="24"/>
      <c r="G825" s="60"/>
      <c r="H825" s="24"/>
    </row>
    <row r="826" spans="3:8" x14ac:dyDescent="0.3">
      <c r="C826" s="24"/>
      <c r="D826" s="24"/>
      <c r="E826" s="60"/>
      <c r="F826" s="24"/>
      <c r="G826" s="60"/>
      <c r="H826" s="24"/>
    </row>
    <row r="827" spans="3:8" x14ac:dyDescent="0.3">
      <c r="C827" s="24"/>
      <c r="D827" s="24"/>
      <c r="E827" s="60"/>
      <c r="F827" s="24"/>
      <c r="G827" s="60"/>
      <c r="H827" s="24"/>
    </row>
    <row r="828" spans="3:8" x14ac:dyDescent="0.3">
      <c r="C828" s="24"/>
      <c r="D828" s="24"/>
      <c r="E828" s="60"/>
      <c r="F828" s="24"/>
      <c r="G828" s="60"/>
      <c r="H828" s="24"/>
    </row>
    <row r="829" spans="3:8" x14ac:dyDescent="0.3">
      <c r="C829" s="24"/>
      <c r="D829" s="24"/>
      <c r="E829" s="60"/>
      <c r="F829" s="24"/>
      <c r="G829" s="60"/>
      <c r="H829" s="24"/>
    </row>
    <row r="830" spans="3:8" x14ac:dyDescent="0.3">
      <c r="C830" s="24"/>
      <c r="D830" s="24"/>
      <c r="E830" s="60"/>
      <c r="F830" s="24"/>
      <c r="G830" s="60"/>
      <c r="H830" s="24"/>
    </row>
    <row r="831" spans="3:8" x14ac:dyDescent="0.3">
      <c r="C831" s="24"/>
      <c r="D831" s="24"/>
      <c r="E831" s="60"/>
      <c r="F831" s="24"/>
      <c r="G831" s="60"/>
      <c r="H831" s="24"/>
    </row>
    <row r="832" spans="3:8" x14ac:dyDescent="0.3">
      <c r="C832" s="24"/>
      <c r="D832" s="24"/>
      <c r="E832" s="60"/>
      <c r="F832" s="24"/>
      <c r="G832" s="60"/>
      <c r="H832" s="24"/>
    </row>
    <row r="833" spans="3:8" x14ac:dyDescent="0.3">
      <c r="C833" s="24"/>
      <c r="D833" s="24"/>
      <c r="E833" s="60"/>
      <c r="F833" s="24"/>
      <c r="G833" s="60"/>
      <c r="H833" s="24"/>
    </row>
    <row r="834" spans="3:8" x14ac:dyDescent="0.3">
      <c r="C834" s="24"/>
      <c r="D834" s="24"/>
      <c r="E834" s="60"/>
      <c r="F834" s="24"/>
      <c r="G834" s="60"/>
      <c r="H834" s="24"/>
    </row>
    <row r="835" spans="3:8" x14ac:dyDescent="0.3">
      <c r="C835" s="24"/>
      <c r="D835" s="24"/>
      <c r="E835" s="60"/>
      <c r="F835" s="24"/>
      <c r="G835" s="60"/>
      <c r="H835" s="24"/>
    </row>
    <row r="836" spans="3:8" x14ac:dyDescent="0.3">
      <c r="C836" s="24"/>
      <c r="D836" s="24"/>
      <c r="E836" s="60"/>
      <c r="F836" s="24"/>
      <c r="G836" s="60"/>
      <c r="H836" s="24"/>
    </row>
    <row r="837" spans="3:8" x14ac:dyDescent="0.3">
      <c r="C837" s="24"/>
      <c r="D837" s="24"/>
      <c r="E837" s="60"/>
      <c r="F837" s="24"/>
      <c r="G837" s="60"/>
      <c r="H837" s="24"/>
    </row>
    <row r="838" spans="3:8" x14ac:dyDescent="0.3">
      <c r="C838" s="24"/>
      <c r="D838" s="24"/>
      <c r="E838" s="60"/>
      <c r="F838" s="24"/>
      <c r="G838" s="60"/>
      <c r="H838" s="24"/>
    </row>
    <row r="839" spans="3:8" x14ac:dyDescent="0.3">
      <c r="C839" s="24"/>
      <c r="D839" s="24"/>
      <c r="E839" s="60"/>
      <c r="F839" s="24"/>
      <c r="G839" s="60"/>
      <c r="H839" s="24"/>
    </row>
    <row r="840" spans="3:8" x14ac:dyDescent="0.3">
      <c r="C840" s="24"/>
      <c r="D840" s="24"/>
      <c r="E840" s="60"/>
      <c r="F840" s="24"/>
      <c r="G840" s="60"/>
      <c r="H840" s="24"/>
    </row>
    <row r="841" spans="3:8" x14ac:dyDescent="0.3">
      <c r="C841" s="24"/>
      <c r="D841" s="24"/>
      <c r="E841" s="60"/>
      <c r="F841" s="24"/>
      <c r="G841" s="60"/>
      <c r="H841" s="24"/>
    </row>
    <row r="842" spans="3:8" x14ac:dyDescent="0.3">
      <c r="C842" s="24"/>
      <c r="D842" s="24"/>
      <c r="E842" s="60"/>
      <c r="F842" s="24"/>
      <c r="G842" s="60"/>
      <c r="H842" s="24"/>
    </row>
    <row r="843" spans="3:8" x14ac:dyDescent="0.3">
      <c r="C843" s="24"/>
      <c r="D843" s="24"/>
      <c r="E843" s="60"/>
      <c r="F843" s="24"/>
      <c r="G843" s="60"/>
      <c r="H843" s="24"/>
    </row>
    <row r="844" spans="3:8" x14ac:dyDescent="0.3">
      <c r="C844" s="24"/>
      <c r="D844" s="24"/>
      <c r="E844" s="60"/>
      <c r="F844" s="24"/>
      <c r="G844" s="60"/>
      <c r="H844" s="24"/>
    </row>
    <row r="845" spans="3:8" x14ac:dyDescent="0.3">
      <c r="C845" s="24"/>
      <c r="D845" s="24"/>
      <c r="E845" s="60"/>
      <c r="F845" s="24"/>
      <c r="G845" s="60"/>
      <c r="H845" s="24"/>
    </row>
    <row r="846" spans="3:8" x14ac:dyDescent="0.3">
      <c r="C846" s="24"/>
      <c r="D846" s="24"/>
      <c r="E846" s="60"/>
      <c r="F846" s="24"/>
      <c r="G846" s="60"/>
      <c r="H846" s="24"/>
    </row>
    <row r="847" spans="3:8" x14ac:dyDescent="0.3">
      <c r="C847" s="24"/>
      <c r="D847" s="24"/>
      <c r="E847" s="60"/>
      <c r="F847" s="24"/>
      <c r="G847" s="60"/>
      <c r="H847" s="24"/>
    </row>
    <row r="848" spans="3:8" x14ac:dyDescent="0.3">
      <c r="C848" s="24"/>
      <c r="D848" s="24"/>
      <c r="E848" s="60"/>
      <c r="F848" s="24"/>
      <c r="G848" s="60"/>
      <c r="H848" s="24"/>
    </row>
    <row r="849" spans="3:8" x14ac:dyDescent="0.3">
      <c r="C849" s="24"/>
      <c r="D849" s="24"/>
      <c r="E849" s="60"/>
      <c r="F849" s="24"/>
      <c r="G849" s="60"/>
      <c r="H849" s="24"/>
    </row>
    <row r="850" spans="3:8" x14ac:dyDescent="0.3">
      <c r="C850" s="24"/>
      <c r="D850" s="24"/>
      <c r="E850" s="60"/>
      <c r="F850" s="24"/>
      <c r="G850" s="60"/>
      <c r="H850" s="24"/>
    </row>
    <row r="851" spans="3:8" x14ac:dyDescent="0.3">
      <c r="C851" s="24"/>
      <c r="D851" s="24"/>
      <c r="E851" s="60"/>
      <c r="F851" s="24"/>
      <c r="G851" s="60"/>
      <c r="H851" s="24"/>
    </row>
    <row r="852" spans="3:8" x14ac:dyDescent="0.3">
      <c r="C852" s="24"/>
      <c r="D852" s="24"/>
      <c r="E852" s="60"/>
      <c r="F852" s="24"/>
      <c r="G852" s="60"/>
      <c r="H852" s="24"/>
    </row>
  </sheetData>
  <sheetProtection algorithmName="SHA-512" hashValue="um3Bik1BmNvWba7fw/Sv0xfbOcMm69FySga10LebXjXIre3seJyBYgyM2LrbFEXMuxgRestY/P8FJFfz+m71gQ==" saltValue="PYR4I/A1Y1jrgYj3sxC5aQ==" spinCount="100000" sheet="1" objects="1" scenarios="1" formatCells="0" formatColumns="0" formatRows="0" selectLockedCells="1"/>
  <mergeCells count="4">
    <mergeCell ref="B1:I1"/>
    <mergeCell ref="B2:I2"/>
    <mergeCell ref="B3:I3"/>
    <mergeCell ref="D7:G7"/>
  </mergeCells>
  <pageMargins left="0.7" right="0.7" top="0.75" bottom="0.75" header="0.3" footer="0.3"/>
  <pageSetup scale="56"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5CAB5-7D37-46A4-95C0-677784F71249}">
  <sheetPr>
    <pageSetUpPr fitToPage="1"/>
  </sheetPr>
  <dimension ref="A1:K462"/>
  <sheetViews>
    <sheetView workbookViewId="0">
      <pane ySplit="8" topLeftCell="A11" activePane="bottomLeft" state="frozen"/>
      <selection pane="bottomLeft" activeCell="F22" sqref="F22"/>
    </sheetView>
  </sheetViews>
  <sheetFormatPr defaultColWidth="9.109375" defaultRowHeight="14.4" x14ac:dyDescent="0.3"/>
  <cols>
    <col min="1" max="1" width="8.88671875" style="7" bestFit="1" customWidth="1"/>
    <col min="2" max="2" width="48.6640625" style="20" customWidth="1"/>
    <col min="3" max="4" width="19" style="7" customWidth="1"/>
    <col min="5" max="5" width="4.44140625" style="7" customWidth="1"/>
    <col min="6" max="6" width="19" style="7" customWidth="1"/>
    <col min="7" max="7" width="4.44140625" style="7" customWidth="1"/>
    <col min="8" max="8" width="19" style="7" customWidth="1"/>
    <col min="9" max="9" width="51.5546875" style="20" bestFit="1" customWidth="1"/>
    <col min="10" max="16384" width="9.109375" style="7"/>
  </cols>
  <sheetData>
    <row r="1" spans="1:11" s="20" customFormat="1" x14ac:dyDescent="0.3">
      <c r="B1" s="276" t="str">
        <f>('Start Here'!B2)</f>
        <v>AURORA COUNTY</v>
      </c>
      <c r="C1" s="276"/>
      <c r="D1" s="276"/>
      <c r="E1" s="276"/>
      <c r="F1" s="276"/>
      <c r="G1" s="276"/>
      <c r="H1" s="276"/>
      <c r="I1" s="276"/>
    </row>
    <row r="2" spans="1:11" s="20" customFormat="1" x14ac:dyDescent="0.3">
      <c r="B2" s="274" t="s">
        <v>375</v>
      </c>
      <c r="C2" s="274"/>
      <c r="D2" s="274"/>
      <c r="E2" s="274"/>
      <c r="F2" s="274"/>
      <c r="G2" s="274"/>
      <c r="H2" s="274"/>
      <c r="I2" s="274"/>
    </row>
    <row r="3" spans="1:11" s="20" customFormat="1" x14ac:dyDescent="0.3">
      <c r="B3" s="278" t="str">
        <f>CONCATENATE("For the Year Ended"," ",TEXT('Start Here'!B5,"mmmm d, yyyy"))</f>
        <v>For the Year Ended December 31, 2025</v>
      </c>
      <c r="C3" s="278"/>
      <c r="D3" s="278"/>
      <c r="E3" s="278"/>
      <c r="F3" s="278"/>
      <c r="G3" s="278"/>
      <c r="H3" s="278"/>
      <c r="I3" s="278"/>
    </row>
    <row r="4" spans="1:11" s="20" customFormat="1" x14ac:dyDescent="0.3">
      <c r="B4" s="17"/>
      <c r="C4" s="17"/>
      <c r="D4" s="17"/>
      <c r="E4" s="17"/>
      <c r="F4" s="17"/>
      <c r="G4" s="17"/>
      <c r="H4" s="17"/>
      <c r="I4" s="17"/>
    </row>
    <row r="5" spans="1:11" s="20" customFormat="1" x14ac:dyDescent="0.3">
      <c r="B5" s="17"/>
      <c r="C5" s="38"/>
      <c r="D5" s="38"/>
      <c r="E5" s="38"/>
      <c r="F5" s="38"/>
      <c r="G5" s="38"/>
      <c r="H5" s="38" t="s">
        <v>335</v>
      </c>
      <c r="I5" s="67"/>
      <c r="J5" s="67"/>
      <c r="K5" s="67"/>
    </row>
    <row r="6" spans="1:11" s="20" customFormat="1" x14ac:dyDescent="0.3">
      <c r="C6" s="38" t="s">
        <v>344</v>
      </c>
      <c r="D6" s="279" t="s">
        <v>360</v>
      </c>
      <c r="E6" s="279"/>
      <c r="F6" s="279"/>
      <c r="G6" s="279"/>
      <c r="H6" s="38" t="s">
        <v>345</v>
      </c>
      <c r="I6" s="17" t="s">
        <v>376</v>
      </c>
      <c r="J6" s="67"/>
      <c r="K6" s="67"/>
    </row>
    <row r="7" spans="1:11" s="20" customFormat="1" x14ac:dyDescent="0.3">
      <c r="C7" s="38" t="s">
        <v>347</v>
      </c>
      <c r="E7" s="38"/>
      <c r="F7" s="18"/>
      <c r="G7" s="38"/>
      <c r="H7" s="38" t="s">
        <v>348</v>
      </c>
      <c r="I7" s="17" t="s">
        <v>377</v>
      </c>
      <c r="J7" s="67"/>
      <c r="K7" s="67"/>
    </row>
    <row r="8" spans="1:11" s="20" customFormat="1" x14ac:dyDescent="0.3">
      <c r="C8" s="18" t="s">
        <v>350</v>
      </c>
      <c r="D8" s="18" t="s">
        <v>351</v>
      </c>
      <c r="E8" s="38" t="s">
        <v>359</v>
      </c>
      <c r="F8" s="18" t="s">
        <v>352</v>
      </c>
      <c r="G8" s="38" t="s">
        <v>359</v>
      </c>
      <c r="H8" s="18" t="s">
        <v>350</v>
      </c>
      <c r="I8" s="18" t="s">
        <v>378</v>
      </c>
      <c r="J8" s="67"/>
      <c r="K8" s="67"/>
    </row>
    <row r="9" spans="1:11" ht="18" customHeight="1" x14ac:dyDescent="0.3">
      <c r="B9" s="20" t="s">
        <v>379</v>
      </c>
      <c r="C9" s="77"/>
      <c r="D9" s="17"/>
      <c r="E9" s="17"/>
      <c r="F9" s="17"/>
      <c r="G9" s="17"/>
      <c r="H9" s="77"/>
    </row>
    <row r="10" spans="1:11" ht="18" customHeight="1" x14ac:dyDescent="0.3">
      <c r="A10" s="7">
        <v>310</v>
      </c>
      <c r="B10" s="39" t="s">
        <v>145</v>
      </c>
      <c r="C10" s="15"/>
      <c r="D10" s="15"/>
      <c r="F10" s="15"/>
      <c r="H10" s="15"/>
    </row>
    <row r="11" spans="1:11" ht="18" customHeight="1" x14ac:dyDescent="0.3">
      <c r="A11" s="7">
        <v>311</v>
      </c>
      <c r="B11" s="47" t="s">
        <v>146</v>
      </c>
      <c r="C11" s="23">
        <f>'Exhibit 4'!H11</f>
        <v>0</v>
      </c>
      <c r="D11" s="29"/>
      <c r="E11" s="29"/>
      <c r="F11" s="29"/>
      <c r="G11" s="29"/>
      <c r="H11" s="26">
        <f t="shared" ref="H11:H18" si="0">+C11-D11+F11</f>
        <v>0</v>
      </c>
      <c r="I11" s="20" t="s">
        <v>380</v>
      </c>
    </row>
    <row r="12" spans="1:11" ht="18" customHeight="1" x14ac:dyDescent="0.3">
      <c r="A12" s="7">
        <v>312</v>
      </c>
      <c r="B12" s="47" t="s">
        <v>147</v>
      </c>
      <c r="C12" s="23">
        <f>'Exhibit 4'!H12</f>
        <v>0</v>
      </c>
      <c r="D12" s="29"/>
      <c r="E12" s="29"/>
      <c r="F12" s="29"/>
      <c r="G12" s="29"/>
      <c r="H12" s="26">
        <f t="shared" si="0"/>
        <v>0</v>
      </c>
      <c r="I12" s="20" t="s">
        <v>380</v>
      </c>
    </row>
    <row r="13" spans="1:11" ht="18" customHeight="1" x14ac:dyDescent="0.3">
      <c r="A13" s="7">
        <v>313</v>
      </c>
      <c r="B13" s="47" t="s">
        <v>148</v>
      </c>
      <c r="C13" s="23">
        <f>'Exhibit 4'!H13</f>
        <v>0</v>
      </c>
      <c r="D13" s="29"/>
      <c r="E13" s="29"/>
      <c r="F13" s="29"/>
      <c r="G13" s="29"/>
      <c r="H13" s="26">
        <f t="shared" si="0"/>
        <v>0</v>
      </c>
      <c r="I13" s="20" t="s">
        <v>380</v>
      </c>
    </row>
    <row r="14" spans="1:11" ht="18" customHeight="1" x14ac:dyDescent="0.3">
      <c r="A14" s="7">
        <v>314</v>
      </c>
      <c r="B14" s="47" t="s">
        <v>149</v>
      </c>
      <c r="C14" s="23">
        <f>'Exhibit 4'!H14</f>
        <v>0</v>
      </c>
      <c r="D14" s="29"/>
      <c r="E14" s="29"/>
      <c r="F14" s="29"/>
      <c r="G14" s="29"/>
      <c r="H14" s="26">
        <f t="shared" si="0"/>
        <v>0</v>
      </c>
      <c r="I14" s="20" t="s">
        <v>380</v>
      </c>
    </row>
    <row r="15" spans="1:11" ht="18" customHeight="1" x14ac:dyDescent="0.3">
      <c r="A15" s="7">
        <v>315</v>
      </c>
      <c r="B15" s="47" t="s">
        <v>150</v>
      </c>
      <c r="C15" s="23">
        <f>'Exhibit 4'!H15</f>
        <v>0</v>
      </c>
      <c r="D15" s="29"/>
      <c r="E15" s="29"/>
      <c r="F15" s="29"/>
      <c r="G15" s="29"/>
      <c r="H15" s="26">
        <f t="shared" si="0"/>
        <v>0</v>
      </c>
      <c r="I15" s="20" t="s">
        <v>380</v>
      </c>
    </row>
    <row r="16" spans="1:11" ht="18" customHeight="1" x14ac:dyDescent="0.3">
      <c r="A16" s="7">
        <v>316</v>
      </c>
      <c r="B16" s="47" t="s">
        <v>151</v>
      </c>
      <c r="C16" s="23">
        <f>'Exhibit 4'!H16</f>
        <v>0</v>
      </c>
      <c r="D16" s="29"/>
      <c r="E16" s="29"/>
      <c r="F16" s="29"/>
      <c r="G16" s="29"/>
      <c r="H16" s="26">
        <f t="shared" si="0"/>
        <v>0</v>
      </c>
      <c r="I16" s="20" t="s">
        <v>381</v>
      </c>
    </row>
    <row r="17" spans="1:9" ht="18" customHeight="1" x14ac:dyDescent="0.3">
      <c r="A17" s="7">
        <v>318</v>
      </c>
      <c r="B17" s="47" t="s">
        <v>152</v>
      </c>
      <c r="C17" s="23">
        <f>'Exhibit 4'!H17</f>
        <v>0</v>
      </c>
      <c r="D17" s="29"/>
      <c r="E17" s="29"/>
      <c r="F17" s="29"/>
      <c r="G17" s="29"/>
      <c r="H17" s="26">
        <f t="shared" si="0"/>
        <v>0</v>
      </c>
      <c r="I17" s="20" t="s">
        <v>380</v>
      </c>
    </row>
    <row r="18" spans="1:9" ht="18" customHeight="1" x14ac:dyDescent="0.3">
      <c r="A18" s="7">
        <v>319</v>
      </c>
      <c r="B18" s="47" t="s">
        <v>153</v>
      </c>
      <c r="C18" s="23">
        <f>'Exhibit 4'!H18</f>
        <v>0</v>
      </c>
      <c r="D18" s="29"/>
      <c r="E18" s="29"/>
      <c r="F18" s="29"/>
      <c r="G18" s="29"/>
      <c r="H18" s="26">
        <f t="shared" si="0"/>
        <v>0</v>
      </c>
      <c r="I18" s="20" t="s">
        <v>380</v>
      </c>
    </row>
    <row r="19" spans="1:9" ht="18" customHeight="1" x14ac:dyDescent="0.3">
      <c r="C19" s="23"/>
      <c r="D19" s="23"/>
      <c r="E19" s="23"/>
      <c r="F19" s="23"/>
      <c r="G19" s="23"/>
      <c r="H19" s="26"/>
    </row>
    <row r="20" spans="1:9" ht="18" customHeight="1" x14ac:dyDescent="0.3">
      <c r="A20" s="7">
        <v>320</v>
      </c>
      <c r="B20" s="39" t="s">
        <v>155</v>
      </c>
      <c r="C20" s="23">
        <f>'Exhibit 4'!H21</f>
        <v>0</v>
      </c>
      <c r="D20" s="29"/>
      <c r="E20" s="29"/>
      <c r="F20" s="23"/>
      <c r="G20" s="23"/>
      <c r="H20" s="26">
        <f>+C20-D20+F20</f>
        <v>0</v>
      </c>
      <c r="I20" s="67" t="s">
        <v>413</v>
      </c>
    </row>
    <row r="21" spans="1:9" ht="18" customHeight="1" x14ac:dyDescent="0.3">
      <c r="B21" s="39"/>
      <c r="C21" s="23"/>
      <c r="D21" s="23"/>
      <c r="E21" s="23"/>
      <c r="F21" s="29"/>
      <c r="G21" s="29"/>
      <c r="H21" s="26">
        <f t="shared" ref="H21:H28" si="1">+C21-D21+F21</f>
        <v>0</v>
      </c>
      <c r="I21" s="67" t="s">
        <v>385</v>
      </c>
    </row>
    <row r="22" spans="1:9" ht="18" customHeight="1" x14ac:dyDescent="0.3">
      <c r="B22" s="39"/>
      <c r="C22" s="23"/>
      <c r="D22" s="23"/>
      <c r="E22" s="23"/>
      <c r="F22" s="29"/>
      <c r="G22" s="29"/>
      <c r="H22" s="26">
        <f t="shared" si="1"/>
        <v>0</v>
      </c>
      <c r="I22" s="67" t="s">
        <v>414</v>
      </c>
    </row>
    <row r="23" spans="1:9" ht="18" customHeight="1" x14ac:dyDescent="0.3">
      <c r="B23" s="39"/>
      <c r="C23" s="23"/>
      <c r="D23" s="23"/>
      <c r="E23" s="23"/>
      <c r="F23" s="29"/>
      <c r="G23" s="29"/>
      <c r="H23" s="26">
        <f t="shared" si="1"/>
        <v>0</v>
      </c>
      <c r="I23" s="67" t="s">
        <v>415</v>
      </c>
    </row>
    <row r="24" spans="1:9" ht="18" customHeight="1" x14ac:dyDescent="0.3">
      <c r="B24" s="39"/>
      <c r="C24" s="23"/>
      <c r="D24" s="23"/>
      <c r="E24" s="23"/>
      <c r="F24" s="29"/>
      <c r="G24" s="29"/>
      <c r="H24" s="26">
        <f t="shared" si="1"/>
        <v>0</v>
      </c>
      <c r="I24" s="67" t="s">
        <v>416</v>
      </c>
    </row>
    <row r="25" spans="1:9" ht="18" customHeight="1" x14ac:dyDescent="0.3">
      <c r="B25" s="39"/>
      <c r="C25" s="23"/>
      <c r="D25" s="23"/>
      <c r="E25" s="23"/>
      <c r="F25" s="29"/>
      <c r="G25" s="29"/>
      <c r="H25" s="26">
        <f t="shared" si="1"/>
        <v>0</v>
      </c>
      <c r="I25" s="67" t="s">
        <v>417</v>
      </c>
    </row>
    <row r="26" spans="1:9" ht="18" customHeight="1" x14ac:dyDescent="0.3">
      <c r="B26" s="39"/>
      <c r="C26" s="23"/>
      <c r="D26" s="23"/>
      <c r="E26" s="23"/>
      <c r="F26" s="29"/>
      <c r="G26" s="29"/>
      <c r="H26" s="26">
        <f t="shared" si="1"/>
        <v>0</v>
      </c>
      <c r="I26" s="67" t="s">
        <v>418</v>
      </c>
    </row>
    <row r="27" spans="1:9" ht="18" customHeight="1" x14ac:dyDescent="0.3">
      <c r="B27" s="39"/>
      <c r="C27" s="23"/>
      <c r="D27" s="23"/>
      <c r="E27" s="23"/>
      <c r="F27" s="87"/>
      <c r="G27" s="87"/>
      <c r="H27" s="26">
        <f t="shared" si="1"/>
        <v>0</v>
      </c>
      <c r="I27" s="67" t="s">
        <v>419</v>
      </c>
    </row>
    <row r="28" spans="1:9" ht="18" customHeight="1" x14ac:dyDescent="0.3">
      <c r="B28" s="39"/>
      <c r="C28" s="23"/>
      <c r="D28" s="23"/>
      <c r="E28" s="23"/>
      <c r="F28" s="88"/>
      <c r="G28" s="88"/>
      <c r="H28" s="26">
        <f t="shared" si="1"/>
        <v>0</v>
      </c>
      <c r="I28" s="67" t="s">
        <v>420</v>
      </c>
    </row>
    <row r="29" spans="1:9" ht="18" customHeight="1" x14ac:dyDescent="0.3">
      <c r="B29" s="39"/>
      <c r="C29" s="23"/>
      <c r="D29" s="23"/>
      <c r="E29" s="23"/>
      <c r="F29" s="86"/>
      <c r="G29" s="86"/>
      <c r="H29" s="26"/>
      <c r="I29" s="67"/>
    </row>
    <row r="30" spans="1:9" ht="18" customHeight="1" x14ac:dyDescent="0.3">
      <c r="A30" s="7">
        <v>330</v>
      </c>
      <c r="B30" s="39" t="s">
        <v>156</v>
      </c>
      <c r="C30" s="23"/>
      <c r="F30" s="23"/>
      <c r="G30" s="23"/>
      <c r="H30" s="26"/>
    </row>
    <row r="31" spans="1:9" ht="18" customHeight="1" x14ac:dyDescent="0.3">
      <c r="A31" s="7">
        <v>331</v>
      </c>
      <c r="B31" s="47" t="s">
        <v>157</v>
      </c>
      <c r="C31" s="23">
        <f>'Exhibit 4'!H24</f>
        <v>0</v>
      </c>
      <c r="D31" s="29"/>
      <c r="E31" s="84"/>
      <c r="F31" s="86"/>
      <c r="G31" s="86"/>
      <c r="H31" s="26">
        <f>+C31-D31+F31</f>
        <v>0</v>
      </c>
      <c r="I31" s="67" t="s">
        <v>421</v>
      </c>
    </row>
    <row r="32" spans="1:9" ht="18" customHeight="1" x14ac:dyDescent="0.3">
      <c r="B32" s="47"/>
      <c r="C32" s="23"/>
      <c r="D32" s="23"/>
      <c r="E32" s="23"/>
      <c r="F32" s="85"/>
      <c r="G32" s="85"/>
      <c r="H32" s="26">
        <f t="shared" ref="H32:H48" si="2">+C32-D32+F32</f>
        <v>0</v>
      </c>
      <c r="I32" s="67" t="s">
        <v>422</v>
      </c>
    </row>
    <row r="33" spans="2:9" ht="18" customHeight="1" x14ac:dyDescent="0.3">
      <c r="B33" s="47"/>
      <c r="C33" s="23"/>
      <c r="D33" s="23"/>
      <c r="E33" s="23"/>
      <c r="F33" s="29"/>
      <c r="G33" s="29"/>
      <c r="H33" s="26">
        <f t="shared" si="2"/>
        <v>0</v>
      </c>
      <c r="I33" s="67" t="s">
        <v>384</v>
      </c>
    </row>
    <row r="34" spans="2:9" ht="18" customHeight="1" x14ac:dyDescent="0.3">
      <c r="B34" s="47"/>
      <c r="C34" s="23"/>
      <c r="D34" s="23"/>
      <c r="E34" s="23"/>
      <c r="F34" s="29"/>
      <c r="G34" s="29"/>
      <c r="H34" s="26">
        <f t="shared" si="2"/>
        <v>0</v>
      </c>
      <c r="I34" s="67" t="s">
        <v>423</v>
      </c>
    </row>
    <row r="35" spans="2:9" ht="18" customHeight="1" x14ac:dyDescent="0.3">
      <c r="B35" s="47"/>
      <c r="C35" s="23"/>
      <c r="D35" s="23"/>
      <c r="E35" s="23"/>
      <c r="F35" s="29"/>
      <c r="G35" s="29"/>
      <c r="H35" s="26">
        <f t="shared" si="2"/>
        <v>0</v>
      </c>
      <c r="I35" s="67" t="s">
        <v>424</v>
      </c>
    </row>
    <row r="36" spans="2:9" ht="18" customHeight="1" x14ac:dyDescent="0.3">
      <c r="B36" s="47"/>
      <c r="C36" s="23"/>
      <c r="D36" s="23"/>
      <c r="E36" s="23"/>
      <c r="F36" s="29"/>
      <c r="G36" s="29"/>
      <c r="H36" s="26">
        <f t="shared" si="2"/>
        <v>0</v>
      </c>
      <c r="I36" s="67" t="s">
        <v>425</v>
      </c>
    </row>
    <row r="37" spans="2:9" ht="18" customHeight="1" x14ac:dyDescent="0.3">
      <c r="B37" s="47"/>
      <c r="C37" s="23"/>
      <c r="D37" s="23"/>
      <c r="E37" s="23"/>
      <c r="F37" s="29"/>
      <c r="G37" s="29"/>
      <c r="H37" s="26">
        <f t="shared" si="2"/>
        <v>0</v>
      </c>
      <c r="I37" s="67" t="s">
        <v>426</v>
      </c>
    </row>
    <row r="38" spans="2:9" ht="18" customHeight="1" x14ac:dyDescent="0.3">
      <c r="B38" s="47"/>
      <c r="C38" s="23"/>
      <c r="D38" s="23"/>
      <c r="E38" s="23"/>
      <c r="F38" s="29"/>
      <c r="G38" s="29"/>
      <c r="H38" s="26">
        <f t="shared" si="2"/>
        <v>0</v>
      </c>
      <c r="I38" s="67" t="s">
        <v>427</v>
      </c>
    </row>
    <row r="39" spans="2:9" ht="18" customHeight="1" x14ac:dyDescent="0.3">
      <c r="B39" s="47"/>
      <c r="C39" s="23"/>
      <c r="D39" s="23"/>
      <c r="E39" s="23"/>
      <c r="F39" s="29"/>
      <c r="G39" s="29"/>
      <c r="H39" s="26">
        <f t="shared" si="2"/>
        <v>0</v>
      </c>
      <c r="I39" s="67" t="s">
        <v>428</v>
      </c>
    </row>
    <row r="40" spans="2:9" ht="18" customHeight="1" x14ac:dyDescent="0.3">
      <c r="B40" s="47"/>
      <c r="C40" s="23"/>
      <c r="D40" s="23"/>
      <c r="E40" s="23"/>
      <c r="F40" s="29"/>
      <c r="G40" s="29"/>
      <c r="H40" s="26">
        <f t="shared" si="2"/>
        <v>0</v>
      </c>
      <c r="I40" s="67" t="s">
        <v>429</v>
      </c>
    </row>
    <row r="41" spans="2:9" ht="18" customHeight="1" x14ac:dyDescent="0.3">
      <c r="B41" s="47"/>
      <c r="C41" s="23"/>
      <c r="D41" s="23"/>
      <c r="E41" s="23"/>
      <c r="F41" s="29"/>
      <c r="G41" s="29"/>
      <c r="H41" s="26">
        <f t="shared" si="2"/>
        <v>0</v>
      </c>
      <c r="I41" s="67" t="s">
        <v>430</v>
      </c>
    </row>
    <row r="42" spans="2:9" ht="18" customHeight="1" x14ac:dyDescent="0.3">
      <c r="B42" s="47"/>
      <c r="C42" s="23"/>
      <c r="D42" s="23"/>
      <c r="E42" s="23"/>
      <c r="F42" s="29"/>
      <c r="G42" s="29"/>
      <c r="H42" s="26">
        <f t="shared" si="2"/>
        <v>0</v>
      </c>
      <c r="I42" s="67" t="s">
        <v>387</v>
      </c>
    </row>
    <row r="43" spans="2:9" ht="18" customHeight="1" x14ac:dyDescent="0.3">
      <c r="B43" s="47"/>
      <c r="C43" s="23"/>
      <c r="D43" s="23"/>
      <c r="E43" s="23"/>
      <c r="F43" s="29"/>
      <c r="G43" s="29"/>
      <c r="H43" s="26">
        <f t="shared" si="2"/>
        <v>0</v>
      </c>
      <c r="I43" s="67" t="s">
        <v>431</v>
      </c>
    </row>
    <row r="44" spans="2:9" ht="18" customHeight="1" x14ac:dyDescent="0.3">
      <c r="B44" s="47"/>
      <c r="C44" s="23"/>
      <c r="D44" s="23"/>
      <c r="E44" s="23"/>
      <c r="F44" s="29"/>
      <c r="G44" s="29"/>
      <c r="H44" s="26">
        <f t="shared" si="2"/>
        <v>0</v>
      </c>
      <c r="I44" s="67" t="s">
        <v>432</v>
      </c>
    </row>
    <row r="45" spans="2:9" ht="18" customHeight="1" x14ac:dyDescent="0.3">
      <c r="B45" s="47"/>
      <c r="C45" s="23"/>
      <c r="D45" s="23"/>
      <c r="E45" s="23"/>
      <c r="F45" s="29"/>
      <c r="G45" s="29"/>
      <c r="H45" s="26">
        <f t="shared" si="2"/>
        <v>0</v>
      </c>
      <c r="I45" s="67" t="s">
        <v>433</v>
      </c>
    </row>
    <row r="46" spans="2:9" ht="18" customHeight="1" x14ac:dyDescent="0.3">
      <c r="B46" s="47"/>
      <c r="C46" s="23"/>
      <c r="D46" s="23"/>
      <c r="E46" s="23"/>
      <c r="F46" s="29"/>
      <c r="G46" s="29"/>
      <c r="H46" s="26">
        <f t="shared" si="2"/>
        <v>0</v>
      </c>
      <c r="I46" s="67" t="s">
        <v>434</v>
      </c>
    </row>
    <row r="47" spans="2:9" ht="18" customHeight="1" x14ac:dyDescent="0.3">
      <c r="B47" s="47"/>
      <c r="C47" s="23"/>
      <c r="D47" s="23"/>
      <c r="E47" s="23"/>
      <c r="F47" s="29"/>
      <c r="G47" s="29"/>
      <c r="H47" s="26">
        <f t="shared" si="2"/>
        <v>0</v>
      </c>
      <c r="I47" s="67" t="s">
        <v>435</v>
      </c>
    </row>
    <row r="48" spans="2:9" ht="18" customHeight="1" x14ac:dyDescent="0.3">
      <c r="B48" s="47"/>
      <c r="C48" s="23"/>
      <c r="D48" s="23"/>
      <c r="E48" s="23"/>
      <c r="F48" s="87"/>
      <c r="G48" s="87"/>
      <c r="H48" s="26">
        <f t="shared" si="2"/>
        <v>0</v>
      </c>
      <c r="I48" s="67" t="s">
        <v>436</v>
      </c>
    </row>
    <row r="49" spans="1:9" ht="18" customHeight="1" x14ac:dyDescent="0.3">
      <c r="A49" s="7">
        <v>332</v>
      </c>
      <c r="B49" s="47" t="s">
        <v>158</v>
      </c>
      <c r="C49" s="23">
        <f>'Exhibit 4'!H25</f>
        <v>0</v>
      </c>
      <c r="D49" s="88"/>
      <c r="E49" s="88"/>
      <c r="F49" s="86"/>
      <c r="G49" s="86"/>
      <c r="H49" s="26">
        <f>+C49-D49+F49</f>
        <v>0</v>
      </c>
      <c r="I49" s="20" t="s">
        <v>382</v>
      </c>
    </row>
    <row r="50" spans="1:9" ht="18" customHeight="1" x14ac:dyDescent="0.3">
      <c r="B50" s="47"/>
      <c r="C50" s="23"/>
      <c r="D50" s="86"/>
      <c r="E50" s="86"/>
      <c r="F50" s="88"/>
      <c r="G50" s="88"/>
      <c r="H50" s="26">
        <f>+C50-D50+F50</f>
        <v>0</v>
      </c>
      <c r="I50" s="67" t="s">
        <v>384</v>
      </c>
    </row>
    <row r="51" spans="1:9" ht="18" customHeight="1" x14ac:dyDescent="0.3">
      <c r="A51" s="7">
        <v>333</v>
      </c>
      <c r="B51" s="47" t="s">
        <v>159</v>
      </c>
      <c r="C51" s="23">
        <f>'Exhibit 4'!H26</f>
        <v>0</v>
      </c>
      <c r="D51" s="211"/>
      <c r="E51" s="211"/>
      <c r="F51" s="85"/>
      <c r="G51" s="85"/>
      <c r="H51" s="26">
        <f>+C51-D51+F51</f>
        <v>0</v>
      </c>
      <c r="I51" s="20" t="s">
        <v>382</v>
      </c>
    </row>
    <row r="52" spans="1:9" ht="18" customHeight="1" x14ac:dyDescent="0.3">
      <c r="A52" s="7">
        <v>334</v>
      </c>
      <c r="B52" s="47" t="s">
        <v>160</v>
      </c>
      <c r="C52" s="23">
        <f>'Exhibit 4'!H27</f>
        <v>0</v>
      </c>
      <c r="D52" s="29"/>
      <c r="E52" s="29"/>
      <c r="F52" s="23"/>
      <c r="G52" s="23"/>
      <c r="H52" s="26">
        <f>+C52-D52+F52</f>
        <v>0</v>
      </c>
      <c r="I52" s="67" t="s">
        <v>421</v>
      </c>
    </row>
    <row r="53" spans="1:9" ht="18" customHeight="1" x14ac:dyDescent="0.3">
      <c r="B53" s="47"/>
      <c r="C53" s="23"/>
      <c r="D53" s="23"/>
      <c r="E53" s="23"/>
      <c r="F53" s="29"/>
      <c r="G53" s="29"/>
      <c r="H53" s="26">
        <f t="shared" ref="H53:H69" si="3">+C53-D53+F53</f>
        <v>0</v>
      </c>
      <c r="I53" s="67" t="s">
        <v>422</v>
      </c>
    </row>
    <row r="54" spans="1:9" ht="18" customHeight="1" x14ac:dyDescent="0.3">
      <c r="B54" s="47"/>
      <c r="C54" s="23"/>
      <c r="D54" s="23"/>
      <c r="E54" s="23"/>
      <c r="F54" s="29"/>
      <c r="G54" s="29"/>
      <c r="H54" s="26">
        <f t="shared" si="3"/>
        <v>0</v>
      </c>
      <c r="I54" s="67" t="s">
        <v>384</v>
      </c>
    </row>
    <row r="55" spans="1:9" ht="18" customHeight="1" x14ac:dyDescent="0.3">
      <c r="B55" s="47"/>
      <c r="C55" s="23"/>
      <c r="D55" s="23"/>
      <c r="E55" s="23"/>
      <c r="F55" s="29"/>
      <c r="G55" s="29"/>
      <c r="H55" s="26">
        <f t="shared" si="3"/>
        <v>0</v>
      </c>
      <c r="I55" s="67" t="s">
        <v>423</v>
      </c>
    </row>
    <row r="56" spans="1:9" ht="18" customHeight="1" x14ac:dyDescent="0.3">
      <c r="B56" s="47"/>
      <c r="C56" s="23"/>
      <c r="D56" s="23"/>
      <c r="E56" s="23"/>
      <c r="F56" s="29"/>
      <c r="G56" s="29"/>
      <c r="H56" s="26">
        <f t="shared" si="3"/>
        <v>0</v>
      </c>
      <c r="I56" s="67" t="s">
        <v>424</v>
      </c>
    </row>
    <row r="57" spans="1:9" ht="18" customHeight="1" x14ac:dyDescent="0.3">
      <c r="B57" s="47"/>
      <c r="C57" s="23"/>
      <c r="D57" s="23"/>
      <c r="E57" s="23"/>
      <c r="F57" s="29"/>
      <c r="G57" s="29"/>
      <c r="H57" s="26">
        <f t="shared" si="3"/>
        <v>0</v>
      </c>
      <c r="I57" s="67" t="s">
        <v>425</v>
      </c>
    </row>
    <row r="58" spans="1:9" ht="18" customHeight="1" x14ac:dyDescent="0.3">
      <c r="B58" s="47"/>
      <c r="C58" s="23"/>
      <c r="D58" s="23"/>
      <c r="E58" s="23"/>
      <c r="F58" s="29"/>
      <c r="G58" s="29"/>
      <c r="H58" s="26">
        <f t="shared" si="3"/>
        <v>0</v>
      </c>
      <c r="I58" s="67" t="s">
        <v>426</v>
      </c>
    </row>
    <row r="59" spans="1:9" ht="18" customHeight="1" x14ac:dyDescent="0.3">
      <c r="B59" s="47"/>
      <c r="C59" s="23"/>
      <c r="D59" s="23"/>
      <c r="E59" s="23"/>
      <c r="F59" s="29"/>
      <c r="G59" s="29"/>
      <c r="H59" s="26">
        <f t="shared" si="3"/>
        <v>0</v>
      </c>
      <c r="I59" s="67" t="s">
        <v>427</v>
      </c>
    </row>
    <row r="60" spans="1:9" ht="18" customHeight="1" x14ac:dyDescent="0.3">
      <c r="B60" s="47"/>
      <c r="C60" s="23"/>
      <c r="D60" s="23"/>
      <c r="E60" s="23"/>
      <c r="F60" s="29"/>
      <c r="G60" s="29"/>
      <c r="H60" s="26">
        <f t="shared" si="3"/>
        <v>0</v>
      </c>
      <c r="I60" s="67" t="s">
        <v>428</v>
      </c>
    </row>
    <row r="61" spans="1:9" ht="18" customHeight="1" x14ac:dyDescent="0.3">
      <c r="B61" s="47"/>
      <c r="C61" s="23"/>
      <c r="D61" s="23"/>
      <c r="E61" s="23"/>
      <c r="F61" s="29"/>
      <c r="G61" s="29"/>
      <c r="H61" s="26">
        <f t="shared" si="3"/>
        <v>0</v>
      </c>
      <c r="I61" s="67" t="s">
        <v>429</v>
      </c>
    </row>
    <row r="62" spans="1:9" ht="18" customHeight="1" x14ac:dyDescent="0.3">
      <c r="B62" s="47"/>
      <c r="C62" s="23"/>
      <c r="D62" s="23"/>
      <c r="E62" s="23"/>
      <c r="F62" s="29"/>
      <c r="G62" s="29"/>
      <c r="H62" s="26">
        <f t="shared" si="3"/>
        <v>0</v>
      </c>
      <c r="I62" s="67" t="s">
        <v>430</v>
      </c>
    </row>
    <row r="63" spans="1:9" ht="18" customHeight="1" x14ac:dyDescent="0.3">
      <c r="B63" s="47"/>
      <c r="C63" s="23"/>
      <c r="D63" s="23"/>
      <c r="E63" s="23"/>
      <c r="F63" s="29"/>
      <c r="G63" s="29"/>
      <c r="H63" s="26">
        <f t="shared" si="3"/>
        <v>0</v>
      </c>
      <c r="I63" s="67" t="s">
        <v>387</v>
      </c>
    </row>
    <row r="64" spans="1:9" ht="18" customHeight="1" x14ac:dyDescent="0.3">
      <c r="B64" s="47"/>
      <c r="C64" s="23"/>
      <c r="D64" s="23"/>
      <c r="E64" s="23"/>
      <c r="F64" s="29"/>
      <c r="G64" s="29"/>
      <c r="H64" s="26">
        <f t="shared" si="3"/>
        <v>0</v>
      </c>
      <c r="I64" s="67" t="s">
        <v>431</v>
      </c>
    </row>
    <row r="65" spans="1:11" ht="18" customHeight="1" x14ac:dyDescent="0.3">
      <c r="B65" s="47"/>
      <c r="C65" s="23"/>
      <c r="D65" s="23"/>
      <c r="E65" s="23"/>
      <c r="F65" s="29"/>
      <c r="G65" s="29"/>
      <c r="H65" s="26">
        <f t="shared" si="3"/>
        <v>0</v>
      </c>
      <c r="I65" s="67" t="s">
        <v>432</v>
      </c>
    </row>
    <row r="66" spans="1:11" ht="18" customHeight="1" x14ac:dyDescent="0.3">
      <c r="B66" s="47"/>
      <c r="C66" s="23"/>
      <c r="D66" s="23"/>
      <c r="E66" s="23"/>
      <c r="F66" s="29"/>
      <c r="G66" s="29"/>
      <c r="H66" s="26">
        <f t="shared" si="3"/>
        <v>0</v>
      </c>
      <c r="I66" s="67" t="s">
        <v>433</v>
      </c>
    </row>
    <row r="67" spans="1:11" ht="18" customHeight="1" x14ac:dyDescent="0.3">
      <c r="B67" s="47"/>
      <c r="C67" s="23"/>
      <c r="D67" s="23"/>
      <c r="E67" s="23"/>
      <c r="F67" s="29"/>
      <c r="G67" s="29"/>
      <c r="H67" s="26">
        <f t="shared" si="3"/>
        <v>0</v>
      </c>
      <c r="I67" s="67" t="s">
        <v>434</v>
      </c>
    </row>
    <row r="68" spans="1:11" ht="18" customHeight="1" x14ac:dyDescent="0.3">
      <c r="B68" s="47"/>
      <c r="C68" s="23"/>
      <c r="D68" s="23"/>
      <c r="E68" s="23"/>
      <c r="F68" s="29"/>
      <c r="G68" s="29"/>
      <c r="H68" s="26">
        <f t="shared" si="3"/>
        <v>0</v>
      </c>
      <c r="I68" s="67" t="s">
        <v>435</v>
      </c>
    </row>
    <row r="69" spans="1:11" ht="18" customHeight="1" x14ac:dyDescent="0.3">
      <c r="B69" s="47"/>
      <c r="C69" s="23"/>
      <c r="D69" s="23"/>
      <c r="E69" s="23"/>
      <c r="F69" s="29"/>
      <c r="G69" s="29"/>
      <c r="H69" s="26">
        <f t="shared" si="3"/>
        <v>0</v>
      </c>
      <c r="I69" s="67" t="s">
        <v>436</v>
      </c>
    </row>
    <row r="70" spans="1:11" ht="18" customHeight="1" x14ac:dyDescent="0.3">
      <c r="A70" s="7">
        <v>335</v>
      </c>
      <c r="B70" s="47" t="s">
        <v>161</v>
      </c>
      <c r="C70" s="23"/>
      <c r="D70" s="23"/>
      <c r="E70" s="23"/>
      <c r="F70" s="23"/>
      <c r="G70" s="23"/>
      <c r="H70" s="26"/>
    </row>
    <row r="71" spans="1:11" ht="18" customHeight="1" x14ac:dyDescent="0.3">
      <c r="A71" s="7">
        <v>335.01</v>
      </c>
      <c r="B71" s="51" t="s">
        <v>162</v>
      </c>
      <c r="C71" s="23">
        <f>'Exhibit 4'!H29</f>
        <v>0</v>
      </c>
      <c r="D71" s="29"/>
      <c r="E71" s="29"/>
      <c r="F71" s="29"/>
      <c r="G71" s="29"/>
      <c r="H71" s="26">
        <f t="shared" ref="H71:H110" si="4">+C71-D71+F71</f>
        <v>0</v>
      </c>
      <c r="I71" s="20" t="s">
        <v>383</v>
      </c>
    </row>
    <row r="72" spans="1:11" ht="18" customHeight="1" x14ac:dyDescent="0.3">
      <c r="A72" s="7">
        <v>335.02</v>
      </c>
      <c r="B72" s="51" t="s">
        <v>163</v>
      </c>
      <c r="C72" s="23">
        <f>'Exhibit 4'!H30</f>
        <v>0</v>
      </c>
      <c r="D72" s="29"/>
      <c r="E72" s="29"/>
      <c r="F72" s="29"/>
      <c r="G72" s="29"/>
      <c r="H72" s="26">
        <f t="shared" si="4"/>
        <v>0</v>
      </c>
      <c r="I72" s="20" t="s">
        <v>384</v>
      </c>
    </row>
    <row r="73" spans="1:11" ht="18" customHeight="1" x14ac:dyDescent="0.3">
      <c r="A73" s="7">
        <v>335.04</v>
      </c>
      <c r="B73" s="51" t="s">
        <v>164</v>
      </c>
      <c r="C73" s="23">
        <f>'Exhibit 4'!H31</f>
        <v>0</v>
      </c>
      <c r="D73" s="29"/>
      <c r="E73" s="29"/>
      <c r="F73" s="29"/>
      <c r="G73" s="29"/>
      <c r="H73" s="26">
        <f t="shared" si="4"/>
        <v>0</v>
      </c>
      <c r="I73" s="20" t="s">
        <v>383</v>
      </c>
    </row>
    <row r="74" spans="1:11" ht="18" customHeight="1" x14ac:dyDescent="0.3">
      <c r="A74" s="7">
        <v>335.05</v>
      </c>
      <c r="B74" s="51" t="s">
        <v>165</v>
      </c>
      <c r="C74" s="23">
        <f>'Exhibit 4'!H32</f>
        <v>0</v>
      </c>
      <c r="D74" s="29"/>
      <c r="E74" s="29"/>
      <c r="F74" s="29"/>
      <c r="G74" s="29"/>
      <c r="H74" s="26">
        <f t="shared" si="4"/>
        <v>0</v>
      </c>
      <c r="I74" s="20" t="s">
        <v>383</v>
      </c>
    </row>
    <row r="75" spans="1:11" ht="18" customHeight="1" x14ac:dyDescent="0.3">
      <c r="A75" s="7">
        <v>335.06</v>
      </c>
      <c r="B75" s="51" t="s">
        <v>166</v>
      </c>
      <c r="C75" s="23">
        <f>'Exhibit 4'!H33</f>
        <v>0</v>
      </c>
      <c r="D75" s="29"/>
      <c r="E75" s="29"/>
      <c r="F75" s="29"/>
      <c r="G75" s="29"/>
      <c r="H75" s="26">
        <f t="shared" si="4"/>
        <v>0</v>
      </c>
      <c r="I75" s="20" t="s">
        <v>384</v>
      </c>
    </row>
    <row r="76" spans="1:11" ht="18" customHeight="1" x14ac:dyDescent="0.3">
      <c r="A76" s="7">
        <v>335.07</v>
      </c>
      <c r="B76" s="51" t="s">
        <v>167</v>
      </c>
      <c r="C76" s="23">
        <f>'Exhibit 4'!H34</f>
        <v>0</v>
      </c>
      <c r="D76" s="29"/>
      <c r="E76" s="29"/>
      <c r="F76" s="29"/>
      <c r="G76" s="29"/>
      <c r="H76" s="26">
        <f t="shared" si="4"/>
        <v>0</v>
      </c>
      <c r="I76" s="67" t="s">
        <v>421</v>
      </c>
    </row>
    <row r="77" spans="1:11" ht="18" customHeight="1" x14ac:dyDescent="0.3">
      <c r="A77" s="7">
        <v>335.08</v>
      </c>
      <c r="B77" s="51" t="s">
        <v>168</v>
      </c>
      <c r="C77" s="23">
        <f>'Exhibit 4'!H35</f>
        <v>0</v>
      </c>
      <c r="D77" s="29"/>
      <c r="E77" s="29"/>
      <c r="F77" s="29"/>
      <c r="G77" s="29"/>
      <c r="H77" s="26">
        <f t="shared" si="4"/>
        <v>0</v>
      </c>
      <c r="I77" s="20" t="s">
        <v>384</v>
      </c>
    </row>
    <row r="78" spans="1:11" ht="18" customHeight="1" x14ac:dyDescent="0.3">
      <c r="A78" s="7">
        <v>335.09</v>
      </c>
      <c r="B78" s="51" t="s">
        <v>402</v>
      </c>
      <c r="C78" s="23">
        <f>'Exhibit 4'!H36</f>
        <v>0</v>
      </c>
      <c r="D78" s="29"/>
      <c r="E78" s="29"/>
      <c r="F78" s="29"/>
      <c r="G78" s="29"/>
      <c r="H78" s="26">
        <f t="shared" si="4"/>
        <v>0</v>
      </c>
      <c r="I78" s="20" t="s">
        <v>384</v>
      </c>
    </row>
    <row r="79" spans="1:11" ht="18" customHeight="1" x14ac:dyDescent="0.3">
      <c r="A79" s="44">
        <v>335.1</v>
      </c>
      <c r="B79" s="51" t="s">
        <v>170</v>
      </c>
      <c r="C79" s="23">
        <f>'Exhibit 4'!H37</f>
        <v>0</v>
      </c>
      <c r="D79" s="29"/>
      <c r="E79" s="29"/>
      <c r="F79" s="29"/>
      <c r="G79" s="29"/>
      <c r="H79" s="26">
        <f t="shared" si="4"/>
        <v>0</v>
      </c>
      <c r="I79" s="67" t="s">
        <v>421</v>
      </c>
    </row>
    <row r="80" spans="1:11" ht="18" customHeight="1" x14ac:dyDescent="0.3">
      <c r="A80" s="7">
        <v>335.11</v>
      </c>
      <c r="B80" s="51" t="s">
        <v>171</v>
      </c>
      <c r="C80" s="23">
        <f>'Exhibit 4'!H38</f>
        <v>0</v>
      </c>
      <c r="D80" s="29"/>
      <c r="E80" s="29"/>
      <c r="F80" s="29"/>
      <c r="G80" s="29"/>
      <c r="H80" s="26">
        <f t="shared" si="4"/>
        <v>0</v>
      </c>
      <c r="I80" s="20" t="s">
        <v>384</v>
      </c>
      <c r="J80" s="15"/>
      <c r="K80" s="15"/>
    </row>
    <row r="81" spans="1:9" ht="18" customHeight="1" x14ac:dyDescent="0.3">
      <c r="A81" s="7">
        <v>335.13</v>
      </c>
      <c r="B81" s="51" t="s">
        <v>172</v>
      </c>
      <c r="C81" s="23">
        <f>'Exhibit 4'!H39</f>
        <v>0</v>
      </c>
      <c r="D81" s="29"/>
      <c r="E81" s="29"/>
      <c r="F81" s="29"/>
      <c r="G81" s="29"/>
      <c r="H81" s="26">
        <f t="shared" si="4"/>
        <v>0</v>
      </c>
      <c r="I81" s="20" t="s">
        <v>384</v>
      </c>
    </row>
    <row r="82" spans="1:9" ht="18" customHeight="1" x14ac:dyDescent="0.3">
      <c r="A82" s="7">
        <v>335.14</v>
      </c>
      <c r="B82" s="51" t="s">
        <v>403</v>
      </c>
      <c r="C82" s="23">
        <f>'Exhibit 4'!H40</f>
        <v>0</v>
      </c>
      <c r="D82" s="29"/>
      <c r="E82" s="29"/>
      <c r="F82" s="29"/>
      <c r="G82" s="29"/>
      <c r="H82" s="26">
        <f t="shared" si="4"/>
        <v>0</v>
      </c>
      <c r="I82" s="20" t="s">
        <v>383</v>
      </c>
    </row>
    <row r="83" spans="1:9" ht="18" customHeight="1" x14ac:dyDescent="0.3">
      <c r="A83" s="7">
        <v>335.15</v>
      </c>
      <c r="B83" s="51" t="s">
        <v>174</v>
      </c>
      <c r="C83" s="23">
        <f>'Exhibit 4'!H41</f>
        <v>0</v>
      </c>
      <c r="D83" s="29"/>
      <c r="E83" s="29"/>
      <c r="F83" s="29"/>
      <c r="G83" s="29"/>
      <c r="H83" s="26">
        <f t="shared" si="4"/>
        <v>0</v>
      </c>
      <c r="I83" s="67" t="s">
        <v>421</v>
      </c>
    </row>
    <row r="84" spans="1:9" ht="18" customHeight="1" x14ac:dyDescent="0.3">
      <c r="A84" s="7">
        <v>335.16</v>
      </c>
      <c r="B84" s="51" t="s">
        <v>404</v>
      </c>
      <c r="C84" s="23">
        <f>'Exhibit 4'!H42</f>
        <v>0</v>
      </c>
      <c r="D84" s="29"/>
      <c r="E84" s="29"/>
      <c r="F84" s="29"/>
      <c r="G84" s="29"/>
      <c r="H84" s="26">
        <f t="shared" si="4"/>
        <v>0</v>
      </c>
      <c r="I84" s="74" t="s">
        <v>383</v>
      </c>
    </row>
    <row r="85" spans="1:9" ht="18" customHeight="1" x14ac:dyDescent="0.3">
      <c r="A85" s="7">
        <v>335.17</v>
      </c>
      <c r="B85" s="79" t="s">
        <v>176</v>
      </c>
      <c r="C85" s="23">
        <f>'Exhibit 4'!H43</f>
        <v>0</v>
      </c>
      <c r="D85" s="29"/>
      <c r="E85" s="29"/>
      <c r="F85" s="29"/>
      <c r="G85" s="29"/>
      <c r="H85" s="26">
        <f t="shared" si="4"/>
        <v>0</v>
      </c>
      <c r="I85" s="75" t="s">
        <v>384</v>
      </c>
    </row>
    <row r="86" spans="1:9" ht="18" customHeight="1" x14ac:dyDescent="0.3">
      <c r="A86" s="7">
        <v>335.18</v>
      </c>
      <c r="B86" s="79" t="s">
        <v>177</v>
      </c>
      <c r="C86" s="23">
        <f>'Exhibit 4'!H44</f>
        <v>0</v>
      </c>
      <c r="D86" s="29"/>
      <c r="E86" s="29"/>
      <c r="F86" s="29"/>
      <c r="G86" s="29"/>
      <c r="H86" s="26">
        <f t="shared" si="4"/>
        <v>0</v>
      </c>
      <c r="I86" s="75" t="s">
        <v>422</v>
      </c>
    </row>
    <row r="87" spans="1:9" ht="18" customHeight="1" x14ac:dyDescent="0.3">
      <c r="A87" s="7">
        <v>335.19</v>
      </c>
      <c r="B87" s="79" t="s">
        <v>178</v>
      </c>
      <c r="C87" s="23">
        <f>'Exhibit 4'!H45</f>
        <v>0</v>
      </c>
      <c r="D87" s="29"/>
      <c r="E87" s="29"/>
      <c r="F87" s="29"/>
      <c r="G87" s="29"/>
      <c r="H87" s="26">
        <f t="shared" si="4"/>
        <v>0</v>
      </c>
      <c r="I87" s="20" t="s">
        <v>383</v>
      </c>
    </row>
    <row r="88" spans="1:9" ht="18" customHeight="1" x14ac:dyDescent="0.3">
      <c r="A88" s="7">
        <v>335.99</v>
      </c>
      <c r="B88" s="51" t="s">
        <v>179</v>
      </c>
      <c r="C88" s="23">
        <f>'Exhibit 4'!H46</f>
        <v>0</v>
      </c>
      <c r="D88" s="29"/>
      <c r="E88" s="29"/>
      <c r="F88" s="93"/>
      <c r="G88" s="93"/>
      <c r="H88" s="26">
        <f t="shared" si="4"/>
        <v>0</v>
      </c>
      <c r="I88" s="74" t="s">
        <v>383</v>
      </c>
    </row>
    <row r="89" spans="1:9" ht="18" customHeight="1" x14ac:dyDescent="0.3">
      <c r="B89" s="51"/>
      <c r="C89" s="23"/>
      <c r="D89" s="93"/>
      <c r="E89" s="93"/>
      <c r="F89" s="29"/>
      <c r="G89" s="29"/>
      <c r="H89" s="26">
        <f t="shared" si="4"/>
        <v>0</v>
      </c>
      <c r="I89" s="67" t="s">
        <v>421</v>
      </c>
    </row>
    <row r="90" spans="1:9" ht="18" customHeight="1" x14ac:dyDescent="0.3">
      <c r="B90" s="51"/>
      <c r="C90" s="23"/>
      <c r="D90" s="93"/>
      <c r="E90" s="93"/>
      <c r="F90" s="29"/>
      <c r="G90" s="29"/>
      <c r="H90" s="26">
        <f t="shared" si="4"/>
        <v>0</v>
      </c>
      <c r="I90" s="67" t="s">
        <v>422</v>
      </c>
    </row>
    <row r="91" spans="1:9" ht="18" customHeight="1" x14ac:dyDescent="0.3">
      <c r="B91" s="51"/>
      <c r="C91" s="23"/>
      <c r="D91" s="93"/>
      <c r="E91" s="93"/>
      <c r="F91" s="29"/>
      <c r="G91" s="29"/>
      <c r="H91" s="26">
        <f t="shared" si="4"/>
        <v>0</v>
      </c>
      <c r="I91" s="67" t="s">
        <v>384</v>
      </c>
    </row>
    <row r="92" spans="1:9" ht="18" customHeight="1" x14ac:dyDescent="0.3">
      <c r="B92" s="51"/>
      <c r="C92" s="23"/>
      <c r="D92" s="93"/>
      <c r="E92" s="93"/>
      <c r="F92" s="29"/>
      <c r="G92" s="29"/>
      <c r="H92" s="26">
        <f t="shared" si="4"/>
        <v>0</v>
      </c>
      <c r="I92" s="67" t="s">
        <v>423</v>
      </c>
    </row>
    <row r="93" spans="1:9" ht="18" customHeight="1" x14ac:dyDescent="0.3">
      <c r="B93" s="51"/>
      <c r="C93" s="23"/>
      <c r="D93" s="93"/>
      <c r="E93" s="93"/>
      <c r="F93" s="29"/>
      <c r="G93" s="29"/>
      <c r="H93" s="26">
        <f t="shared" si="4"/>
        <v>0</v>
      </c>
      <c r="I93" s="67" t="s">
        <v>424</v>
      </c>
    </row>
    <row r="94" spans="1:9" ht="18" customHeight="1" x14ac:dyDescent="0.3">
      <c r="B94" s="51"/>
      <c r="C94" s="23"/>
      <c r="D94" s="93"/>
      <c r="E94" s="93"/>
      <c r="F94" s="29"/>
      <c r="G94" s="29"/>
      <c r="H94" s="26">
        <f t="shared" si="4"/>
        <v>0</v>
      </c>
      <c r="I94" s="67" t="s">
        <v>425</v>
      </c>
    </row>
    <row r="95" spans="1:9" ht="18" customHeight="1" x14ac:dyDescent="0.3">
      <c r="B95" s="51"/>
      <c r="C95" s="23"/>
      <c r="D95" s="93"/>
      <c r="E95" s="93"/>
      <c r="F95" s="29"/>
      <c r="G95" s="29"/>
      <c r="H95" s="26">
        <f t="shared" si="4"/>
        <v>0</v>
      </c>
      <c r="I95" s="67" t="s">
        <v>426</v>
      </c>
    </row>
    <row r="96" spans="1:9" ht="18" customHeight="1" x14ac:dyDescent="0.3">
      <c r="B96" s="51"/>
      <c r="C96" s="23"/>
      <c r="D96" s="93"/>
      <c r="E96" s="93"/>
      <c r="F96" s="29"/>
      <c r="G96" s="29"/>
      <c r="H96" s="26">
        <f t="shared" si="4"/>
        <v>0</v>
      </c>
      <c r="I96" s="67" t="s">
        <v>427</v>
      </c>
    </row>
    <row r="97" spans="1:9" ht="18" customHeight="1" x14ac:dyDescent="0.3">
      <c r="B97" s="51"/>
      <c r="C97" s="23"/>
      <c r="D97" s="93"/>
      <c r="E97" s="93"/>
      <c r="F97" s="29"/>
      <c r="G97" s="29"/>
      <c r="H97" s="26">
        <f t="shared" si="4"/>
        <v>0</v>
      </c>
      <c r="I97" s="67" t="s">
        <v>428</v>
      </c>
    </row>
    <row r="98" spans="1:9" ht="18" customHeight="1" x14ac:dyDescent="0.3">
      <c r="A98" s="7">
        <v>336</v>
      </c>
      <c r="B98" s="47" t="s">
        <v>180</v>
      </c>
      <c r="C98" s="23">
        <f>'Exhibit 4'!H47</f>
        <v>0</v>
      </c>
      <c r="D98" s="29"/>
      <c r="E98" s="29"/>
      <c r="F98" s="29"/>
      <c r="G98" s="29"/>
      <c r="H98" s="26">
        <f t="shared" si="4"/>
        <v>0</v>
      </c>
      <c r="I98" s="74" t="s">
        <v>383</v>
      </c>
    </row>
    <row r="99" spans="1:9" ht="18" customHeight="1" x14ac:dyDescent="0.3">
      <c r="A99" s="7">
        <v>338</v>
      </c>
      <c r="B99" s="47" t="s">
        <v>181</v>
      </c>
      <c r="C99" s="23">
        <f>'Exhibit 4'!H48</f>
        <v>0</v>
      </c>
      <c r="D99" s="29"/>
      <c r="E99" s="29"/>
      <c r="F99" s="29"/>
      <c r="G99" s="29"/>
      <c r="H99" s="26">
        <f t="shared" si="4"/>
        <v>0</v>
      </c>
      <c r="I99" s="74" t="s">
        <v>383</v>
      </c>
    </row>
    <row r="100" spans="1:9" ht="18" customHeight="1" x14ac:dyDescent="0.3">
      <c r="A100" s="7">
        <v>339</v>
      </c>
      <c r="B100" s="47" t="s">
        <v>182</v>
      </c>
      <c r="C100" s="23">
        <f>'Exhibit 4'!H49</f>
        <v>0</v>
      </c>
      <c r="D100" s="87"/>
      <c r="E100" s="87"/>
      <c r="F100" s="87"/>
      <c r="G100" s="87"/>
      <c r="H100" s="26">
        <f t="shared" si="4"/>
        <v>0</v>
      </c>
      <c r="I100" s="74" t="s">
        <v>794</v>
      </c>
    </row>
    <row r="101" spans="1:9" ht="18" customHeight="1" x14ac:dyDescent="0.3">
      <c r="B101" s="47"/>
      <c r="C101" s="23"/>
      <c r="D101" s="15"/>
      <c r="E101" s="86"/>
      <c r="F101" s="88"/>
      <c r="G101" s="88"/>
      <c r="H101" s="26">
        <f t="shared" si="4"/>
        <v>0</v>
      </c>
      <c r="I101" s="187" t="s">
        <v>388</v>
      </c>
    </row>
    <row r="102" spans="1:9" ht="18" customHeight="1" x14ac:dyDescent="0.3">
      <c r="B102" s="47"/>
      <c r="C102" s="23"/>
      <c r="D102" s="15"/>
      <c r="E102" s="86"/>
      <c r="F102" s="88"/>
      <c r="G102" s="88"/>
      <c r="H102" s="26">
        <f t="shared" si="4"/>
        <v>0</v>
      </c>
      <c r="I102" s="67" t="s">
        <v>421</v>
      </c>
    </row>
    <row r="103" spans="1:9" ht="18" customHeight="1" x14ac:dyDescent="0.3">
      <c r="B103" s="47"/>
      <c r="C103" s="23"/>
      <c r="D103" s="15"/>
      <c r="E103" s="86"/>
      <c r="F103" s="88"/>
      <c r="G103" s="88"/>
      <c r="H103" s="26">
        <f t="shared" si="4"/>
        <v>0</v>
      </c>
      <c r="I103" s="67" t="s">
        <v>422</v>
      </c>
    </row>
    <row r="104" spans="1:9" ht="18" customHeight="1" x14ac:dyDescent="0.3">
      <c r="B104" s="47"/>
      <c r="C104" s="23"/>
      <c r="D104" s="15"/>
      <c r="E104" s="86"/>
      <c r="F104" s="88"/>
      <c r="G104" s="88"/>
      <c r="H104" s="26">
        <f t="shared" si="4"/>
        <v>0</v>
      </c>
      <c r="I104" s="67" t="s">
        <v>384</v>
      </c>
    </row>
    <row r="105" spans="1:9" ht="18" customHeight="1" x14ac:dyDescent="0.3">
      <c r="B105" s="47"/>
      <c r="C105" s="23"/>
      <c r="D105" s="15"/>
      <c r="E105" s="86"/>
      <c r="F105" s="88"/>
      <c r="G105" s="88"/>
      <c r="H105" s="26">
        <f t="shared" si="4"/>
        <v>0</v>
      </c>
      <c r="I105" s="67" t="s">
        <v>423</v>
      </c>
    </row>
    <row r="106" spans="1:9" ht="18" customHeight="1" x14ac:dyDescent="0.3">
      <c r="B106" s="47"/>
      <c r="C106" s="23"/>
      <c r="D106" s="15"/>
      <c r="E106" s="86"/>
      <c r="F106" s="88"/>
      <c r="G106" s="88"/>
      <c r="H106" s="26">
        <f t="shared" si="4"/>
        <v>0</v>
      </c>
      <c r="I106" s="67" t="s">
        <v>424</v>
      </c>
    </row>
    <row r="107" spans="1:9" ht="18" customHeight="1" x14ac:dyDescent="0.3">
      <c r="B107" s="47"/>
      <c r="C107" s="23"/>
      <c r="D107" s="15"/>
      <c r="E107" s="86"/>
      <c r="F107" s="88"/>
      <c r="G107" s="88"/>
      <c r="H107" s="26">
        <f t="shared" si="4"/>
        <v>0</v>
      </c>
      <c r="I107" s="67" t="s">
        <v>425</v>
      </c>
    </row>
    <row r="108" spans="1:9" ht="18" customHeight="1" x14ac:dyDescent="0.3">
      <c r="B108" s="47"/>
      <c r="C108" s="23"/>
      <c r="D108" s="15"/>
      <c r="E108" s="86"/>
      <c r="F108" s="88"/>
      <c r="G108" s="88"/>
      <c r="H108" s="26">
        <f t="shared" si="4"/>
        <v>0</v>
      </c>
      <c r="I108" s="67" t="s">
        <v>426</v>
      </c>
    </row>
    <row r="109" spans="1:9" ht="18" customHeight="1" x14ac:dyDescent="0.3">
      <c r="B109" s="47"/>
      <c r="C109" s="23"/>
      <c r="D109" s="15"/>
      <c r="E109" s="86"/>
      <c r="F109" s="88"/>
      <c r="G109" s="88"/>
      <c r="H109" s="26">
        <f t="shared" si="4"/>
        <v>0</v>
      </c>
      <c r="I109" s="67" t="s">
        <v>427</v>
      </c>
    </row>
    <row r="110" spans="1:9" ht="18" customHeight="1" x14ac:dyDescent="0.3">
      <c r="B110" s="47"/>
      <c r="C110" s="23"/>
      <c r="D110" s="15"/>
      <c r="E110" s="86"/>
      <c r="F110" s="88"/>
      <c r="G110" s="88"/>
      <c r="H110" s="26">
        <f t="shared" si="4"/>
        <v>0</v>
      </c>
      <c r="I110" s="67" t="s">
        <v>428</v>
      </c>
    </row>
    <row r="111" spans="1:9" ht="18" customHeight="1" x14ac:dyDescent="0.3">
      <c r="C111" s="23"/>
      <c r="D111" s="23"/>
      <c r="E111" s="23"/>
      <c r="F111" s="23"/>
      <c r="G111" s="23"/>
      <c r="H111" s="26"/>
      <c r="I111" s="74"/>
    </row>
    <row r="112" spans="1:9" ht="18" customHeight="1" x14ac:dyDescent="0.3">
      <c r="A112" s="7">
        <v>340</v>
      </c>
      <c r="B112" s="39" t="s">
        <v>183</v>
      </c>
      <c r="C112" s="23"/>
      <c r="D112" s="23"/>
      <c r="E112" s="23"/>
      <c r="F112" s="23"/>
      <c r="G112" s="23"/>
      <c r="H112" s="26"/>
    </row>
    <row r="113" spans="1:9" ht="18" customHeight="1" x14ac:dyDescent="0.3">
      <c r="A113" s="7">
        <v>341</v>
      </c>
      <c r="B113" s="47" t="s">
        <v>185</v>
      </c>
      <c r="C113" s="23"/>
      <c r="D113" s="23"/>
      <c r="E113" s="23"/>
      <c r="F113" s="23"/>
      <c r="G113" s="23"/>
      <c r="H113" s="26"/>
    </row>
    <row r="114" spans="1:9" ht="18" customHeight="1" x14ac:dyDescent="0.3">
      <c r="A114" s="44">
        <v>341.1</v>
      </c>
      <c r="B114" s="51" t="s">
        <v>186</v>
      </c>
      <c r="C114" s="23">
        <f>'Exhibit 4'!H54</f>
        <v>0</v>
      </c>
      <c r="D114" s="29"/>
      <c r="E114" s="29"/>
      <c r="F114" s="29"/>
      <c r="G114" s="29"/>
      <c r="H114" s="26">
        <f t="shared" ref="H114:H119" si="5">+C114-D114+F114</f>
        <v>0</v>
      </c>
      <c r="I114" s="67" t="s">
        <v>413</v>
      </c>
    </row>
    <row r="115" spans="1:9" ht="18" customHeight="1" x14ac:dyDescent="0.3">
      <c r="A115" s="44">
        <v>341.2</v>
      </c>
      <c r="B115" s="51" t="s">
        <v>187</v>
      </c>
      <c r="C115" s="23">
        <f>'Exhibit 4'!H55</f>
        <v>0</v>
      </c>
      <c r="D115" s="29"/>
      <c r="E115" s="29"/>
      <c r="F115" s="29"/>
      <c r="G115" s="29"/>
      <c r="H115" s="26">
        <f t="shared" si="5"/>
        <v>0</v>
      </c>
      <c r="I115" s="67" t="s">
        <v>413</v>
      </c>
    </row>
    <row r="116" spans="1:9" ht="18" customHeight="1" x14ac:dyDescent="0.3">
      <c r="A116" s="44">
        <v>341.3</v>
      </c>
      <c r="B116" s="51" t="s">
        <v>188</v>
      </c>
      <c r="C116" s="23">
        <f>'Exhibit 4'!H56</f>
        <v>0</v>
      </c>
      <c r="D116" s="29"/>
      <c r="E116" s="29"/>
      <c r="F116" s="29"/>
      <c r="G116" s="29"/>
      <c r="H116" s="26">
        <f t="shared" si="5"/>
        <v>0</v>
      </c>
      <c r="I116" s="67" t="s">
        <v>413</v>
      </c>
    </row>
    <row r="117" spans="1:9" ht="18" customHeight="1" x14ac:dyDescent="0.3">
      <c r="A117" s="44">
        <v>341.4</v>
      </c>
      <c r="B117" s="51" t="s">
        <v>189</v>
      </c>
      <c r="C117" s="23">
        <f>'Exhibit 4'!H57</f>
        <v>0</v>
      </c>
      <c r="D117" s="29"/>
      <c r="E117" s="29"/>
      <c r="F117" s="29"/>
      <c r="G117" s="29"/>
      <c r="H117" s="26">
        <f t="shared" si="5"/>
        <v>0</v>
      </c>
      <c r="I117" s="67" t="s">
        <v>413</v>
      </c>
    </row>
    <row r="118" spans="1:9" ht="18" customHeight="1" x14ac:dyDescent="0.3">
      <c r="A118" s="44">
        <v>341.5</v>
      </c>
      <c r="B118" s="51" t="s">
        <v>190</v>
      </c>
      <c r="C118" s="23">
        <f>'Exhibit 4'!H58</f>
        <v>0</v>
      </c>
      <c r="D118" s="29"/>
      <c r="E118" s="29"/>
      <c r="F118" s="29"/>
      <c r="G118" s="29"/>
      <c r="H118" s="26">
        <f t="shared" si="5"/>
        <v>0</v>
      </c>
      <c r="I118" s="67" t="s">
        <v>413</v>
      </c>
    </row>
    <row r="119" spans="1:9" ht="18" customHeight="1" x14ac:dyDescent="0.3">
      <c r="A119" s="44">
        <v>341.9</v>
      </c>
      <c r="B119" s="51" t="s">
        <v>191</v>
      </c>
      <c r="C119" s="23">
        <f>'Exhibit 4'!H59</f>
        <v>0</v>
      </c>
      <c r="D119" s="29"/>
      <c r="E119" s="29"/>
      <c r="F119" s="29"/>
      <c r="G119" s="29"/>
      <c r="H119" s="26">
        <f t="shared" si="5"/>
        <v>0</v>
      </c>
      <c r="I119" s="67" t="s">
        <v>413</v>
      </c>
    </row>
    <row r="120" spans="1:9" ht="18" customHeight="1" x14ac:dyDescent="0.3">
      <c r="A120" s="7">
        <v>342</v>
      </c>
      <c r="B120" s="47" t="s">
        <v>192</v>
      </c>
      <c r="C120" s="23"/>
      <c r="D120" s="23"/>
      <c r="E120" s="23"/>
      <c r="F120" s="23"/>
      <c r="G120" s="23"/>
      <c r="H120" s="26"/>
    </row>
    <row r="121" spans="1:9" ht="18" customHeight="1" x14ac:dyDescent="0.3">
      <c r="A121" s="44">
        <v>342.1</v>
      </c>
      <c r="B121" s="51" t="s">
        <v>193</v>
      </c>
      <c r="C121" s="23">
        <f>'Exhibit 4'!H61</f>
        <v>0</v>
      </c>
      <c r="D121" s="29"/>
      <c r="E121" s="29"/>
      <c r="F121" s="29"/>
      <c r="G121" s="29"/>
      <c r="H121" s="26">
        <f>+C121-D121+F121</f>
        <v>0</v>
      </c>
      <c r="I121" s="67" t="s">
        <v>385</v>
      </c>
    </row>
    <row r="122" spans="1:9" ht="18" customHeight="1" x14ac:dyDescent="0.3">
      <c r="A122" s="44">
        <v>342.2</v>
      </c>
      <c r="B122" s="51" t="s">
        <v>194</v>
      </c>
      <c r="C122" s="23">
        <f>'Exhibit 4'!H62</f>
        <v>0</v>
      </c>
      <c r="D122" s="29"/>
      <c r="E122" s="29"/>
      <c r="F122" s="29"/>
      <c r="G122" s="29"/>
      <c r="H122" s="26">
        <f>+C122-D122+F122</f>
        <v>0</v>
      </c>
      <c r="I122" s="67" t="s">
        <v>385</v>
      </c>
    </row>
    <row r="123" spans="1:9" ht="18" customHeight="1" x14ac:dyDescent="0.3">
      <c r="A123" s="44">
        <v>342.3</v>
      </c>
      <c r="B123" s="51" t="s">
        <v>195</v>
      </c>
      <c r="C123" s="23">
        <f>'Exhibit 4'!H63</f>
        <v>0</v>
      </c>
      <c r="D123" s="29"/>
      <c r="E123" s="29"/>
      <c r="F123" s="29"/>
      <c r="G123" s="29"/>
      <c r="H123" s="26">
        <f>+C123-D123+F123</f>
        <v>0</v>
      </c>
      <c r="I123" s="67" t="s">
        <v>385</v>
      </c>
    </row>
    <row r="124" spans="1:9" ht="18" customHeight="1" x14ac:dyDescent="0.3">
      <c r="A124" s="44">
        <v>342.9</v>
      </c>
      <c r="B124" s="51" t="s">
        <v>103</v>
      </c>
      <c r="C124" s="23">
        <f>'Exhibit 4'!H64</f>
        <v>0</v>
      </c>
      <c r="D124" s="29"/>
      <c r="E124" s="29"/>
      <c r="F124" s="29"/>
      <c r="G124" s="29"/>
      <c r="H124" s="26">
        <f>+C124-D124+F124</f>
        <v>0</v>
      </c>
      <c r="I124" s="67" t="s">
        <v>385</v>
      </c>
    </row>
    <row r="125" spans="1:9" ht="18" customHeight="1" x14ac:dyDescent="0.3">
      <c r="A125" s="45">
        <v>343</v>
      </c>
      <c r="B125" s="47" t="s">
        <v>197</v>
      </c>
      <c r="C125" s="23"/>
      <c r="D125" s="23"/>
      <c r="E125" s="23"/>
      <c r="F125" s="23"/>
      <c r="G125" s="23"/>
      <c r="H125" s="26"/>
    </row>
    <row r="126" spans="1:9" ht="18" customHeight="1" x14ac:dyDescent="0.3">
      <c r="A126" s="44">
        <v>343.1</v>
      </c>
      <c r="B126" s="51" t="s">
        <v>196</v>
      </c>
      <c r="C126" s="23">
        <f>'Exhibit 4'!H66</f>
        <v>0</v>
      </c>
      <c r="D126" s="29"/>
      <c r="E126" s="29"/>
      <c r="F126" s="29"/>
      <c r="G126" s="29"/>
      <c r="H126" s="26">
        <f>+C126-D126+F126</f>
        <v>0</v>
      </c>
      <c r="I126" s="67" t="s">
        <v>414</v>
      </c>
    </row>
    <row r="127" spans="1:9" ht="18" customHeight="1" x14ac:dyDescent="0.3">
      <c r="A127" s="44">
        <v>343.2</v>
      </c>
      <c r="B127" s="51" t="s">
        <v>658</v>
      </c>
      <c r="C127" s="23">
        <f>'Exhibit 4'!H67</f>
        <v>0</v>
      </c>
      <c r="D127" s="29"/>
      <c r="E127" s="29"/>
      <c r="F127" s="29"/>
      <c r="G127" s="29"/>
      <c r="H127" s="26">
        <f>+C127-D127+F127</f>
        <v>0</v>
      </c>
      <c r="I127" s="67" t="s">
        <v>414</v>
      </c>
    </row>
    <row r="128" spans="1:9" ht="18" customHeight="1" x14ac:dyDescent="0.3">
      <c r="A128" s="44">
        <v>343.3</v>
      </c>
      <c r="B128" s="51" t="s">
        <v>198</v>
      </c>
      <c r="C128" s="23">
        <f>'Exhibit 4'!H68</f>
        <v>0</v>
      </c>
      <c r="D128" s="29"/>
      <c r="E128" s="29"/>
      <c r="F128" s="29"/>
      <c r="G128" s="29"/>
      <c r="H128" s="26">
        <f>+C128-D128+F128</f>
        <v>0</v>
      </c>
      <c r="I128" s="67" t="s">
        <v>414</v>
      </c>
    </row>
    <row r="129" spans="1:9" ht="18" customHeight="1" x14ac:dyDescent="0.3">
      <c r="A129" s="44">
        <v>343.9</v>
      </c>
      <c r="B129" s="51" t="s">
        <v>103</v>
      </c>
      <c r="C129" s="23">
        <f>'Exhibit 4'!H69</f>
        <v>0</v>
      </c>
      <c r="D129" s="29"/>
      <c r="E129" s="29"/>
      <c r="F129" s="29"/>
      <c r="G129" s="29"/>
      <c r="H129" s="26">
        <f>+C129-D129+F129</f>
        <v>0</v>
      </c>
      <c r="I129" s="67" t="s">
        <v>414</v>
      </c>
    </row>
    <row r="130" spans="1:9" ht="18" customHeight="1" x14ac:dyDescent="0.3">
      <c r="A130" s="45">
        <v>344</v>
      </c>
      <c r="B130" s="47" t="s">
        <v>199</v>
      </c>
      <c r="C130" s="23"/>
      <c r="D130" s="23"/>
      <c r="E130" s="23"/>
      <c r="F130" s="23"/>
      <c r="G130" s="23"/>
      <c r="H130" s="26"/>
    </row>
    <row r="131" spans="1:9" ht="18" customHeight="1" x14ac:dyDescent="0.3">
      <c r="A131" s="44">
        <v>344.1</v>
      </c>
      <c r="B131" s="51" t="s">
        <v>200</v>
      </c>
      <c r="C131" s="23"/>
      <c r="D131" s="23"/>
      <c r="E131" s="23"/>
      <c r="F131" s="23"/>
      <c r="G131" s="23"/>
      <c r="H131" s="26"/>
    </row>
    <row r="132" spans="1:9" ht="18" customHeight="1" x14ac:dyDescent="0.3">
      <c r="A132" s="44">
        <v>344.11</v>
      </c>
      <c r="B132" s="54" t="s">
        <v>201</v>
      </c>
      <c r="C132" s="23">
        <f>'Exhibit 4'!H72</f>
        <v>0</v>
      </c>
      <c r="D132" s="29"/>
      <c r="E132" s="29"/>
      <c r="F132" s="29"/>
      <c r="G132" s="29"/>
      <c r="H132" s="26">
        <f>+C132-D132+F132</f>
        <v>0</v>
      </c>
      <c r="I132" s="74" t="s">
        <v>415</v>
      </c>
    </row>
    <row r="133" spans="1:9" ht="18" customHeight="1" x14ac:dyDescent="0.3">
      <c r="A133" s="44">
        <v>344.12</v>
      </c>
      <c r="B133" s="54" t="s">
        <v>202</v>
      </c>
      <c r="C133" s="23">
        <f>'Exhibit 4'!H73</f>
        <v>0</v>
      </c>
      <c r="D133" s="29"/>
      <c r="E133" s="29"/>
      <c r="F133" s="29"/>
      <c r="G133" s="29"/>
      <c r="H133" s="26">
        <f>+C133-D133+F133</f>
        <v>0</v>
      </c>
      <c r="I133" s="67" t="s">
        <v>413</v>
      </c>
    </row>
    <row r="134" spans="1:9" ht="18" customHeight="1" x14ac:dyDescent="0.3">
      <c r="A134" s="44">
        <v>344.13</v>
      </c>
      <c r="B134" s="54" t="s">
        <v>203</v>
      </c>
      <c r="C134" s="23">
        <f>'Exhibit 4'!H74</f>
        <v>0</v>
      </c>
      <c r="D134" s="29"/>
      <c r="E134" s="29"/>
      <c r="F134" s="29"/>
      <c r="G134" s="29"/>
      <c r="H134" s="26">
        <f>+C134-D134+F134</f>
        <v>0</v>
      </c>
      <c r="I134" s="74" t="s">
        <v>415</v>
      </c>
    </row>
    <row r="135" spans="1:9" ht="18" customHeight="1" x14ac:dyDescent="0.3">
      <c r="A135" s="44">
        <v>344.14</v>
      </c>
      <c r="B135" s="54" t="s">
        <v>204</v>
      </c>
      <c r="C135" s="23">
        <f>'Exhibit 4'!H75</f>
        <v>0</v>
      </c>
      <c r="D135" s="29"/>
      <c r="E135" s="29"/>
      <c r="F135" s="29"/>
      <c r="G135" s="29"/>
      <c r="H135" s="26">
        <f>+C135-D135+F135</f>
        <v>0</v>
      </c>
      <c r="I135" s="74" t="s">
        <v>415</v>
      </c>
    </row>
    <row r="136" spans="1:9" ht="18" customHeight="1" x14ac:dyDescent="0.3">
      <c r="A136" s="44">
        <v>344.19</v>
      </c>
      <c r="B136" s="54" t="s">
        <v>103</v>
      </c>
      <c r="C136" s="23">
        <f>'Exhibit 4'!H76</f>
        <v>0</v>
      </c>
      <c r="D136" s="29"/>
      <c r="E136" s="29"/>
      <c r="F136" s="29"/>
      <c r="G136" s="29"/>
      <c r="H136" s="26">
        <f>+C136-D136+F136</f>
        <v>0</v>
      </c>
      <c r="I136" s="74" t="s">
        <v>415</v>
      </c>
    </row>
    <row r="137" spans="1:9" ht="18" customHeight="1" x14ac:dyDescent="0.3">
      <c r="A137" s="44">
        <v>344.2</v>
      </c>
      <c r="B137" s="51" t="s">
        <v>205</v>
      </c>
      <c r="C137" s="23"/>
      <c r="D137" s="23"/>
      <c r="E137" s="23"/>
      <c r="F137" s="23"/>
      <c r="G137" s="23"/>
      <c r="H137" s="26"/>
    </row>
    <row r="138" spans="1:9" ht="18" customHeight="1" x14ac:dyDescent="0.3">
      <c r="A138" s="44">
        <v>344.21</v>
      </c>
      <c r="B138" s="54" t="s">
        <v>206</v>
      </c>
      <c r="C138" s="23">
        <f>'Exhibit 4'!H78</f>
        <v>0</v>
      </c>
      <c r="D138" s="29"/>
      <c r="E138" s="29"/>
      <c r="F138" s="29"/>
      <c r="G138" s="29"/>
      <c r="H138" s="26">
        <f t="shared" ref="H138:H156" si="6">+C138-D138+F138</f>
        <v>0</v>
      </c>
      <c r="I138" s="74" t="s">
        <v>415</v>
      </c>
    </row>
    <row r="139" spans="1:9" ht="18" customHeight="1" x14ac:dyDescent="0.3">
      <c r="A139" s="44">
        <v>344.22</v>
      </c>
      <c r="B139" s="54" t="s">
        <v>207</v>
      </c>
      <c r="C139" s="23">
        <f>'Exhibit 4'!H79</f>
        <v>0</v>
      </c>
      <c r="D139" s="29"/>
      <c r="E139" s="29"/>
      <c r="F139" s="29"/>
      <c r="G139" s="29"/>
      <c r="H139" s="26">
        <f t="shared" si="6"/>
        <v>0</v>
      </c>
      <c r="I139" s="74" t="s">
        <v>415</v>
      </c>
    </row>
    <row r="140" spans="1:9" ht="18" customHeight="1" x14ac:dyDescent="0.3">
      <c r="A140" s="44">
        <v>344.23</v>
      </c>
      <c r="B140" s="54" t="s">
        <v>208</v>
      </c>
      <c r="C140" s="23">
        <f>'Exhibit 4'!H80</f>
        <v>0</v>
      </c>
      <c r="D140" s="29"/>
      <c r="E140" s="29"/>
      <c r="F140" s="29"/>
      <c r="G140" s="29"/>
      <c r="H140" s="26">
        <f t="shared" si="6"/>
        <v>0</v>
      </c>
      <c r="I140" s="74" t="s">
        <v>415</v>
      </c>
    </row>
    <row r="141" spans="1:9" ht="18" customHeight="1" x14ac:dyDescent="0.3">
      <c r="A141" s="44">
        <v>344.24</v>
      </c>
      <c r="B141" s="54" t="s">
        <v>401</v>
      </c>
      <c r="C141" s="23">
        <f>'Exhibit 4'!H81</f>
        <v>0</v>
      </c>
      <c r="D141" s="29"/>
      <c r="E141" s="29"/>
      <c r="F141" s="29"/>
      <c r="G141" s="29"/>
      <c r="H141" s="26">
        <f t="shared" si="6"/>
        <v>0</v>
      </c>
      <c r="I141" s="74" t="s">
        <v>415</v>
      </c>
    </row>
    <row r="142" spans="1:9" ht="18" customHeight="1" x14ac:dyDescent="0.3">
      <c r="A142" s="44">
        <v>344.29</v>
      </c>
      <c r="B142" s="54" t="s">
        <v>103</v>
      </c>
      <c r="C142" s="23">
        <f>'Exhibit 4'!H82</f>
        <v>0</v>
      </c>
      <c r="D142" s="29"/>
      <c r="E142" s="29"/>
      <c r="F142" s="29"/>
      <c r="G142" s="29"/>
      <c r="H142" s="26">
        <f t="shared" si="6"/>
        <v>0</v>
      </c>
      <c r="I142" s="74" t="s">
        <v>415</v>
      </c>
    </row>
    <row r="143" spans="1:9" ht="18" customHeight="1" x14ac:dyDescent="0.3">
      <c r="A143" s="44">
        <v>344.3</v>
      </c>
      <c r="B143" s="51" t="s">
        <v>210</v>
      </c>
      <c r="C143" s="23">
        <f>'Exhibit 4'!H83</f>
        <v>0</v>
      </c>
      <c r="D143" s="29"/>
      <c r="E143" s="29"/>
      <c r="F143" s="29"/>
      <c r="G143" s="29"/>
      <c r="H143" s="26">
        <f t="shared" si="6"/>
        <v>0</v>
      </c>
      <c r="I143" s="74" t="s">
        <v>415</v>
      </c>
    </row>
    <row r="144" spans="1:9" ht="18" customHeight="1" x14ac:dyDescent="0.3">
      <c r="A144" s="44">
        <v>344.4</v>
      </c>
      <c r="B144" s="51" t="s">
        <v>211</v>
      </c>
      <c r="C144" s="23">
        <f>'Exhibit 4'!H84</f>
        <v>0</v>
      </c>
      <c r="D144" s="29"/>
      <c r="E144" s="29"/>
      <c r="F144" s="29"/>
      <c r="G144" s="29"/>
      <c r="H144" s="26">
        <f t="shared" si="6"/>
        <v>0</v>
      </c>
      <c r="I144" s="74" t="s">
        <v>415</v>
      </c>
    </row>
    <row r="145" spans="1:9" ht="18" customHeight="1" x14ac:dyDescent="0.3">
      <c r="A145" s="73">
        <v>345</v>
      </c>
      <c r="B145" s="47" t="s">
        <v>212</v>
      </c>
      <c r="C145" s="23">
        <f>'Exhibit 4'!H85</f>
        <v>0</v>
      </c>
      <c r="D145" s="29"/>
      <c r="E145" s="29"/>
      <c r="F145" s="29"/>
      <c r="G145" s="29"/>
      <c r="H145" s="26">
        <f t="shared" si="6"/>
        <v>0</v>
      </c>
      <c r="I145" s="74" t="s">
        <v>416</v>
      </c>
    </row>
    <row r="146" spans="1:9" ht="18" customHeight="1" x14ac:dyDescent="0.3">
      <c r="A146" s="73">
        <v>346</v>
      </c>
      <c r="B146" s="47" t="s">
        <v>213</v>
      </c>
      <c r="C146" s="23">
        <f>'Exhibit 4'!H86</f>
        <v>0</v>
      </c>
      <c r="D146" s="29"/>
      <c r="E146" s="29"/>
      <c r="F146" s="29"/>
      <c r="G146" s="29"/>
      <c r="H146" s="26">
        <f t="shared" si="6"/>
        <v>0</v>
      </c>
      <c r="I146" s="20" t="s">
        <v>418</v>
      </c>
    </row>
    <row r="147" spans="1:9" ht="18" customHeight="1" x14ac:dyDescent="0.3">
      <c r="A147" s="73">
        <v>348</v>
      </c>
      <c r="B147" s="47" t="s">
        <v>214</v>
      </c>
      <c r="C147" s="23">
        <f>'Exhibit 4'!H87</f>
        <v>0</v>
      </c>
      <c r="D147" s="29"/>
      <c r="E147" s="87"/>
      <c r="F147" s="87"/>
      <c r="G147" s="87"/>
      <c r="H147" s="26">
        <f t="shared" si="6"/>
        <v>0</v>
      </c>
      <c r="I147" s="20" t="s">
        <v>437</v>
      </c>
    </row>
    <row r="148" spans="1:9" ht="18" customHeight="1" x14ac:dyDescent="0.3">
      <c r="A148" s="73">
        <v>349</v>
      </c>
      <c r="B148" s="47" t="s">
        <v>215</v>
      </c>
      <c r="C148" s="23">
        <f>'Exhibit 4'!H88</f>
        <v>0</v>
      </c>
      <c r="D148" s="84"/>
      <c r="E148" s="88"/>
      <c r="F148" s="86"/>
      <c r="G148" s="86"/>
      <c r="H148" s="26">
        <f t="shared" si="6"/>
        <v>0</v>
      </c>
      <c r="I148" s="67" t="s">
        <v>413</v>
      </c>
    </row>
    <row r="149" spans="1:9" ht="18" customHeight="1" x14ac:dyDescent="0.3">
      <c r="A149" s="73"/>
      <c r="B149" s="47"/>
      <c r="C149" s="23"/>
      <c r="D149" s="93"/>
      <c r="E149" s="94"/>
      <c r="F149" s="85"/>
      <c r="G149" s="85"/>
      <c r="H149" s="26">
        <f t="shared" si="6"/>
        <v>0</v>
      </c>
      <c r="I149" s="67" t="s">
        <v>385</v>
      </c>
    </row>
    <row r="150" spans="1:9" ht="18" customHeight="1" x14ac:dyDescent="0.3">
      <c r="A150" s="73"/>
      <c r="B150" s="47"/>
      <c r="C150" s="23"/>
      <c r="D150" s="93"/>
      <c r="E150" s="93"/>
      <c r="F150" s="29"/>
      <c r="G150" s="29"/>
      <c r="H150" s="26">
        <f t="shared" si="6"/>
        <v>0</v>
      </c>
      <c r="I150" s="67" t="s">
        <v>414</v>
      </c>
    </row>
    <row r="151" spans="1:9" ht="18" customHeight="1" x14ac:dyDescent="0.3">
      <c r="A151" s="73"/>
      <c r="B151" s="47"/>
      <c r="C151" s="23"/>
      <c r="D151" s="93"/>
      <c r="E151" s="93"/>
      <c r="F151" s="29"/>
      <c r="G151" s="29"/>
      <c r="H151" s="26">
        <f t="shared" si="6"/>
        <v>0</v>
      </c>
      <c r="I151" s="67" t="s">
        <v>415</v>
      </c>
    </row>
    <row r="152" spans="1:9" ht="18" customHeight="1" x14ac:dyDescent="0.3">
      <c r="A152" s="73"/>
      <c r="B152" s="47"/>
      <c r="C152" s="23"/>
      <c r="D152" s="93"/>
      <c r="E152" s="93"/>
      <c r="F152" s="29"/>
      <c r="G152" s="29"/>
      <c r="H152" s="26">
        <f t="shared" si="6"/>
        <v>0</v>
      </c>
      <c r="I152" s="67" t="s">
        <v>416</v>
      </c>
    </row>
    <row r="153" spans="1:9" ht="18" customHeight="1" x14ac:dyDescent="0.3">
      <c r="A153" s="73"/>
      <c r="B153" s="47"/>
      <c r="C153" s="23"/>
      <c r="D153" s="93"/>
      <c r="E153" s="93"/>
      <c r="F153" s="29"/>
      <c r="G153" s="29"/>
      <c r="H153" s="26">
        <f t="shared" si="6"/>
        <v>0</v>
      </c>
      <c r="I153" s="67" t="s">
        <v>417</v>
      </c>
    </row>
    <row r="154" spans="1:9" ht="18" customHeight="1" x14ac:dyDescent="0.3">
      <c r="A154" s="73"/>
      <c r="B154" s="47"/>
      <c r="C154" s="23"/>
      <c r="D154" s="93"/>
      <c r="E154" s="93"/>
      <c r="F154" s="29"/>
      <c r="G154" s="29"/>
      <c r="H154" s="26">
        <f t="shared" si="6"/>
        <v>0</v>
      </c>
      <c r="I154" s="67" t="s">
        <v>418</v>
      </c>
    </row>
    <row r="155" spans="1:9" ht="18" customHeight="1" x14ac:dyDescent="0.3">
      <c r="A155" s="73"/>
      <c r="B155" s="47"/>
      <c r="C155" s="23"/>
      <c r="D155" s="93"/>
      <c r="E155" s="93"/>
      <c r="F155" s="29"/>
      <c r="G155" s="29"/>
      <c r="H155" s="26">
        <f t="shared" si="6"/>
        <v>0</v>
      </c>
      <c r="I155" s="67" t="s">
        <v>419</v>
      </c>
    </row>
    <row r="156" spans="1:9" ht="18" customHeight="1" x14ac:dyDescent="0.3">
      <c r="A156" s="73"/>
      <c r="B156" s="47"/>
      <c r="C156" s="23"/>
      <c r="D156" s="93"/>
      <c r="E156" s="93"/>
      <c r="F156" s="29"/>
      <c r="G156" s="29"/>
      <c r="H156" s="26">
        <f t="shared" si="6"/>
        <v>0</v>
      </c>
      <c r="I156" s="67" t="s">
        <v>420</v>
      </c>
    </row>
    <row r="157" spans="1:9" ht="18" customHeight="1" x14ac:dyDescent="0.3">
      <c r="A157" s="73">
        <v>350</v>
      </c>
      <c r="B157" s="39" t="s">
        <v>216</v>
      </c>
      <c r="C157" s="23"/>
      <c r="D157" s="23"/>
      <c r="E157" s="23"/>
      <c r="F157" s="23"/>
      <c r="G157" s="23"/>
      <c r="H157" s="26"/>
    </row>
    <row r="158" spans="1:9" ht="18" customHeight="1" x14ac:dyDescent="0.3">
      <c r="A158" s="73">
        <v>351</v>
      </c>
      <c r="B158" s="47" t="s">
        <v>217</v>
      </c>
      <c r="C158" s="23">
        <f>'Exhibit 4'!H92</f>
        <v>0</v>
      </c>
      <c r="D158" s="88"/>
      <c r="E158" s="88"/>
      <c r="F158" s="86"/>
      <c r="G158" s="86"/>
      <c r="H158" s="26">
        <f>+C158-D158+F158</f>
        <v>0</v>
      </c>
      <c r="I158" s="20" t="s">
        <v>385</v>
      </c>
    </row>
    <row r="159" spans="1:9" ht="18" customHeight="1" x14ac:dyDescent="0.3">
      <c r="A159" s="73"/>
      <c r="B159" s="47"/>
      <c r="C159" s="23"/>
      <c r="D159" s="86"/>
      <c r="E159" s="86"/>
      <c r="F159" s="201"/>
      <c r="G159" s="202"/>
      <c r="H159" s="26">
        <f>+C159-D159+F159</f>
        <v>0</v>
      </c>
      <c r="I159" s="200" t="s">
        <v>416</v>
      </c>
    </row>
    <row r="160" spans="1:9" ht="18" customHeight="1" x14ac:dyDescent="0.3">
      <c r="A160" s="73">
        <v>352</v>
      </c>
      <c r="B160" s="47" t="s">
        <v>218</v>
      </c>
      <c r="C160" s="23">
        <f>'Exhibit 4'!H93</f>
        <v>0</v>
      </c>
      <c r="D160" s="85"/>
      <c r="E160" s="85"/>
      <c r="F160" s="85"/>
      <c r="G160" s="85"/>
      <c r="H160" s="26">
        <f>+C160-D160+F160</f>
        <v>0</v>
      </c>
      <c r="I160" s="20" t="s">
        <v>385</v>
      </c>
    </row>
    <row r="161" spans="1:9" ht="18" customHeight="1" x14ac:dyDescent="0.3">
      <c r="A161" s="73">
        <v>353</v>
      </c>
      <c r="B161" s="47" t="s">
        <v>219</v>
      </c>
      <c r="C161" s="23">
        <f>'Exhibit 4'!H94</f>
        <v>0</v>
      </c>
      <c r="D161" s="87"/>
      <c r="E161" s="87"/>
      <c r="F161" s="87"/>
      <c r="G161" s="87"/>
      <c r="H161" s="26">
        <f>+C161-D161+F161</f>
        <v>0</v>
      </c>
      <c r="I161" s="20" t="s">
        <v>385</v>
      </c>
    </row>
    <row r="162" spans="1:9" ht="18" customHeight="1" x14ac:dyDescent="0.3">
      <c r="A162" s="73">
        <v>359</v>
      </c>
      <c r="B162" s="47" t="s">
        <v>103</v>
      </c>
      <c r="C162" s="23">
        <f>'Exhibit 4'!H95</f>
        <v>0</v>
      </c>
      <c r="D162" s="88"/>
      <c r="E162" s="88"/>
      <c r="F162" s="88"/>
      <c r="G162" s="88"/>
      <c r="H162" s="26">
        <f>+C162-D162+F162</f>
        <v>0</v>
      </c>
      <c r="I162" s="20" t="s">
        <v>385</v>
      </c>
    </row>
    <row r="163" spans="1:9" ht="18" customHeight="1" x14ac:dyDescent="0.3">
      <c r="A163" s="73"/>
      <c r="B163" s="47"/>
      <c r="C163" s="23"/>
      <c r="D163" s="86"/>
      <c r="E163" s="86"/>
      <c r="F163" s="86"/>
      <c r="G163" s="86"/>
      <c r="H163" s="26"/>
    </row>
    <row r="164" spans="1:9" ht="18" customHeight="1" x14ac:dyDescent="0.3">
      <c r="A164" s="73">
        <v>360</v>
      </c>
      <c r="B164" s="39" t="s">
        <v>222</v>
      </c>
      <c r="C164" s="23"/>
      <c r="D164" s="23"/>
      <c r="E164" s="23"/>
      <c r="F164" s="23"/>
      <c r="G164" s="23"/>
      <c r="H164" s="26"/>
    </row>
    <row r="165" spans="1:9" ht="18" customHeight="1" x14ac:dyDescent="0.3">
      <c r="A165" s="73">
        <v>361</v>
      </c>
      <c r="B165" s="47" t="s">
        <v>223</v>
      </c>
      <c r="C165" s="23">
        <f>'Exhibit 4'!H99</f>
        <v>0</v>
      </c>
      <c r="D165" s="29"/>
      <c r="E165" s="87"/>
      <c r="F165" s="87"/>
      <c r="G165" s="87"/>
      <c r="H165" s="26">
        <f t="shared" ref="H165:H196" si="7">+C165-D165+F165</f>
        <v>0</v>
      </c>
      <c r="I165" s="20" t="s">
        <v>386</v>
      </c>
    </row>
    <row r="166" spans="1:9" ht="18" customHeight="1" x14ac:dyDescent="0.3">
      <c r="A166" s="73">
        <v>362</v>
      </c>
      <c r="B166" s="47" t="s">
        <v>224</v>
      </c>
      <c r="C166" s="23">
        <f>'Exhibit 4'!H100</f>
        <v>0</v>
      </c>
      <c r="D166" s="84"/>
      <c r="E166" s="88"/>
      <c r="F166" s="86"/>
      <c r="G166" s="86"/>
      <c r="H166" s="26">
        <f t="shared" si="7"/>
        <v>0</v>
      </c>
      <c r="I166" s="67" t="s">
        <v>413</v>
      </c>
    </row>
    <row r="167" spans="1:9" ht="18" customHeight="1" x14ac:dyDescent="0.3">
      <c r="A167" s="73"/>
      <c r="B167" s="47"/>
      <c r="C167" s="23"/>
      <c r="D167" s="23"/>
      <c r="E167" s="23"/>
      <c r="F167" s="89"/>
      <c r="G167" s="89"/>
      <c r="H167" s="26">
        <f t="shared" si="7"/>
        <v>0</v>
      </c>
      <c r="I167" s="67" t="s">
        <v>385</v>
      </c>
    </row>
    <row r="168" spans="1:9" ht="18" customHeight="1" x14ac:dyDescent="0.3">
      <c r="A168" s="73"/>
      <c r="B168" s="47"/>
      <c r="C168" s="23"/>
      <c r="D168" s="23"/>
      <c r="E168" s="23"/>
      <c r="F168" s="88"/>
      <c r="G168" s="88"/>
      <c r="H168" s="26">
        <f t="shared" si="7"/>
        <v>0</v>
      </c>
      <c r="I168" s="67" t="s">
        <v>414</v>
      </c>
    </row>
    <row r="169" spans="1:9" ht="18" customHeight="1" x14ac:dyDescent="0.3">
      <c r="A169" s="73"/>
      <c r="B169" s="47"/>
      <c r="C169" s="23"/>
      <c r="D169" s="23"/>
      <c r="E169" s="23"/>
      <c r="F169" s="88"/>
      <c r="G169" s="88"/>
      <c r="H169" s="26">
        <f t="shared" si="7"/>
        <v>0</v>
      </c>
      <c r="I169" s="67" t="s">
        <v>415</v>
      </c>
    </row>
    <row r="170" spans="1:9" ht="18" customHeight="1" x14ac:dyDescent="0.3">
      <c r="A170" s="73"/>
      <c r="B170" s="47"/>
      <c r="C170" s="23"/>
      <c r="D170" s="23"/>
      <c r="E170" s="23"/>
      <c r="F170" s="88"/>
      <c r="G170" s="88"/>
      <c r="H170" s="26">
        <f t="shared" si="7"/>
        <v>0</v>
      </c>
      <c r="I170" s="67" t="s">
        <v>416</v>
      </c>
    </row>
    <row r="171" spans="1:9" ht="18" customHeight="1" x14ac:dyDescent="0.3">
      <c r="A171" s="73"/>
      <c r="B171" s="47"/>
      <c r="C171" s="23"/>
      <c r="D171" s="23"/>
      <c r="E171" s="23"/>
      <c r="F171" s="88"/>
      <c r="G171" s="88"/>
      <c r="H171" s="26">
        <f t="shared" si="7"/>
        <v>0</v>
      </c>
      <c r="I171" s="67" t="s">
        <v>417</v>
      </c>
    </row>
    <row r="172" spans="1:9" ht="18" customHeight="1" x14ac:dyDescent="0.3">
      <c r="A172" s="73"/>
      <c r="B172" s="47"/>
      <c r="C172" s="23"/>
      <c r="D172" s="23"/>
      <c r="E172" s="23"/>
      <c r="F172" s="88"/>
      <c r="G172" s="88"/>
      <c r="H172" s="26">
        <f t="shared" si="7"/>
        <v>0</v>
      </c>
      <c r="I172" s="67" t="s">
        <v>418</v>
      </c>
    </row>
    <row r="173" spans="1:9" ht="18" customHeight="1" x14ac:dyDescent="0.3">
      <c r="A173" s="73"/>
      <c r="B173" s="47"/>
      <c r="C173" s="23"/>
      <c r="D173" s="23"/>
      <c r="E173" s="23"/>
      <c r="F173" s="88"/>
      <c r="G173" s="88"/>
      <c r="H173" s="26">
        <f t="shared" si="7"/>
        <v>0</v>
      </c>
      <c r="I173" s="67" t="s">
        <v>419</v>
      </c>
    </row>
    <row r="174" spans="1:9" ht="18" customHeight="1" x14ac:dyDescent="0.3">
      <c r="A174" s="73"/>
      <c r="B174" s="47"/>
      <c r="C174" s="23"/>
      <c r="D174" s="23"/>
      <c r="E174" s="23"/>
      <c r="F174" s="90"/>
      <c r="G174" s="90"/>
      <c r="H174" s="26">
        <f t="shared" si="7"/>
        <v>0</v>
      </c>
      <c r="I174" s="67" t="s">
        <v>420</v>
      </c>
    </row>
    <row r="175" spans="1:9" ht="18" customHeight="1" x14ac:dyDescent="0.3">
      <c r="A175" s="73">
        <v>363</v>
      </c>
      <c r="B175" s="47" t="s">
        <v>225</v>
      </c>
      <c r="C175" s="23">
        <f>'Exhibit 4'!H101</f>
        <v>0</v>
      </c>
      <c r="D175" s="29"/>
      <c r="E175" s="29"/>
      <c r="F175" s="29"/>
      <c r="G175" s="29"/>
      <c r="H175" s="26">
        <f t="shared" si="7"/>
        <v>0</v>
      </c>
      <c r="I175" s="67" t="s">
        <v>387</v>
      </c>
    </row>
    <row r="176" spans="1:9" ht="18" customHeight="1" x14ac:dyDescent="0.3">
      <c r="A176" s="73">
        <v>365</v>
      </c>
      <c r="B176" s="47" t="s">
        <v>226</v>
      </c>
      <c r="C176" s="23">
        <f>'Exhibit 4'!H102</f>
        <v>0</v>
      </c>
      <c r="D176" s="87"/>
      <c r="E176" s="87"/>
      <c r="F176" s="188"/>
      <c r="G176" s="93"/>
      <c r="H176" s="26">
        <f t="shared" si="7"/>
        <v>0</v>
      </c>
      <c r="I176" s="74" t="s">
        <v>794</v>
      </c>
    </row>
    <row r="177" spans="1:9" ht="18" customHeight="1" x14ac:dyDescent="0.3">
      <c r="A177" s="73"/>
      <c r="B177" s="47"/>
      <c r="C177" s="23"/>
      <c r="D177" s="86"/>
      <c r="E177" s="86"/>
      <c r="F177" s="88"/>
      <c r="G177" s="35"/>
      <c r="H177" s="26">
        <f t="shared" si="7"/>
        <v>0</v>
      </c>
      <c r="I177" s="67" t="s">
        <v>421</v>
      </c>
    </row>
    <row r="178" spans="1:9" ht="18" customHeight="1" x14ac:dyDescent="0.3">
      <c r="A178" s="73"/>
      <c r="B178" s="47"/>
      <c r="C178" s="23"/>
      <c r="D178" s="86"/>
      <c r="E178" s="86"/>
      <c r="F178" s="88"/>
      <c r="G178" s="35"/>
      <c r="H178" s="26">
        <f t="shared" si="7"/>
        <v>0</v>
      </c>
      <c r="I178" s="67" t="s">
        <v>422</v>
      </c>
    </row>
    <row r="179" spans="1:9" ht="18" customHeight="1" x14ac:dyDescent="0.3">
      <c r="A179" s="73"/>
      <c r="B179" s="47"/>
      <c r="C179" s="23"/>
      <c r="D179" s="86"/>
      <c r="E179" s="86"/>
      <c r="F179" s="88"/>
      <c r="G179" s="35"/>
      <c r="H179" s="26">
        <f t="shared" si="7"/>
        <v>0</v>
      </c>
      <c r="I179" s="67" t="s">
        <v>384</v>
      </c>
    </row>
    <row r="180" spans="1:9" ht="18" customHeight="1" x14ac:dyDescent="0.3">
      <c r="A180" s="73"/>
      <c r="B180" s="47"/>
      <c r="C180" s="23"/>
      <c r="D180" s="86"/>
      <c r="E180" s="86"/>
      <c r="F180" s="88"/>
      <c r="G180" s="35"/>
      <c r="H180" s="26">
        <f t="shared" si="7"/>
        <v>0</v>
      </c>
      <c r="I180" s="67" t="s">
        <v>423</v>
      </c>
    </row>
    <row r="181" spans="1:9" ht="18" customHeight="1" x14ac:dyDescent="0.3">
      <c r="A181" s="73"/>
      <c r="B181" s="47"/>
      <c r="C181" s="23"/>
      <c r="D181" s="86"/>
      <c r="E181" s="86"/>
      <c r="F181" s="88"/>
      <c r="G181" s="35"/>
      <c r="H181" s="26">
        <f t="shared" si="7"/>
        <v>0</v>
      </c>
      <c r="I181" s="67" t="s">
        <v>424</v>
      </c>
    </row>
    <row r="182" spans="1:9" ht="18" customHeight="1" x14ac:dyDescent="0.3">
      <c r="A182" s="73"/>
      <c r="B182" s="47"/>
      <c r="C182" s="23"/>
      <c r="D182" s="86"/>
      <c r="E182" s="86"/>
      <c r="F182" s="88"/>
      <c r="G182" s="35"/>
      <c r="H182" s="26">
        <f t="shared" si="7"/>
        <v>0</v>
      </c>
      <c r="I182" s="67" t="s">
        <v>425</v>
      </c>
    </row>
    <row r="183" spans="1:9" ht="18" customHeight="1" x14ac:dyDescent="0.3">
      <c r="A183" s="73"/>
      <c r="B183" s="47"/>
      <c r="C183" s="23"/>
      <c r="D183" s="86"/>
      <c r="E183" s="86"/>
      <c r="F183" s="88"/>
      <c r="G183" s="35"/>
      <c r="H183" s="26">
        <f t="shared" si="7"/>
        <v>0</v>
      </c>
      <c r="I183" s="67" t="s">
        <v>426</v>
      </c>
    </row>
    <row r="184" spans="1:9" ht="18" customHeight="1" x14ac:dyDescent="0.3">
      <c r="A184" s="73"/>
      <c r="B184" s="47"/>
      <c r="C184" s="23"/>
      <c r="D184" s="86"/>
      <c r="E184" s="86"/>
      <c r="F184" s="88"/>
      <c r="G184" s="35"/>
      <c r="H184" s="26">
        <f t="shared" si="7"/>
        <v>0</v>
      </c>
      <c r="I184" s="67" t="s">
        <v>427</v>
      </c>
    </row>
    <row r="185" spans="1:9" ht="18" customHeight="1" x14ac:dyDescent="0.3">
      <c r="A185" s="73"/>
      <c r="B185" s="47"/>
      <c r="C185" s="23"/>
      <c r="D185" s="86"/>
      <c r="E185" s="86"/>
      <c r="F185" s="88"/>
      <c r="G185" s="35"/>
      <c r="H185" s="26">
        <f t="shared" si="7"/>
        <v>0</v>
      </c>
      <c r="I185" s="67" t="s">
        <v>428</v>
      </c>
    </row>
    <row r="186" spans="1:9" ht="18" customHeight="1" x14ac:dyDescent="0.3">
      <c r="A186" s="73"/>
      <c r="B186" s="47"/>
      <c r="C186" s="23"/>
      <c r="D186" s="86"/>
      <c r="E186" s="86"/>
      <c r="F186" s="88"/>
      <c r="G186" s="35"/>
      <c r="H186" s="26">
        <f t="shared" si="7"/>
        <v>0</v>
      </c>
      <c r="I186" s="67" t="s">
        <v>429</v>
      </c>
    </row>
    <row r="187" spans="1:9" ht="18" customHeight="1" x14ac:dyDescent="0.3">
      <c r="A187" s="73"/>
      <c r="B187" s="47"/>
      <c r="C187" s="23"/>
      <c r="D187" s="86"/>
      <c r="E187" s="86"/>
      <c r="F187" s="88"/>
      <c r="G187" s="35"/>
      <c r="H187" s="26">
        <f t="shared" si="7"/>
        <v>0</v>
      </c>
      <c r="I187" s="67" t="s">
        <v>430</v>
      </c>
    </row>
    <row r="188" spans="1:9" ht="18" customHeight="1" x14ac:dyDescent="0.3">
      <c r="A188" s="73"/>
      <c r="B188" s="47"/>
      <c r="C188" s="23"/>
      <c r="D188" s="86"/>
      <c r="E188" s="86"/>
      <c r="F188" s="88"/>
      <c r="G188" s="35"/>
      <c r="H188" s="26">
        <f t="shared" si="7"/>
        <v>0</v>
      </c>
      <c r="I188" s="67" t="s">
        <v>387</v>
      </c>
    </row>
    <row r="189" spans="1:9" ht="18" customHeight="1" x14ac:dyDescent="0.3">
      <c r="A189" s="73"/>
      <c r="B189" s="47"/>
      <c r="C189" s="23"/>
      <c r="D189" s="86"/>
      <c r="E189" s="86"/>
      <c r="F189" s="88"/>
      <c r="G189" s="35"/>
      <c r="H189" s="26">
        <f t="shared" si="7"/>
        <v>0</v>
      </c>
      <c r="I189" s="67" t="s">
        <v>431</v>
      </c>
    </row>
    <row r="190" spans="1:9" ht="18" customHeight="1" x14ac:dyDescent="0.3">
      <c r="A190" s="73"/>
      <c r="B190" s="47"/>
      <c r="C190" s="23"/>
      <c r="D190" s="86"/>
      <c r="E190" s="86"/>
      <c r="F190" s="88"/>
      <c r="G190" s="35"/>
      <c r="H190" s="26">
        <f t="shared" si="7"/>
        <v>0</v>
      </c>
      <c r="I190" s="67" t="s">
        <v>432</v>
      </c>
    </row>
    <row r="191" spans="1:9" ht="18" customHeight="1" x14ac:dyDescent="0.3">
      <c r="A191" s="73"/>
      <c r="B191" s="47"/>
      <c r="C191" s="23"/>
      <c r="D191" s="86"/>
      <c r="E191" s="86"/>
      <c r="F191" s="88"/>
      <c r="G191" s="35"/>
      <c r="H191" s="26">
        <f t="shared" si="7"/>
        <v>0</v>
      </c>
      <c r="I191" s="67" t="s">
        <v>433</v>
      </c>
    </row>
    <row r="192" spans="1:9" ht="18" customHeight="1" x14ac:dyDescent="0.3">
      <c r="A192" s="73"/>
      <c r="B192" s="47"/>
      <c r="C192" s="23"/>
      <c r="D192" s="86"/>
      <c r="E192" s="86"/>
      <c r="F192" s="88"/>
      <c r="G192" s="35"/>
      <c r="H192" s="26">
        <f t="shared" si="7"/>
        <v>0</v>
      </c>
      <c r="I192" s="67" t="s">
        <v>434</v>
      </c>
    </row>
    <row r="193" spans="1:9" ht="18" customHeight="1" x14ac:dyDescent="0.3">
      <c r="A193" s="73"/>
      <c r="B193" s="47"/>
      <c r="C193" s="23"/>
      <c r="D193" s="86"/>
      <c r="E193" s="86"/>
      <c r="F193" s="88"/>
      <c r="G193" s="35"/>
      <c r="H193" s="26">
        <f t="shared" si="7"/>
        <v>0</v>
      </c>
      <c r="I193" s="67" t="s">
        <v>435</v>
      </c>
    </row>
    <row r="194" spans="1:9" ht="18" customHeight="1" x14ac:dyDescent="0.3">
      <c r="A194" s="73"/>
      <c r="B194" s="47"/>
      <c r="C194" s="23"/>
      <c r="D194" s="86"/>
      <c r="E194" s="86"/>
      <c r="F194" s="88"/>
      <c r="G194" s="35"/>
      <c r="H194" s="26">
        <f t="shared" si="7"/>
        <v>0</v>
      </c>
      <c r="I194" s="67" t="s">
        <v>436</v>
      </c>
    </row>
    <row r="195" spans="1:9" ht="18" customHeight="1" x14ac:dyDescent="0.3">
      <c r="A195" s="73">
        <v>366</v>
      </c>
      <c r="B195" s="47" t="s">
        <v>227</v>
      </c>
      <c r="C195" s="23">
        <f>'Exhibit 4'!H103</f>
        <v>0</v>
      </c>
      <c r="D195" s="85"/>
      <c r="E195" s="85"/>
      <c r="F195" s="92"/>
      <c r="G195" s="29"/>
      <c r="H195" s="26">
        <f t="shared" si="7"/>
        <v>0</v>
      </c>
      <c r="I195" s="20" t="s">
        <v>388</v>
      </c>
    </row>
    <row r="196" spans="1:9" ht="18" customHeight="1" x14ac:dyDescent="0.3">
      <c r="A196" s="73">
        <v>369</v>
      </c>
      <c r="B196" s="47" t="s">
        <v>103</v>
      </c>
      <c r="C196" s="23">
        <f>'Exhibit 4'!H104</f>
        <v>0</v>
      </c>
      <c r="D196" s="43"/>
      <c r="E196" s="29"/>
      <c r="F196" s="91"/>
      <c r="G196" s="29"/>
      <c r="H196" s="190">
        <f t="shared" si="7"/>
        <v>0</v>
      </c>
      <c r="I196" s="20" t="s">
        <v>388</v>
      </c>
    </row>
    <row r="197" spans="1:9" ht="18" customHeight="1" x14ac:dyDescent="0.3">
      <c r="B197" s="20" t="s">
        <v>389</v>
      </c>
      <c r="C197" s="46">
        <f>SUM(C11:C196)</f>
        <v>0</v>
      </c>
      <c r="D197" s="25">
        <f>SUM(D11:D196)</f>
        <v>0</v>
      </c>
      <c r="E197" s="23"/>
      <c r="F197" s="25">
        <f>SUM(F11:F196)</f>
        <v>0</v>
      </c>
      <c r="G197" s="23"/>
      <c r="H197" s="190">
        <f>SUM(H11:H196)</f>
        <v>0</v>
      </c>
    </row>
    <row r="198" spans="1:9" ht="18" customHeight="1" x14ac:dyDescent="0.3">
      <c r="C198" s="23"/>
      <c r="D198" s="23"/>
      <c r="E198" s="24"/>
      <c r="F198" s="23"/>
      <c r="G198" s="24"/>
      <c r="H198" s="26"/>
    </row>
    <row r="199" spans="1:9" ht="18" customHeight="1" x14ac:dyDescent="0.3">
      <c r="B199" s="20" t="s">
        <v>126</v>
      </c>
      <c r="C199" s="78"/>
      <c r="D199" s="78"/>
      <c r="E199" s="78"/>
      <c r="F199" s="78"/>
      <c r="G199" s="78"/>
      <c r="H199" s="191"/>
    </row>
    <row r="200" spans="1:9" ht="18" customHeight="1" x14ac:dyDescent="0.3">
      <c r="A200" s="7">
        <v>100</v>
      </c>
      <c r="B200" s="39" t="s">
        <v>185</v>
      </c>
      <c r="C200" s="24"/>
      <c r="D200" s="24"/>
      <c r="E200" s="24"/>
      <c r="F200" s="24"/>
      <c r="G200" s="24"/>
      <c r="H200" s="33"/>
      <c r="I200" s="67"/>
    </row>
    <row r="201" spans="1:9" ht="18" customHeight="1" x14ac:dyDescent="0.3">
      <c r="A201" s="7">
        <v>110</v>
      </c>
      <c r="B201" s="47" t="s">
        <v>229</v>
      </c>
      <c r="C201" s="24"/>
      <c r="D201" s="24"/>
      <c r="E201" s="24"/>
      <c r="F201" s="24"/>
      <c r="G201" s="24"/>
      <c r="H201" s="33"/>
    </row>
    <row r="202" spans="1:9" ht="18" customHeight="1" x14ac:dyDescent="0.3">
      <c r="A202" s="7">
        <v>111</v>
      </c>
      <c r="B202" s="51" t="s">
        <v>230</v>
      </c>
      <c r="C202" s="23">
        <f>'Exhibit 4'!H111</f>
        <v>0</v>
      </c>
      <c r="D202" s="29"/>
      <c r="E202" s="29"/>
      <c r="F202" s="29"/>
      <c r="G202" s="29"/>
      <c r="H202" s="26">
        <f>+C202+D202-F202</f>
        <v>0</v>
      </c>
    </row>
    <row r="203" spans="1:9" ht="18" customHeight="1" x14ac:dyDescent="0.3">
      <c r="A203" s="7">
        <v>120</v>
      </c>
      <c r="B203" s="47" t="s">
        <v>231</v>
      </c>
      <c r="C203" s="23">
        <f>'Exhibit 4'!H112</f>
        <v>0</v>
      </c>
      <c r="D203" s="29"/>
      <c r="E203" s="29"/>
      <c r="F203" s="29"/>
      <c r="G203" s="29"/>
      <c r="H203" s="26">
        <f>+C203+D203-F203</f>
        <v>0</v>
      </c>
    </row>
    <row r="204" spans="1:9" ht="18" customHeight="1" x14ac:dyDescent="0.3">
      <c r="A204" s="7">
        <v>130</v>
      </c>
      <c r="B204" s="47" t="s">
        <v>232</v>
      </c>
      <c r="C204" s="23">
        <f>'Exhibit 4'!H113</f>
        <v>0</v>
      </c>
      <c r="D204" s="29"/>
      <c r="E204" s="29"/>
      <c r="F204" s="29"/>
      <c r="G204" s="29"/>
      <c r="H204" s="26">
        <f>+C204+D204-F204</f>
        <v>0</v>
      </c>
    </row>
    <row r="205" spans="1:9" ht="18" customHeight="1" x14ac:dyDescent="0.3">
      <c r="A205" s="7">
        <v>140</v>
      </c>
      <c r="B205" s="47" t="s">
        <v>233</v>
      </c>
      <c r="C205" s="23"/>
      <c r="D205" s="23"/>
      <c r="E205" s="23"/>
      <c r="F205" s="23"/>
      <c r="G205" s="23"/>
      <c r="H205" s="26"/>
    </row>
    <row r="206" spans="1:9" ht="18" customHeight="1" x14ac:dyDescent="0.3">
      <c r="A206" s="7">
        <v>141</v>
      </c>
      <c r="B206" s="51" t="s">
        <v>234</v>
      </c>
      <c r="C206" s="23">
        <f>'Exhibit 4'!H115</f>
        <v>0</v>
      </c>
      <c r="D206" s="29"/>
      <c r="E206" s="29"/>
      <c r="F206" s="29"/>
      <c r="G206" s="29"/>
      <c r="H206" s="26">
        <f>+C206+D206-F206</f>
        <v>0</v>
      </c>
    </row>
    <row r="207" spans="1:9" ht="18" customHeight="1" x14ac:dyDescent="0.3">
      <c r="A207" s="7">
        <v>142</v>
      </c>
      <c r="B207" s="51" t="s">
        <v>235</v>
      </c>
      <c r="C207" s="23">
        <f>'Exhibit 4'!H116</f>
        <v>0</v>
      </c>
      <c r="D207" s="29"/>
      <c r="E207" s="29"/>
      <c r="F207" s="29"/>
      <c r="G207" s="29"/>
      <c r="H207" s="26">
        <f>+C207+D207-F207</f>
        <v>0</v>
      </c>
    </row>
    <row r="208" spans="1:9" ht="18" customHeight="1" x14ac:dyDescent="0.3">
      <c r="A208" s="7">
        <v>143</v>
      </c>
      <c r="B208" s="51" t="s">
        <v>236</v>
      </c>
      <c r="C208" s="23">
        <f>'Exhibit 4'!H117</f>
        <v>0</v>
      </c>
      <c r="D208" s="29"/>
      <c r="E208" s="29"/>
      <c r="F208" s="29"/>
      <c r="G208" s="29"/>
      <c r="H208" s="26">
        <f>+C208+D208-F208</f>
        <v>0</v>
      </c>
    </row>
    <row r="209" spans="1:9" ht="18" customHeight="1" x14ac:dyDescent="0.3">
      <c r="A209" s="7">
        <v>149</v>
      </c>
      <c r="B209" s="51" t="s">
        <v>103</v>
      </c>
      <c r="C209" s="23">
        <f>'Exhibit 4'!H118</f>
        <v>0</v>
      </c>
      <c r="D209" s="29"/>
      <c r="E209" s="29"/>
      <c r="F209" s="29"/>
      <c r="G209" s="29"/>
      <c r="H209" s="26">
        <f>+C209+D209-F209</f>
        <v>0</v>
      </c>
    </row>
    <row r="210" spans="1:9" ht="18" customHeight="1" x14ac:dyDescent="0.3">
      <c r="A210" s="7">
        <v>150</v>
      </c>
      <c r="B210" s="47" t="s">
        <v>237</v>
      </c>
      <c r="C210" s="23"/>
      <c r="D210" s="23"/>
      <c r="E210" s="23"/>
      <c r="F210" s="23"/>
      <c r="G210" s="23"/>
      <c r="H210" s="26"/>
    </row>
    <row r="211" spans="1:9" ht="18" customHeight="1" x14ac:dyDescent="0.3">
      <c r="A211" s="7">
        <v>151</v>
      </c>
      <c r="B211" s="51" t="s">
        <v>238</v>
      </c>
      <c r="C211" s="23">
        <f>'Exhibit 4'!H120</f>
        <v>0</v>
      </c>
      <c r="D211" s="29"/>
      <c r="E211" s="29"/>
      <c r="F211" s="29"/>
      <c r="G211" s="29"/>
      <c r="H211" s="26">
        <f>+C211+D211-F211</f>
        <v>0</v>
      </c>
    </row>
    <row r="212" spans="1:9" ht="18" customHeight="1" x14ac:dyDescent="0.3">
      <c r="A212" s="7">
        <v>152</v>
      </c>
      <c r="B212" s="51" t="s">
        <v>239</v>
      </c>
      <c r="C212" s="23">
        <f>'Exhibit 4'!H121</f>
        <v>0</v>
      </c>
      <c r="D212" s="29"/>
      <c r="E212" s="29"/>
      <c r="F212" s="29"/>
      <c r="G212" s="29"/>
      <c r="H212" s="26">
        <f>+C212+D212-F212</f>
        <v>0</v>
      </c>
    </row>
    <row r="213" spans="1:9" ht="18" customHeight="1" x14ac:dyDescent="0.3">
      <c r="A213" s="7">
        <v>153</v>
      </c>
      <c r="B213" s="51" t="s">
        <v>240</v>
      </c>
      <c r="C213" s="23">
        <f>'Exhibit 4'!H122</f>
        <v>0</v>
      </c>
      <c r="D213" s="29"/>
      <c r="E213" s="29"/>
      <c r="F213" s="29"/>
      <c r="G213" s="29"/>
      <c r="H213" s="26">
        <f>+C213+D213-F213</f>
        <v>0</v>
      </c>
    </row>
    <row r="214" spans="1:9" ht="18" customHeight="1" x14ac:dyDescent="0.3">
      <c r="A214" s="7">
        <v>154</v>
      </c>
      <c r="B214" s="51" t="s">
        <v>170</v>
      </c>
      <c r="C214" s="23">
        <f>'Exhibit 4'!H123</f>
        <v>0</v>
      </c>
      <c r="D214" s="87"/>
      <c r="E214" s="87"/>
      <c r="F214" s="87"/>
      <c r="G214" s="87"/>
      <c r="H214" s="26">
        <f>+C214+D214-F214</f>
        <v>0</v>
      </c>
    </row>
    <row r="215" spans="1:9" ht="18" customHeight="1" x14ac:dyDescent="0.3">
      <c r="A215" s="7">
        <v>159</v>
      </c>
      <c r="B215" s="51" t="s">
        <v>818</v>
      </c>
      <c r="C215" s="23">
        <f>'Exhibit 4'!H124</f>
        <v>0</v>
      </c>
      <c r="D215" s="88"/>
      <c r="E215" s="88"/>
      <c r="F215" s="88"/>
      <c r="G215" s="88"/>
      <c r="H215" s="26">
        <f>+C215+D215-F215</f>
        <v>0</v>
      </c>
      <c r="I215" s="217"/>
    </row>
    <row r="216" spans="1:9" ht="18" customHeight="1" x14ac:dyDescent="0.3">
      <c r="A216" s="119" t="s">
        <v>836</v>
      </c>
      <c r="B216" s="47" t="s">
        <v>837</v>
      </c>
      <c r="C216" s="23"/>
      <c r="D216" s="23"/>
      <c r="E216" s="23"/>
      <c r="F216" s="23"/>
      <c r="G216" s="23"/>
      <c r="H216" s="26"/>
    </row>
    <row r="217" spans="1:9" ht="18" customHeight="1" x14ac:dyDescent="0.3">
      <c r="A217" s="7">
        <v>161</v>
      </c>
      <c r="B217" s="51" t="s">
        <v>241</v>
      </c>
      <c r="C217" s="23">
        <f>'Exhibit 4'!H126</f>
        <v>0</v>
      </c>
      <c r="D217" s="29"/>
      <c r="E217" s="29"/>
      <c r="F217" s="29"/>
      <c r="G217" s="29"/>
      <c r="H217" s="26">
        <f t="shared" ref="H217:H228" si="8">+C217+D217-F217</f>
        <v>0</v>
      </c>
    </row>
    <row r="218" spans="1:9" ht="18" customHeight="1" x14ac:dyDescent="0.3">
      <c r="A218" s="7">
        <v>162</v>
      </c>
      <c r="B218" s="51" t="s">
        <v>242</v>
      </c>
      <c r="C218" s="23">
        <f>'Exhibit 4'!H127</f>
        <v>0</v>
      </c>
      <c r="D218" s="29"/>
      <c r="E218" s="29"/>
      <c r="F218" s="29"/>
      <c r="G218" s="29"/>
      <c r="H218" s="26">
        <f t="shared" si="8"/>
        <v>0</v>
      </c>
    </row>
    <row r="219" spans="1:9" ht="18" customHeight="1" x14ac:dyDescent="0.3">
      <c r="A219" s="7">
        <v>163</v>
      </c>
      <c r="B219" s="51" t="s">
        <v>243</v>
      </c>
      <c r="C219" s="23">
        <f>'Exhibit 4'!H128</f>
        <v>0</v>
      </c>
      <c r="D219" s="29"/>
      <c r="E219" s="29"/>
      <c r="F219" s="29"/>
      <c r="G219" s="29"/>
      <c r="H219" s="26">
        <f t="shared" si="8"/>
        <v>0</v>
      </c>
    </row>
    <row r="220" spans="1:9" ht="18" customHeight="1" x14ac:dyDescent="0.3">
      <c r="A220" s="7">
        <v>164</v>
      </c>
      <c r="B220" s="51" t="s">
        <v>244</v>
      </c>
      <c r="C220" s="23">
        <f>'Exhibit 4'!H129</f>
        <v>0</v>
      </c>
      <c r="D220" s="29"/>
      <c r="E220" s="29"/>
      <c r="F220" s="29"/>
      <c r="G220" s="29"/>
      <c r="H220" s="26">
        <f t="shared" si="8"/>
        <v>0</v>
      </c>
    </row>
    <row r="221" spans="1:9" ht="18" customHeight="1" x14ac:dyDescent="0.3">
      <c r="A221" s="7">
        <v>165</v>
      </c>
      <c r="B221" s="51" t="s">
        <v>405</v>
      </c>
      <c r="C221" s="23">
        <f>'Exhibit 4'!H130</f>
        <v>0</v>
      </c>
      <c r="D221" s="29"/>
      <c r="E221" s="29"/>
      <c r="F221" s="29"/>
      <c r="G221" s="29"/>
      <c r="H221" s="26">
        <f t="shared" si="8"/>
        <v>0</v>
      </c>
    </row>
    <row r="222" spans="1:9" ht="18" customHeight="1" x14ac:dyDescent="0.3">
      <c r="A222" s="7">
        <v>166</v>
      </c>
      <c r="B222" s="51" t="s">
        <v>245</v>
      </c>
      <c r="C222" s="23">
        <f>'Exhibit 4'!H131</f>
        <v>0</v>
      </c>
      <c r="D222" s="29"/>
      <c r="E222" s="29"/>
      <c r="F222" s="29"/>
      <c r="G222" s="29"/>
      <c r="H222" s="26">
        <f t="shared" si="8"/>
        <v>0</v>
      </c>
    </row>
    <row r="223" spans="1:9" ht="18" customHeight="1" x14ac:dyDescent="0.3">
      <c r="A223" s="7">
        <v>167</v>
      </c>
      <c r="B223" s="51" t="s">
        <v>246</v>
      </c>
      <c r="C223" s="23">
        <f>'Exhibit 4'!H132</f>
        <v>0</v>
      </c>
      <c r="D223" s="29"/>
      <c r="E223" s="29"/>
      <c r="F223" s="29"/>
      <c r="G223" s="29"/>
      <c r="H223" s="26">
        <f t="shared" si="8"/>
        <v>0</v>
      </c>
    </row>
    <row r="224" spans="1:9" ht="18" customHeight="1" x14ac:dyDescent="0.3">
      <c r="A224" s="7">
        <v>168</v>
      </c>
      <c r="B224" s="51" t="s">
        <v>247</v>
      </c>
      <c r="C224" s="23">
        <f>'Exhibit 4'!H133</f>
        <v>0</v>
      </c>
      <c r="D224" s="29"/>
      <c r="E224" s="29"/>
      <c r="F224" s="29"/>
      <c r="G224" s="29"/>
      <c r="H224" s="26">
        <f t="shared" si="8"/>
        <v>0</v>
      </c>
    </row>
    <row r="225" spans="1:9" ht="18" customHeight="1" x14ac:dyDescent="0.3">
      <c r="A225" s="7">
        <v>169</v>
      </c>
      <c r="B225" s="51" t="s">
        <v>103</v>
      </c>
      <c r="C225" s="23">
        <f>'Exhibit 4'!H134</f>
        <v>0</v>
      </c>
      <c r="D225" s="29"/>
      <c r="E225" s="29"/>
      <c r="F225" s="29"/>
      <c r="G225" s="29"/>
      <c r="H225" s="26">
        <f t="shared" si="8"/>
        <v>0</v>
      </c>
    </row>
    <row r="226" spans="1:9" ht="18" customHeight="1" x14ac:dyDescent="0.3">
      <c r="A226" s="7">
        <v>170</v>
      </c>
      <c r="B226" s="51" t="s">
        <v>248</v>
      </c>
      <c r="C226" s="23">
        <f>'Exhibit 4'!H135</f>
        <v>0</v>
      </c>
      <c r="D226" s="29"/>
      <c r="E226" s="29"/>
      <c r="F226" s="29"/>
      <c r="G226" s="29"/>
      <c r="H226" s="26">
        <f t="shared" si="8"/>
        <v>0</v>
      </c>
    </row>
    <row r="227" spans="1:9" ht="18" customHeight="1" x14ac:dyDescent="0.3">
      <c r="A227" s="7">
        <v>171</v>
      </c>
      <c r="B227" s="51" t="s">
        <v>249</v>
      </c>
      <c r="C227" s="23">
        <f>'Exhibit 4'!H136</f>
        <v>0</v>
      </c>
      <c r="D227" s="29"/>
      <c r="E227" s="29"/>
      <c r="F227" s="29"/>
      <c r="G227" s="29"/>
      <c r="H227" s="26">
        <f t="shared" si="8"/>
        <v>0</v>
      </c>
    </row>
    <row r="228" spans="1:9" ht="18" customHeight="1" x14ac:dyDescent="0.3">
      <c r="A228" s="7">
        <v>172</v>
      </c>
      <c r="B228" s="51" t="s">
        <v>250</v>
      </c>
      <c r="C228" s="23">
        <f>'Exhibit 4'!H137</f>
        <v>0</v>
      </c>
      <c r="D228" s="43"/>
      <c r="E228" s="29"/>
      <c r="F228" s="43"/>
      <c r="G228" s="29"/>
      <c r="H228" s="190">
        <f t="shared" si="8"/>
        <v>0</v>
      </c>
    </row>
    <row r="229" spans="1:9" ht="18" customHeight="1" x14ac:dyDescent="0.3">
      <c r="B229" s="47" t="s">
        <v>406</v>
      </c>
      <c r="C229" s="46">
        <f>SUM(C202:C228)</f>
        <v>0</v>
      </c>
      <c r="D229" s="25">
        <f>SUM(D202:D228)</f>
        <v>0</v>
      </c>
      <c r="E229" s="23"/>
      <c r="F229" s="25">
        <f>SUM(F202:F228)</f>
        <v>0</v>
      </c>
      <c r="G229" s="23"/>
      <c r="H229" s="190">
        <f>SUM(H202:H228)</f>
        <v>0</v>
      </c>
      <c r="I229" s="20" t="s">
        <v>438</v>
      </c>
    </row>
    <row r="230" spans="1:9" ht="18" customHeight="1" x14ac:dyDescent="0.3">
      <c r="C230" s="24"/>
      <c r="D230" s="24"/>
      <c r="E230" s="24"/>
      <c r="F230" s="24"/>
      <c r="G230" s="24"/>
      <c r="H230" s="33"/>
    </row>
    <row r="231" spans="1:9" ht="18" customHeight="1" x14ac:dyDescent="0.3">
      <c r="A231" s="7">
        <v>200</v>
      </c>
      <c r="B231" s="39" t="s">
        <v>192</v>
      </c>
      <c r="C231" s="24"/>
      <c r="D231" s="24"/>
      <c r="E231" s="24"/>
      <c r="F231" s="24"/>
      <c r="G231" s="24"/>
      <c r="H231" s="33"/>
    </row>
    <row r="232" spans="1:9" ht="18" customHeight="1" x14ac:dyDescent="0.3">
      <c r="A232" s="7">
        <v>210</v>
      </c>
      <c r="B232" s="47" t="s">
        <v>251</v>
      </c>
      <c r="C232" s="24"/>
      <c r="D232" s="86"/>
      <c r="E232" s="86"/>
      <c r="F232" s="86"/>
      <c r="G232" s="86"/>
      <c r="H232" s="33"/>
    </row>
    <row r="233" spans="1:9" ht="18" customHeight="1" x14ac:dyDescent="0.3">
      <c r="A233" s="7">
        <v>211</v>
      </c>
      <c r="B233" s="51" t="s">
        <v>252</v>
      </c>
      <c r="C233" s="23">
        <f>'Exhibit 4'!H142</f>
        <v>0</v>
      </c>
      <c r="D233" s="88"/>
      <c r="E233" s="88"/>
      <c r="F233" s="88"/>
      <c r="G233" s="88"/>
      <c r="H233" s="26">
        <f t="shared" ref="H233:H238" si="9">+C233+D233-F233</f>
        <v>0</v>
      </c>
    </row>
    <row r="234" spans="1:9" ht="18" customHeight="1" x14ac:dyDescent="0.3">
      <c r="A234" s="7">
        <v>212</v>
      </c>
      <c r="B234" s="51" t="s">
        <v>253</v>
      </c>
      <c r="C234" s="23">
        <f>'Exhibit 4'!H143</f>
        <v>0</v>
      </c>
      <c r="D234" s="85"/>
      <c r="E234" s="85"/>
      <c r="F234" s="85"/>
      <c r="G234" s="85"/>
      <c r="H234" s="26">
        <f t="shared" si="9"/>
        <v>0</v>
      </c>
    </row>
    <row r="235" spans="1:9" ht="18" customHeight="1" x14ac:dyDescent="0.3">
      <c r="A235" s="7">
        <v>213</v>
      </c>
      <c r="B235" s="51" t="s">
        <v>254</v>
      </c>
      <c r="C235" s="23">
        <f>'Exhibit 4'!H144</f>
        <v>0</v>
      </c>
      <c r="D235" s="29"/>
      <c r="E235" s="29"/>
      <c r="F235" s="29"/>
      <c r="G235" s="29"/>
      <c r="H235" s="26">
        <f t="shared" si="9"/>
        <v>0</v>
      </c>
    </row>
    <row r="236" spans="1:9" ht="18" customHeight="1" x14ac:dyDescent="0.3">
      <c r="A236" s="7">
        <v>214</v>
      </c>
      <c r="B236" s="51" t="s">
        <v>255</v>
      </c>
      <c r="C236" s="23">
        <f>'Exhibit 4'!H145</f>
        <v>0</v>
      </c>
      <c r="D236" s="29"/>
      <c r="E236" s="29"/>
      <c r="F236" s="29"/>
      <c r="G236" s="29"/>
      <c r="H236" s="26">
        <f t="shared" si="9"/>
        <v>0</v>
      </c>
    </row>
    <row r="237" spans="1:9" ht="18" customHeight="1" x14ac:dyDescent="0.3">
      <c r="A237" s="7">
        <v>215</v>
      </c>
      <c r="B237" s="51" t="s">
        <v>256</v>
      </c>
      <c r="C237" s="23">
        <f>'Exhibit 4'!H146</f>
        <v>0</v>
      </c>
      <c r="D237" s="29"/>
      <c r="E237" s="29"/>
      <c r="F237" s="29"/>
      <c r="G237" s="29"/>
      <c r="H237" s="26">
        <f t="shared" si="9"/>
        <v>0</v>
      </c>
    </row>
    <row r="238" spans="1:9" ht="18" customHeight="1" x14ac:dyDescent="0.3">
      <c r="A238" s="7">
        <v>219</v>
      </c>
      <c r="B238" s="51" t="s">
        <v>257</v>
      </c>
      <c r="C238" s="23">
        <f>'Exhibit 4'!H147</f>
        <v>0</v>
      </c>
      <c r="D238" s="29"/>
      <c r="E238" s="29"/>
      <c r="F238" s="29"/>
      <c r="G238" s="29"/>
      <c r="H238" s="26">
        <f t="shared" si="9"/>
        <v>0</v>
      </c>
    </row>
    <row r="239" spans="1:9" ht="18" customHeight="1" x14ac:dyDescent="0.3">
      <c r="A239" s="7">
        <v>220</v>
      </c>
      <c r="B239" s="47" t="s">
        <v>258</v>
      </c>
      <c r="C239" s="23"/>
      <c r="D239" s="23"/>
      <c r="E239" s="23"/>
      <c r="F239" s="23"/>
      <c r="G239" s="23"/>
      <c r="H239" s="26"/>
    </row>
    <row r="240" spans="1:9" ht="18" customHeight="1" x14ac:dyDescent="0.3">
      <c r="A240" s="7">
        <v>221</v>
      </c>
      <c r="B240" s="51" t="s">
        <v>259</v>
      </c>
      <c r="C240" s="23">
        <f>'Exhibit 4'!H149</f>
        <v>0</v>
      </c>
      <c r="D240" s="29"/>
      <c r="E240" s="29"/>
      <c r="F240" s="29"/>
      <c r="G240" s="29"/>
      <c r="H240" s="26">
        <f>+C240+D240-F240</f>
        <v>0</v>
      </c>
    </row>
    <row r="241" spans="1:9" ht="18" customHeight="1" x14ac:dyDescent="0.3">
      <c r="A241" s="7">
        <v>222</v>
      </c>
      <c r="B241" s="51" t="s">
        <v>260</v>
      </c>
      <c r="C241" s="23">
        <f>'Exhibit 4'!H150</f>
        <v>0</v>
      </c>
      <c r="D241" s="29"/>
      <c r="E241" s="29"/>
      <c r="F241" s="29"/>
      <c r="G241" s="29"/>
      <c r="H241" s="26">
        <f>+C241+D241-F241</f>
        <v>0</v>
      </c>
    </row>
    <row r="242" spans="1:9" ht="18" customHeight="1" x14ac:dyDescent="0.3">
      <c r="A242" s="7">
        <v>223</v>
      </c>
      <c r="B242" s="51" t="s">
        <v>261</v>
      </c>
      <c r="C242" s="23">
        <f>'Exhibit 4'!H151</f>
        <v>0</v>
      </c>
      <c r="D242" s="29"/>
      <c r="E242" s="29"/>
      <c r="F242" s="29"/>
      <c r="G242" s="29"/>
      <c r="H242" s="26">
        <f>+C242+D242-F242</f>
        <v>0</v>
      </c>
    </row>
    <row r="243" spans="1:9" ht="18" customHeight="1" x14ac:dyDescent="0.3">
      <c r="A243" s="7">
        <v>225</v>
      </c>
      <c r="B243" s="51" t="s">
        <v>262</v>
      </c>
      <c r="C243" s="23">
        <f>'Exhibit 4'!H152</f>
        <v>0</v>
      </c>
      <c r="D243" s="29"/>
      <c r="E243" s="29"/>
      <c r="F243" s="29"/>
      <c r="G243" s="29"/>
      <c r="H243" s="26">
        <f>+C243+D243-F243</f>
        <v>0</v>
      </c>
    </row>
    <row r="244" spans="1:9" ht="18" customHeight="1" x14ac:dyDescent="0.3">
      <c r="A244" s="7">
        <v>229</v>
      </c>
      <c r="B244" s="51" t="s">
        <v>263</v>
      </c>
      <c r="C244" s="23">
        <f>'Exhibit 4'!H153</f>
        <v>0</v>
      </c>
      <c r="D244" s="43"/>
      <c r="E244" s="29"/>
      <c r="F244" s="43"/>
      <c r="G244" s="29"/>
      <c r="H244" s="190">
        <f>+C244+D244-F244</f>
        <v>0</v>
      </c>
    </row>
    <row r="245" spans="1:9" ht="18" customHeight="1" x14ac:dyDescent="0.3">
      <c r="B245" s="47" t="s">
        <v>407</v>
      </c>
      <c r="C245" s="25">
        <f>SUM(C233:C244)</f>
        <v>0</v>
      </c>
      <c r="D245" s="25">
        <f>SUM(D233:D244)</f>
        <v>0</v>
      </c>
      <c r="E245" s="23"/>
      <c r="F245" s="25">
        <f>SUM(F233:F244)</f>
        <v>0</v>
      </c>
      <c r="G245" s="23"/>
      <c r="H245" s="192">
        <f>SUM(H233:H244)</f>
        <v>0</v>
      </c>
      <c r="I245" s="20" t="s">
        <v>439</v>
      </c>
    </row>
    <row r="246" spans="1:9" ht="18" customHeight="1" x14ac:dyDescent="0.3">
      <c r="C246" s="23"/>
      <c r="D246" s="23"/>
      <c r="E246" s="24"/>
      <c r="F246" s="23"/>
      <c r="G246" s="24"/>
      <c r="H246" s="26"/>
    </row>
    <row r="247" spans="1:9" ht="18" customHeight="1" x14ac:dyDescent="0.3">
      <c r="A247" s="7">
        <v>300</v>
      </c>
      <c r="B247" s="39" t="s">
        <v>197</v>
      </c>
      <c r="C247" s="24"/>
      <c r="D247" s="24"/>
      <c r="E247" s="24"/>
      <c r="F247" s="24"/>
      <c r="G247" s="24"/>
      <c r="H247" s="33"/>
    </row>
    <row r="248" spans="1:9" ht="18" customHeight="1" x14ac:dyDescent="0.3">
      <c r="A248" s="7">
        <v>310</v>
      </c>
      <c r="B248" s="47" t="s">
        <v>264</v>
      </c>
      <c r="C248" s="23"/>
      <c r="D248" s="23"/>
      <c r="E248" s="23"/>
      <c r="F248" s="23"/>
      <c r="G248" s="23"/>
      <c r="H248" s="26"/>
      <c r="I248" s="67"/>
    </row>
    <row r="249" spans="1:9" ht="18" customHeight="1" x14ac:dyDescent="0.3">
      <c r="A249" s="7">
        <v>311</v>
      </c>
      <c r="B249" s="51" t="s">
        <v>265</v>
      </c>
      <c r="C249" s="23">
        <f>'Exhibit 4'!H158</f>
        <v>0</v>
      </c>
      <c r="D249" s="88"/>
      <c r="E249" s="88"/>
      <c r="F249" s="88"/>
      <c r="G249" s="88"/>
      <c r="H249" s="26">
        <f>+C249+D249-F249</f>
        <v>0</v>
      </c>
    </row>
    <row r="250" spans="1:9" ht="18" customHeight="1" x14ac:dyDescent="0.3">
      <c r="A250" s="7">
        <v>320</v>
      </c>
      <c r="B250" s="47" t="s">
        <v>266</v>
      </c>
      <c r="C250" s="23"/>
      <c r="D250" s="23"/>
      <c r="E250" s="23"/>
      <c r="F250" s="23"/>
      <c r="G250" s="23"/>
      <c r="H250" s="26"/>
    </row>
    <row r="251" spans="1:9" ht="18" customHeight="1" x14ac:dyDescent="0.3">
      <c r="A251" s="7">
        <v>321</v>
      </c>
      <c r="B251" s="51" t="s">
        <v>267</v>
      </c>
      <c r="C251" s="23">
        <f>'Exhibit 4'!H160</f>
        <v>0</v>
      </c>
      <c r="D251" s="88"/>
      <c r="E251" s="88"/>
      <c r="F251" s="88"/>
      <c r="G251" s="88"/>
      <c r="H251" s="26">
        <f>+C251+D251-F251</f>
        <v>0</v>
      </c>
    </row>
    <row r="252" spans="1:9" ht="18" customHeight="1" x14ac:dyDescent="0.3">
      <c r="A252" s="7">
        <v>322</v>
      </c>
      <c r="B252" s="51" t="s">
        <v>268</v>
      </c>
      <c r="C252" s="23">
        <f>'Exhibit 4'!H161</f>
        <v>0</v>
      </c>
      <c r="D252" s="88"/>
      <c r="E252" s="88"/>
      <c r="F252" s="88"/>
      <c r="G252" s="88"/>
      <c r="H252" s="26">
        <f>+C252+D252-F252</f>
        <v>0</v>
      </c>
    </row>
    <row r="253" spans="1:9" ht="18" customHeight="1" x14ac:dyDescent="0.3">
      <c r="A253" s="7">
        <v>330</v>
      </c>
      <c r="B253" s="47" t="s">
        <v>269</v>
      </c>
      <c r="C253" s="24"/>
      <c r="D253" s="24"/>
      <c r="E253" s="24"/>
      <c r="F253" s="24"/>
      <c r="G253" s="24"/>
      <c r="H253" s="33"/>
    </row>
    <row r="254" spans="1:9" ht="18" customHeight="1" x14ac:dyDescent="0.3">
      <c r="A254" s="7">
        <v>331</v>
      </c>
      <c r="B254" s="51" t="s">
        <v>270</v>
      </c>
      <c r="C254" s="23">
        <f>'Exhibit 4'!H163</f>
        <v>0</v>
      </c>
      <c r="D254" s="88"/>
      <c r="E254" s="88"/>
      <c r="F254" s="88"/>
      <c r="G254" s="88"/>
      <c r="H254" s="26">
        <f>+C254+D254-F254</f>
        <v>0</v>
      </c>
    </row>
    <row r="255" spans="1:9" ht="18" customHeight="1" x14ac:dyDescent="0.3">
      <c r="A255" s="7">
        <v>332</v>
      </c>
      <c r="B255" s="51" t="s">
        <v>271</v>
      </c>
      <c r="C255" s="23">
        <f>'Exhibit 4'!H164</f>
        <v>0</v>
      </c>
      <c r="D255" s="88"/>
      <c r="E255" s="88"/>
      <c r="F255" s="88"/>
      <c r="G255" s="88"/>
      <c r="H255" s="26">
        <f>+C255+D255-F255</f>
        <v>0</v>
      </c>
    </row>
    <row r="256" spans="1:9" ht="18" customHeight="1" x14ac:dyDescent="0.3">
      <c r="A256" s="7">
        <v>333</v>
      </c>
      <c r="B256" s="50" t="s">
        <v>839</v>
      </c>
      <c r="C256" s="23">
        <f>'Exhibit 4'!H165</f>
        <v>0</v>
      </c>
      <c r="D256" s="88"/>
      <c r="E256" s="88"/>
      <c r="F256" s="88"/>
      <c r="G256" s="88"/>
      <c r="H256" s="26">
        <f>+C256+D256-F256</f>
        <v>0</v>
      </c>
      <c r="I256" s="232"/>
    </row>
    <row r="257" spans="1:9" ht="18" customHeight="1" x14ac:dyDescent="0.3">
      <c r="A257" s="7">
        <v>340</v>
      </c>
      <c r="B257" s="47" t="s">
        <v>272</v>
      </c>
      <c r="C257" s="23">
        <f>'Exhibit 4'!H166</f>
        <v>0</v>
      </c>
      <c r="D257" s="88"/>
      <c r="E257" s="88"/>
      <c r="F257" s="88"/>
      <c r="G257" s="88"/>
      <c r="H257" s="26">
        <f>+C257+D257-F257</f>
        <v>0</v>
      </c>
    </row>
    <row r="258" spans="1:9" ht="18" customHeight="1" x14ac:dyDescent="0.3">
      <c r="A258" s="7">
        <v>390</v>
      </c>
      <c r="B258" s="47" t="s">
        <v>273</v>
      </c>
      <c r="C258" s="23">
        <f>'Exhibit 4'!H167</f>
        <v>0</v>
      </c>
      <c r="D258" s="95"/>
      <c r="E258" s="88"/>
      <c r="F258" s="95"/>
      <c r="G258" s="88"/>
      <c r="H258" s="190">
        <f>+C258+D258-F258</f>
        <v>0</v>
      </c>
    </row>
    <row r="259" spans="1:9" ht="18" customHeight="1" x14ac:dyDescent="0.3">
      <c r="B259" s="47" t="s">
        <v>408</v>
      </c>
      <c r="C259" s="46">
        <f>SUM(C249:C258)</f>
        <v>0</v>
      </c>
      <c r="D259" s="25">
        <f>SUM(D249:D258)</f>
        <v>0</v>
      </c>
      <c r="E259" s="23"/>
      <c r="F259" s="25">
        <f>SUM(F249:F258)</f>
        <v>0</v>
      </c>
      <c r="G259" s="23"/>
      <c r="H259" s="192">
        <f>SUM(H249:H258)</f>
        <v>0</v>
      </c>
      <c r="I259" s="20" t="s">
        <v>440</v>
      </c>
    </row>
    <row r="260" spans="1:9" ht="18" customHeight="1" x14ac:dyDescent="0.3">
      <c r="C260" s="23"/>
      <c r="D260" s="23"/>
      <c r="E260" s="23"/>
      <c r="F260" s="23"/>
      <c r="G260" s="23"/>
      <c r="H260" s="26"/>
      <c r="I260" s="67"/>
    </row>
    <row r="261" spans="1:9" ht="18" customHeight="1" x14ac:dyDescent="0.3">
      <c r="A261" s="7">
        <v>400</v>
      </c>
      <c r="B261" s="39" t="s">
        <v>199</v>
      </c>
      <c r="C261" s="23"/>
      <c r="D261" s="23"/>
      <c r="E261" s="23"/>
      <c r="F261" s="23"/>
      <c r="G261" s="23"/>
      <c r="H261" s="26"/>
      <c r="I261" s="67"/>
    </row>
    <row r="262" spans="1:9" ht="18" customHeight="1" x14ac:dyDescent="0.3">
      <c r="A262" s="7">
        <v>410</v>
      </c>
      <c r="B262" s="47" t="s">
        <v>200</v>
      </c>
      <c r="C262" s="23"/>
      <c r="D262" s="23"/>
      <c r="E262" s="23"/>
      <c r="F262" s="23"/>
      <c r="G262" s="23"/>
      <c r="H262" s="26"/>
      <c r="I262" s="67"/>
    </row>
    <row r="263" spans="1:9" ht="18" customHeight="1" x14ac:dyDescent="0.3">
      <c r="A263" s="7">
        <v>411</v>
      </c>
      <c r="B263" s="47" t="s">
        <v>274</v>
      </c>
      <c r="C263" s="23">
        <f>'Exhibit 4'!H172</f>
        <v>0</v>
      </c>
      <c r="D263" s="29"/>
      <c r="E263" s="29"/>
      <c r="F263" s="29"/>
      <c r="G263" s="29"/>
      <c r="H263" s="26">
        <f>+C263+D263-F263</f>
        <v>0</v>
      </c>
    </row>
    <row r="264" spans="1:9" ht="18" customHeight="1" x14ac:dyDescent="0.3">
      <c r="A264" s="7">
        <v>412</v>
      </c>
      <c r="B264" s="47" t="s">
        <v>275</v>
      </c>
      <c r="C264" s="23">
        <f>'Exhibit 4'!H173</f>
        <v>0</v>
      </c>
      <c r="D264" s="29"/>
      <c r="E264" s="29"/>
      <c r="F264" s="29"/>
      <c r="G264" s="29"/>
      <c r="H264" s="26">
        <f>+C264+D264-F264</f>
        <v>0</v>
      </c>
    </row>
    <row r="265" spans="1:9" ht="18" customHeight="1" x14ac:dyDescent="0.3">
      <c r="A265" s="7">
        <v>413</v>
      </c>
      <c r="B265" s="47" t="s">
        <v>203</v>
      </c>
      <c r="C265" s="23">
        <f>'Exhibit 4'!H174</f>
        <v>0</v>
      </c>
      <c r="D265" s="29"/>
      <c r="E265" s="29"/>
      <c r="F265" s="29"/>
      <c r="G265" s="29"/>
      <c r="H265" s="26">
        <f>+C265+D265-F265</f>
        <v>0</v>
      </c>
    </row>
    <row r="266" spans="1:9" ht="18" customHeight="1" x14ac:dyDescent="0.3">
      <c r="A266" s="7">
        <v>415</v>
      </c>
      <c r="B266" s="47" t="s">
        <v>276</v>
      </c>
      <c r="C266" s="23">
        <f>'Exhibit 4'!H175</f>
        <v>0</v>
      </c>
      <c r="D266" s="29"/>
      <c r="E266" s="29"/>
      <c r="F266" s="29"/>
      <c r="G266" s="29"/>
      <c r="H266" s="26">
        <f>+C266+D266-F266</f>
        <v>0</v>
      </c>
    </row>
    <row r="267" spans="1:9" ht="18" customHeight="1" x14ac:dyDescent="0.3">
      <c r="A267" s="7">
        <v>419</v>
      </c>
      <c r="B267" s="47" t="s">
        <v>103</v>
      </c>
      <c r="C267" s="23">
        <f>'Exhibit 4'!H176</f>
        <v>0</v>
      </c>
      <c r="D267" s="29"/>
      <c r="E267" s="29"/>
      <c r="F267" s="29"/>
      <c r="G267" s="29"/>
      <c r="H267" s="26">
        <f>+C267+D267-F267</f>
        <v>0</v>
      </c>
    </row>
    <row r="268" spans="1:9" ht="18" customHeight="1" x14ac:dyDescent="0.3">
      <c r="A268" s="7">
        <v>420</v>
      </c>
      <c r="B268" s="39" t="s">
        <v>205</v>
      </c>
      <c r="C268" s="23"/>
      <c r="D268" s="23"/>
      <c r="E268" s="23"/>
      <c r="F268" s="23"/>
      <c r="G268" s="23"/>
      <c r="H268" s="26"/>
    </row>
    <row r="269" spans="1:9" ht="18" customHeight="1" x14ac:dyDescent="0.3">
      <c r="A269" s="7">
        <v>421</v>
      </c>
      <c r="B269" s="47" t="s">
        <v>206</v>
      </c>
      <c r="C269" s="23">
        <f>'Exhibit 4'!H178</f>
        <v>0</v>
      </c>
      <c r="D269" s="29"/>
      <c r="E269" s="29"/>
      <c r="F269" s="29"/>
      <c r="G269" s="29"/>
      <c r="H269" s="26">
        <f t="shared" ref="H269:H275" si="10">+C269+D269-F269</f>
        <v>0</v>
      </c>
    </row>
    <row r="270" spans="1:9" ht="18" customHeight="1" x14ac:dyDescent="0.3">
      <c r="A270" s="7">
        <v>422</v>
      </c>
      <c r="B270" s="47" t="s">
        <v>277</v>
      </c>
      <c r="C270" s="23">
        <f>'Exhibit 4'!H179</f>
        <v>0</v>
      </c>
      <c r="D270" s="29"/>
      <c r="E270" s="29"/>
      <c r="F270" s="29"/>
      <c r="G270" s="29"/>
      <c r="H270" s="26">
        <f t="shared" si="10"/>
        <v>0</v>
      </c>
    </row>
    <row r="271" spans="1:9" ht="18" customHeight="1" x14ac:dyDescent="0.3">
      <c r="A271" s="7">
        <v>423</v>
      </c>
      <c r="B271" s="47" t="s">
        <v>208</v>
      </c>
      <c r="C271" s="23">
        <f>'Exhibit 4'!H180</f>
        <v>0</v>
      </c>
      <c r="D271" s="29"/>
      <c r="E271" s="29"/>
      <c r="F271" s="29"/>
      <c r="G271" s="29"/>
      <c r="H271" s="26">
        <f t="shared" si="10"/>
        <v>0</v>
      </c>
    </row>
    <row r="272" spans="1:9" ht="18" customHeight="1" x14ac:dyDescent="0.3">
      <c r="A272" s="7">
        <v>424</v>
      </c>
      <c r="B272" s="47" t="s">
        <v>207</v>
      </c>
      <c r="C272" s="23">
        <f>'Exhibit 4'!H181</f>
        <v>0</v>
      </c>
      <c r="D272" s="29"/>
      <c r="E272" s="29"/>
      <c r="F272" s="29"/>
      <c r="G272" s="29"/>
      <c r="H272" s="26">
        <f t="shared" si="10"/>
        <v>0</v>
      </c>
    </row>
    <row r="273" spans="1:8" ht="18" customHeight="1" x14ac:dyDescent="0.3">
      <c r="A273" s="7">
        <v>425</v>
      </c>
      <c r="B273" s="47" t="s">
        <v>278</v>
      </c>
      <c r="C273" s="23">
        <f>'Exhibit 4'!H182</f>
        <v>0</v>
      </c>
      <c r="D273" s="29"/>
      <c r="E273" s="29"/>
      <c r="F273" s="29"/>
      <c r="G273" s="29"/>
      <c r="H273" s="26">
        <f t="shared" si="10"/>
        <v>0</v>
      </c>
    </row>
    <row r="274" spans="1:8" ht="18" customHeight="1" x14ac:dyDescent="0.3">
      <c r="A274" s="7">
        <v>426</v>
      </c>
      <c r="B274" s="47" t="s">
        <v>401</v>
      </c>
      <c r="C274" s="23">
        <f>'Exhibit 4'!H183</f>
        <v>0</v>
      </c>
      <c r="D274" s="29"/>
      <c r="E274" s="29"/>
      <c r="F274" s="29"/>
      <c r="G274" s="29"/>
      <c r="H274" s="26">
        <f t="shared" si="10"/>
        <v>0</v>
      </c>
    </row>
    <row r="275" spans="1:8" ht="18" customHeight="1" x14ac:dyDescent="0.3">
      <c r="A275" s="7">
        <v>429</v>
      </c>
      <c r="B275" s="47" t="s">
        <v>103</v>
      </c>
      <c r="C275" s="23">
        <f>'Exhibit 4'!H184</f>
        <v>0</v>
      </c>
      <c r="D275" s="29"/>
      <c r="E275" s="29"/>
      <c r="F275" s="29"/>
      <c r="G275" s="29"/>
      <c r="H275" s="26">
        <f t="shared" si="10"/>
        <v>0</v>
      </c>
    </row>
    <row r="276" spans="1:8" ht="18" customHeight="1" x14ac:dyDescent="0.3">
      <c r="A276" s="7">
        <v>430</v>
      </c>
      <c r="B276" s="39" t="s">
        <v>279</v>
      </c>
      <c r="C276" s="23"/>
      <c r="D276" s="23"/>
      <c r="E276" s="23"/>
      <c r="F276" s="23"/>
      <c r="G276" s="23"/>
      <c r="H276" s="26"/>
    </row>
    <row r="277" spans="1:8" ht="18" customHeight="1" x14ac:dyDescent="0.3">
      <c r="A277" s="7">
        <v>431</v>
      </c>
      <c r="B277" s="47" t="s">
        <v>280</v>
      </c>
      <c r="C277" s="23">
        <f>'Exhibit 4'!H186</f>
        <v>0</v>
      </c>
      <c r="D277" s="29"/>
      <c r="E277" s="29"/>
      <c r="F277" s="29"/>
      <c r="G277" s="29"/>
      <c r="H277" s="26">
        <f>+C277+D277-F277</f>
        <v>0</v>
      </c>
    </row>
    <row r="278" spans="1:8" ht="18" customHeight="1" x14ac:dyDescent="0.3">
      <c r="A278" s="7">
        <v>432</v>
      </c>
      <c r="B278" s="47" t="s">
        <v>281</v>
      </c>
      <c r="C278" s="23">
        <f>'Exhibit 4'!H187</f>
        <v>0</v>
      </c>
      <c r="D278" s="29"/>
      <c r="E278" s="29"/>
      <c r="F278" s="29"/>
      <c r="G278" s="29"/>
      <c r="H278" s="26">
        <f>+C278+D278-F278</f>
        <v>0</v>
      </c>
    </row>
    <row r="279" spans="1:8" ht="18" customHeight="1" x14ac:dyDescent="0.3">
      <c r="A279" s="7">
        <v>433</v>
      </c>
      <c r="B279" s="47" t="s">
        <v>282</v>
      </c>
      <c r="C279" s="23">
        <f>'Exhibit 4'!H188</f>
        <v>0</v>
      </c>
      <c r="D279" s="29"/>
      <c r="E279" s="29"/>
      <c r="F279" s="29"/>
      <c r="G279" s="29"/>
      <c r="H279" s="26">
        <f>+C279+D279-F279</f>
        <v>0</v>
      </c>
    </row>
    <row r="280" spans="1:8" ht="18" customHeight="1" x14ac:dyDescent="0.3">
      <c r="A280" s="7">
        <v>434</v>
      </c>
      <c r="B280" s="47" t="s">
        <v>283</v>
      </c>
      <c r="C280" s="23">
        <f>'Exhibit 4'!H189</f>
        <v>0</v>
      </c>
      <c r="D280" s="29"/>
      <c r="E280" s="29"/>
      <c r="F280" s="29"/>
      <c r="G280" s="29"/>
      <c r="H280" s="26">
        <f>+C280+D280-F280</f>
        <v>0</v>
      </c>
    </row>
    <row r="281" spans="1:8" ht="18" customHeight="1" x14ac:dyDescent="0.3">
      <c r="A281" s="7">
        <v>439</v>
      </c>
      <c r="B281" s="47" t="s">
        <v>103</v>
      </c>
      <c r="C281" s="23">
        <f>'Exhibit 4'!H190</f>
        <v>0</v>
      </c>
      <c r="D281" s="29"/>
      <c r="E281" s="29"/>
      <c r="F281" s="29"/>
      <c r="G281" s="29"/>
      <c r="H281" s="26">
        <f>+C281+D281-F281</f>
        <v>0</v>
      </c>
    </row>
    <row r="282" spans="1:8" ht="18" customHeight="1" x14ac:dyDescent="0.3">
      <c r="A282" s="7">
        <v>440</v>
      </c>
      <c r="B282" s="39" t="s">
        <v>284</v>
      </c>
      <c r="C282" s="23"/>
      <c r="D282" s="23"/>
      <c r="E282" s="23"/>
      <c r="F282" s="23"/>
      <c r="G282" s="23"/>
      <c r="H282" s="26"/>
    </row>
    <row r="283" spans="1:8" ht="18" customHeight="1" x14ac:dyDescent="0.3">
      <c r="A283" s="7">
        <v>441</v>
      </c>
      <c r="B283" s="47" t="s">
        <v>285</v>
      </c>
      <c r="C283" s="23">
        <f>'Exhibit 4'!H192</f>
        <v>0</v>
      </c>
      <c r="D283" s="29"/>
      <c r="E283" s="29"/>
      <c r="F283" s="29"/>
      <c r="G283" s="29"/>
      <c r="H283" s="26">
        <f t="shared" ref="H283:H288" si="11">+C283+D283-F283</f>
        <v>0</v>
      </c>
    </row>
    <row r="284" spans="1:8" ht="18" customHeight="1" x14ac:dyDescent="0.3">
      <c r="A284" s="7">
        <v>442</v>
      </c>
      <c r="B284" s="47" t="s">
        <v>286</v>
      </c>
      <c r="C284" s="23">
        <f>'Exhibit 4'!H193</f>
        <v>0</v>
      </c>
      <c r="D284" s="29"/>
      <c r="E284" s="29"/>
      <c r="F284" s="29"/>
      <c r="G284" s="29"/>
      <c r="H284" s="26">
        <f t="shared" si="11"/>
        <v>0</v>
      </c>
    </row>
    <row r="285" spans="1:8" ht="18" customHeight="1" x14ac:dyDescent="0.3">
      <c r="A285" s="7">
        <v>443</v>
      </c>
      <c r="B285" s="47" t="s">
        <v>287</v>
      </c>
      <c r="C285" s="23">
        <f>'Exhibit 4'!H194</f>
        <v>0</v>
      </c>
      <c r="D285" s="29"/>
      <c r="E285" s="29"/>
      <c r="F285" s="29"/>
      <c r="G285" s="29"/>
      <c r="H285" s="26">
        <f t="shared" si="11"/>
        <v>0</v>
      </c>
    </row>
    <row r="286" spans="1:8" ht="18" customHeight="1" x14ac:dyDescent="0.3">
      <c r="A286" s="7">
        <v>444</v>
      </c>
      <c r="B286" s="47" t="s">
        <v>288</v>
      </c>
      <c r="C286" s="23">
        <f>'Exhibit 4'!H195</f>
        <v>0</v>
      </c>
      <c r="D286" s="29"/>
      <c r="E286" s="29"/>
      <c r="F286" s="29"/>
      <c r="G286" s="29"/>
      <c r="H286" s="26">
        <f t="shared" si="11"/>
        <v>0</v>
      </c>
    </row>
    <row r="287" spans="1:8" ht="18" customHeight="1" x14ac:dyDescent="0.3">
      <c r="A287" s="7">
        <v>445</v>
      </c>
      <c r="B287" s="47" t="s">
        <v>289</v>
      </c>
      <c r="C287" s="23">
        <f>'Exhibit 4'!H196</f>
        <v>0</v>
      </c>
      <c r="D287" s="29"/>
      <c r="E287" s="29"/>
      <c r="F287" s="29"/>
      <c r="G287" s="29"/>
      <c r="H287" s="26">
        <f t="shared" si="11"/>
        <v>0</v>
      </c>
    </row>
    <row r="288" spans="1:8" ht="18" customHeight="1" x14ac:dyDescent="0.3">
      <c r="A288" s="7">
        <v>449</v>
      </c>
      <c r="B288" s="47" t="s">
        <v>103</v>
      </c>
      <c r="C288" s="23">
        <f>'Exhibit 4'!H197</f>
        <v>0</v>
      </c>
      <c r="D288" s="43"/>
      <c r="E288" s="29"/>
      <c r="F288" s="43"/>
      <c r="G288" s="29"/>
      <c r="H288" s="190">
        <f t="shared" si="11"/>
        <v>0</v>
      </c>
    </row>
    <row r="289" spans="1:9" ht="18" customHeight="1" x14ac:dyDescent="0.3">
      <c r="B289" s="39" t="s">
        <v>409</v>
      </c>
      <c r="C289" s="46">
        <f>SUM(C263:C288)</f>
        <v>0</v>
      </c>
      <c r="D289" s="25">
        <f>SUM(D263:D288)</f>
        <v>0</v>
      </c>
      <c r="E289" s="23"/>
      <c r="F289" s="25">
        <f>SUM(F263:F288)</f>
        <v>0</v>
      </c>
      <c r="G289" s="23"/>
      <c r="H289" s="192">
        <f>SUM(H263:H288)</f>
        <v>0</v>
      </c>
      <c r="I289" s="20" t="s">
        <v>441</v>
      </c>
    </row>
    <row r="290" spans="1:9" ht="18" customHeight="1" x14ac:dyDescent="0.3">
      <c r="C290" s="24"/>
      <c r="D290" s="24"/>
      <c r="E290" s="24"/>
      <c r="F290" s="24"/>
      <c r="G290" s="24"/>
      <c r="H290" s="33"/>
    </row>
    <row r="291" spans="1:9" ht="18" customHeight="1" x14ac:dyDescent="0.3">
      <c r="A291" s="7">
        <v>500</v>
      </c>
      <c r="B291" s="39" t="s">
        <v>290</v>
      </c>
      <c r="C291" s="24"/>
      <c r="D291" s="24"/>
      <c r="E291" s="24"/>
      <c r="F291" s="24"/>
      <c r="G291" s="24"/>
      <c r="H291" s="33"/>
    </row>
    <row r="292" spans="1:9" ht="18" customHeight="1" x14ac:dyDescent="0.3">
      <c r="A292" s="7">
        <v>510</v>
      </c>
      <c r="B292" s="47" t="s">
        <v>291</v>
      </c>
      <c r="C292" s="24"/>
      <c r="D292" s="24"/>
      <c r="E292" s="24"/>
      <c r="F292" s="24"/>
      <c r="G292" s="24"/>
      <c r="H292" s="33"/>
    </row>
    <row r="293" spans="1:9" ht="18" customHeight="1" x14ac:dyDescent="0.3">
      <c r="A293" s="7">
        <v>511</v>
      </c>
      <c r="B293" s="51" t="s">
        <v>292</v>
      </c>
      <c r="C293" s="23">
        <f>'Exhibit 4'!H202</f>
        <v>0</v>
      </c>
      <c r="D293" s="29"/>
      <c r="E293" s="29"/>
      <c r="F293" s="29"/>
      <c r="G293" s="29"/>
      <c r="H293" s="26">
        <f t="shared" ref="H293:H299" si="12">+C293+D293-F293</f>
        <v>0</v>
      </c>
    </row>
    <row r="294" spans="1:9" ht="18" customHeight="1" x14ac:dyDescent="0.3">
      <c r="A294" s="7">
        <v>512</v>
      </c>
      <c r="B294" s="51" t="s">
        <v>293</v>
      </c>
      <c r="C294" s="23">
        <f>'Exhibit 4'!H203</f>
        <v>0</v>
      </c>
      <c r="D294" s="29"/>
      <c r="E294" s="29"/>
      <c r="F294" s="29"/>
      <c r="G294" s="29"/>
      <c r="H294" s="26">
        <f t="shared" si="12"/>
        <v>0</v>
      </c>
    </row>
    <row r="295" spans="1:9" ht="18" customHeight="1" x14ac:dyDescent="0.3">
      <c r="A295" s="7">
        <v>513</v>
      </c>
      <c r="B295" s="51" t="s">
        <v>294</v>
      </c>
      <c r="C295" s="23">
        <f>'Exhibit 4'!H204</f>
        <v>0</v>
      </c>
      <c r="D295" s="29"/>
      <c r="E295" s="29"/>
      <c r="F295" s="29"/>
      <c r="G295" s="29"/>
      <c r="H295" s="26">
        <f t="shared" si="12"/>
        <v>0</v>
      </c>
    </row>
    <row r="296" spans="1:9" ht="18" customHeight="1" x14ac:dyDescent="0.3">
      <c r="A296" s="7">
        <v>514</v>
      </c>
      <c r="B296" s="51" t="s">
        <v>295</v>
      </c>
      <c r="C296" s="23">
        <f>'Exhibit 4'!H205</f>
        <v>0</v>
      </c>
      <c r="D296" s="29"/>
      <c r="E296" s="29"/>
      <c r="F296" s="29"/>
      <c r="G296" s="29"/>
      <c r="H296" s="26">
        <f t="shared" si="12"/>
        <v>0</v>
      </c>
    </row>
    <row r="297" spans="1:9" ht="18" customHeight="1" x14ac:dyDescent="0.3">
      <c r="A297" s="7">
        <v>515</v>
      </c>
      <c r="B297" s="51" t="s">
        <v>296</v>
      </c>
      <c r="C297" s="23">
        <f>'Exhibit 4'!H206</f>
        <v>0</v>
      </c>
      <c r="D297" s="29"/>
      <c r="E297" s="29"/>
      <c r="F297" s="29"/>
      <c r="G297" s="29"/>
      <c r="H297" s="26">
        <f t="shared" si="12"/>
        <v>0</v>
      </c>
    </row>
    <row r="298" spans="1:9" ht="18" customHeight="1" x14ac:dyDescent="0.3">
      <c r="A298" s="7">
        <v>516</v>
      </c>
      <c r="B298" s="51" t="s">
        <v>914</v>
      </c>
      <c r="C298" s="23">
        <f>'Exhibit 4'!H207</f>
        <v>0</v>
      </c>
      <c r="D298" s="29"/>
      <c r="E298" s="29"/>
      <c r="F298" s="29"/>
      <c r="G298" s="29"/>
      <c r="H298" s="26">
        <f t="shared" si="12"/>
        <v>0</v>
      </c>
      <c r="I298" s="259"/>
    </row>
    <row r="299" spans="1:9" ht="18" customHeight="1" x14ac:dyDescent="0.3">
      <c r="A299" s="7">
        <v>519</v>
      </c>
      <c r="B299" s="51" t="s">
        <v>103</v>
      </c>
      <c r="C299" s="23">
        <f>'Exhibit 4'!H208</f>
        <v>0</v>
      </c>
      <c r="D299" s="29"/>
      <c r="E299" s="29"/>
      <c r="F299" s="29"/>
      <c r="G299" s="29"/>
      <c r="H299" s="26">
        <f t="shared" si="12"/>
        <v>0</v>
      </c>
    </row>
    <row r="300" spans="1:9" ht="18" customHeight="1" x14ac:dyDescent="0.3">
      <c r="A300" s="7">
        <v>520</v>
      </c>
      <c r="B300" s="47" t="s">
        <v>297</v>
      </c>
      <c r="C300" s="23"/>
      <c r="D300" s="23"/>
      <c r="E300" s="23"/>
      <c r="F300" s="23"/>
      <c r="G300" s="23"/>
      <c r="H300" s="26"/>
    </row>
    <row r="301" spans="1:9" ht="18" customHeight="1" x14ac:dyDescent="0.3">
      <c r="A301" s="7">
        <v>521</v>
      </c>
      <c r="B301" s="51" t="s">
        <v>298</v>
      </c>
      <c r="C301" s="23">
        <f>'Exhibit 4'!H210</f>
        <v>0</v>
      </c>
      <c r="D301" s="29"/>
      <c r="E301" s="29"/>
      <c r="F301" s="29"/>
      <c r="G301" s="29"/>
      <c r="H301" s="26">
        <f t="shared" ref="H301:H306" si="13">+C301+D301-F301</f>
        <v>0</v>
      </c>
    </row>
    <row r="302" spans="1:9" ht="18" customHeight="1" x14ac:dyDescent="0.3">
      <c r="A302" s="7">
        <v>522</v>
      </c>
      <c r="B302" s="51" t="s">
        <v>299</v>
      </c>
      <c r="C302" s="23">
        <f>'Exhibit 4'!H211</f>
        <v>0</v>
      </c>
      <c r="D302" s="29"/>
      <c r="E302" s="29"/>
      <c r="F302" s="29"/>
      <c r="G302" s="29"/>
      <c r="H302" s="26">
        <f t="shared" si="13"/>
        <v>0</v>
      </c>
    </row>
    <row r="303" spans="1:9" ht="18" customHeight="1" x14ac:dyDescent="0.3">
      <c r="A303" s="7">
        <v>523</v>
      </c>
      <c r="B303" s="51" t="s">
        <v>300</v>
      </c>
      <c r="C303" s="23">
        <f>'Exhibit 4'!H212</f>
        <v>0</v>
      </c>
      <c r="D303" s="29"/>
      <c r="E303" s="29"/>
      <c r="F303" s="29"/>
      <c r="G303" s="29"/>
      <c r="H303" s="26">
        <f t="shared" si="13"/>
        <v>0</v>
      </c>
    </row>
    <row r="304" spans="1:9" ht="18" customHeight="1" x14ac:dyDescent="0.3">
      <c r="A304" s="7">
        <v>524</v>
      </c>
      <c r="B304" s="51" t="s">
        <v>301</v>
      </c>
      <c r="C304" s="23">
        <f>'Exhibit 4'!H213</f>
        <v>0</v>
      </c>
      <c r="D304" s="29"/>
      <c r="E304" s="29"/>
      <c r="F304" s="29"/>
      <c r="G304" s="29"/>
      <c r="H304" s="26">
        <f t="shared" si="13"/>
        <v>0</v>
      </c>
    </row>
    <row r="305" spans="1:9" ht="18" customHeight="1" x14ac:dyDescent="0.3">
      <c r="A305" s="7">
        <v>525</v>
      </c>
      <c r="B305" s="51" t="s">
        <v>302</v>
      </c>
      <c r="C305" s="23">
        <f>'Exhibit 4'!H214</f>
        <v>0</v>
      </c>
      <c r="D305" s="29"/>
      <c r="E305" s="29"/>
      <c r="F305" s="29"/>
      <c r="G305" s="29"/>
      <c r="H305" s="26">
        <f t="shared" si="13"/>
        <v>0</v>
      </c>
    </row>
    <row r="306" spans="1:9" ht="18" customHeight="1" x14ac:dyDescent="0.3">
      <c r="A306" s="7">
        <v>529</v>
      </c>
      <c r="B306" s="51" t="s">
        <v>103</v>
      </c>
      <c r="C306" s="23">
        <f>'Exhibit 4'!H215</f>
        <v>0</v>
      </c>
      <c r="D306" s="43"/>
      <c r="E306" s="29"/>
      <c r="F306" s="43"/>
      <c r="G306" s="29"/>
      <c r="H306" s="190">
        <f t="shared" si="13"/>
        <v>0</v>
      </c>
    </row>
    <row r="307" spans="1:9" ht="18" customHeight="1" x14ac:dyDescent="0.3">
      <c r="B307" s="47" t="s">
        <v>410</v>
      </c>
      <c r="C307" s="46">
        <f>SUM(C293:C306)</f>
        <v>0</v>
      </c>
      <c r="D307" s="25">
        <f>SUM(D293:D306)</f>
        <v>0</v>
      </c>
      <c r="E307" s="23"/>
      <c r="F307" s="25">
        <f>SUM(F293:F306)</f>
        <v>0</v>
      </c>
      <c r="G307" s="23"/>
      <c r="H307" s="190">
        <f>SUM(H293:H306)</f>
        <v>0</v>
      </c>
      <c r="I307" s="20" t="s">
        <v>442</v>
      </c>
    </row>
    <row r="308" spans="1:9" ht="18" customHeight="1" x14ac:dyDescent="0.3">
      <c r="C308" s="23"/>
      <c r="D308" s="23"/>
      <c r="E308" s="23"/>
      <c r="F308" s="23"/>
      <c r="G308" s="23"/>
      <c r="H308" s="26"/>
    </row>
    <row r="309" spans="1:9" ht="18" customHeight="1" x14ac:dyDescent="0.3">
      <c r="A309" s="7">
        <v>600</v>
      </c>
      <c r="B309" s="39" t="s">
        <v>303</v>
      </c>
      <c r="C309" s="24"/>
      <c r="D309" s="24"/>
      <c r="E309" s="24"/>
      <c r="F309" s="24"/>
      <c r="G309" s="24"/>
      <c r="H309" s="33"/>
    </row>
    <row r="310" spans="1:9" ht="18" customHeight="1" x14ac:dyDescent="0.3">
      <c r="A310" s="7">
        <v>610</v>
      </c>
      <c r="B310" s="47" t="s">
        <v>304</v>
      </c>
      <c r="C310" s="24"/>
      <c r="D310" s="24"/>
      <c r="E310" s="24"/>
      <c r="F310" s="24"/>
      <c r="G310" s="24"/>
      <c r="H310" s="33"/>
    </row>
    <row r="311" spans="1:9" ht="18" customHeight="1" x14ac:dyDescent="0.3">
      <c r="A311" s="7">
        <v>611</v>
      </c>
      <c r="B311" s="51" t="s">
        <v>305</v>
      </c>
      <c r="C311" s="23">
        <f>'Exhibit 4'!H220</f>
        <v>0</v>
      </c>
      <c r="D311" s="29"/>
      <c r="E311" s="29"/>
      <c r="F311" s="29"/>
      <c r="G311" s="29"/>
      <c r="H311" s="26">
        <f t="shared" ref="H311:H317" si="14">+C311+D311-F311</f>
        <v>0</v>
      </c>
    </row>
    <row r="312" spans="1:9" ht="18" customHeight="1" x14ac:dyDescent="0.3">
      <c r="A312" s="7">
        <v>612</v>
      </c>
      <c r="B312" s="51" t="s">
        <v>306</v>
      </c>
      <c r="C312" s="23">
        <f>'Exhibit 4'!H221</f>
        <v>0</v>
      </c>
      <c r="D312" s="29"/>
      <c r="E312" s="29"/>
      <c r="F312" s="29"/>
      <c r="G312" s="29"/>
      <c r="H312" s="26">
        <f t="shared" si="14"/>
        <v>0</v>
      </c>
    </row>
    <row r="313" spans="1:9" ht="18" customHeight="1" x14ac:dyDescent="0.3">
      <c r="A313" s="7">
        <v>613</v>
      </c>
      <c r="B313" s="51" t="s">
        <v>307</v>
      </c>
      <c r="C313" s="23">
        <f>'Exhibit 4'!H222</f>
        <v>0</v>
      </c>
      <c r="D313" s="29"/>
      <c r="E313" s="29"/>
      <c r="F313" s="29"/>
      <c r="G313" s="29"/>
      <c r="H313" s="26">
        <f t="shared" si="14"/>
        <v>0</v>
      </c>
    </row>
    <row r="314" spans="1:9" ht="18" customHeight="1" x14ac:dyDescent="0.3">
      <c r="A314" s="7">
        <v>614</v>
      </c>
      <c r="B314" s="51" t="s">
        <v>308</v>
      </c>
      <c r="C314" s="23">
        <f>'Exhibit 4'!H223</f>
        <v>0</v>
      </c>
      <c r="D314" s="29"/>
      <c r="E314" s="29"/>
      <c r="F314" s="29"/>
      <c r="G314" s="29"/>
      <c r="H314" s="26">
        <f t="shared" si="14"/>
        <v>0</v>
      </c>
    </row>
    <row r="315" spans="1:9" ht="18" customHeight="1" x14ac:dyDescent="0.3">
      <c r="A315" s="7">
        <v>615</v>
      </c>
      <c r="B315" s="51" t="s">
        <v>913</v>
      </c>
      <c r="C315" s="23">
        <f>'Exhibit 4'!H224</f>
        <v>0</v>
      </c>
      <c r="D315" s="29"/>
      <c r="E315" s="29"/>
      <c r="F315" s="29"/>
      <c r="G315" s="29"/>
      <c r="H315" s="26">
        <f t="shared" si="14"/>
        <v>0</v>
      </c>
    </row>
    <row r="316" spans="1:9" ht="18" customHeight="1" x14ac:dyDescent="0.3">
      <c r="A316" s="7">
        <v>616</v>
      </c>
      <c r="B316" s="51" t="s">
        <v>310</v>
      </c>
      <c r="C316" s="23">
        <f>'Exhibit 4'!H225</f>
        <v>0</v>
      </c>
      <c r="D316" s="29"/>
      <c r="E316" s="29"/>
      <c r="F316" s="29"/>
      <c r="G316" s="29"/>
      <c r="H316" s="26">
        <f t="shared" si="14"/>
        <v>0</v>
      </c>
    </row>
    <row r="317" spans="1:9" ht="18" customHeight="1" x14ac:dyDescent="0.3">
      <c r="A317" s="7">
        <v>619</v>
      </c>
      <c r="B317" s="51" t="s">
        <v>103</v>
      </c>
      <c r="C317" s="23">
        <f>'Exhibit 4'!H226</f>
        <v>0</v>
      </c>
      <c r="D317" s="29"/>
      <c r="E317" s="29"/>
      <c r="F317" s="29"/>
      <c r="G317" s="29"/>
      <c r="H317" s="26">
        <f t="shared" si="14"/>
        <v>0</v>
      </c>
    </row>
    <row r="318" spans="1:9" ht="18" customHeight="1" x14ac:dyDescent="0.3">
      <c r="A318" s="7">
        <v>620</v>
      </c>
      <c r="B318" s="47" t="s">
        <v>311</v>
      </c>
      <c r="C318" s="23"/>
      <c r="D318" s="23"/>
      <c r="E318" s="23"/>
      <c r="F318" s="23"/>
      <c r="G318" s="23"/>
      <c r="H318" s="26"/>
    </row>
    <row r="319" spans="1:9" ht="18" customHeight="1" x14ac:dyDescent="0.3">
      <c r="A319" s="7">
        <v>621</v>
      </c>
      <c r="B319" s="51" t="s">
        <v>312</v>
      </c>
      <c r="C319" s="23">
        <f>'Exhibit 4'!H228</f>
        <v>0</v>
      </c>
      <c r="D319" s="29"/>
      <c r="E319" s="29"/>
      <c r="F319" s="29"/>
      <c r="G319" s="29"/>
      <c r="H319" s="26">
        <f>+C319+D319-F319</f>
        <v>0</v>
      </c>
    </row>
    <row r="320" spans="1:9" ht="18" customHeight="1" x14ac:dyDescent="0.3">
      <c r="A320" s="7">
        <v>622</v>
      </c>
      <c r="B320" s="51" t="s">
        <v>313</v>
      </c>
      <c r="C320" s="23">
        <f>'Exhibit 4'!H229</f>
        <v>0</v>
      </c>
      <c r="D320" s="29"/>
      <c r="E320" s="29"/>
      <c r="F320" s="29"/>
      <c r="G320" s="29"/>
      <c r="H320" s="26">
        <f>+C320+D320-F320</f>
        <v>0</v>
      </c>
    </row>
    <row r="321" spans="1:9" ht="18" customHeight="1" x14ac:dyDescent="0.3">
      <c r="A321" s="7">
        <v>623</v>
      </c>
      <c r="B321" s="51" t="s">
        <v>314</v>
      </c>
      <c r="C321" s="23">
        <f>'Exhibit 4'!H230</f>
        <v>0</v>
      </c>
      <c r="D321" s="29"/>
      <c r="E321" s="29"/>
      <c r="F321" s="29"/>
      <c r="G321" s="29"/>
      <c r="H321" s="26">
        <f>+C321+D321-F321</f>
        <v>0</v>
      </c>
    </row>
    <row r="322" spans="1:9" ht="18" customHeight="1" x14ac:dyDescent="0.3">
      <c r="A322" s="7">
        <v>624</v>
      </c>
      <c r="B322" s="51" t="s">
        <v>315</v>
      </c>
      <c r="C322" s="23">
        <f>'Exhibit 4'!H231</f>
        <v>0</v>
      </c>
      <c r="D322" s="29"/>
      <c r="E322" s="29"/>
      <c r="F322" s="29"/>
      <c r="G322" s="29"/>
      <c r="H322" s="26">
        <f>+C322+D322-F322</f>
        <v>0</v>
      </c>
    </row>
    <row r="323" spans="1:9" ht="18" customHeight="1" x14ac:dyDescent="0.3">
      <c r="A323" s="7">
        <v>629</v>
      </c>
      <c r="B323" s="51" t="s">
        <v>103</v>
      </c>
      <c r="C323" s="23">
        <f>'Exhibit 4'!H232</f>
        <v>0</v>
      </c>
      <c r="D323" s="43"/>
      <c r="E323" s="29"/>
      <c r="F323" s="43"/>
      <c r="G323" s="29"/>
      <c r="H323" s="190">
        <f>+C323+D323-F323</f>
        <v>0</v>
      </c>
    </row>
    <row r="324" spans="1:9" ht="18" customHeight="1" x14ac:dyDescent="0.3">
      <c r="B324" s="20" t="s">
        <v>132</v>
      </c>
      <c r="C324" s="46">
        <f>SUM(C311:C323)</f>
        <v>0</v>
      </c>
      <c r="D324" s="25">
        <f>SUM(D311:D323)</f>
        <v>0</v>
      </c>
      <c r="E324" s="23"/>
      <c r="F324" s="25">
        <f>SUM(F311:F323)</f>
        <v>0</v>
      </c>
      <c r="G324" s="23"/>
      <c r="H324" s="190">
        <f>SUM(H311:H323)</f>
        <v>0</v>
      </c>
      <c r="I324" s="20" t="s">
        <v>443</v>
      </c>
    </row>
    <row r="325" spans="1:9" ht="18" customHeight="1" x14ac:dyDescent="0.3">
      <c r="C325" s="24"/>
      <c r="D325" s="24"/>
      <c r="E325" s="24"/>
      <c r="F325" s="24"/>
      <c r="G325" s="24"/>
      <c r="H325" s="33"/>
    </row>
    <row r="326" spans="1:9" ht="18" customHeight="1" x14ac:dyDescent="0.3">
      <c r="A326" s="7">
        <v>700</v>
      </c>
      <c r="B326" s="39" t="s">
        <v>316</v>
      </c>
      <c r="C326" s="24"/>
      <c r="D326" s="24"/>
      <c r="E326" s="24"/>
      <c r="F326" s="24"/>
      <c r="G326" s="24"/>
      <c r="H326" s="33"/>
    </row>
    <row r="327" spans="1:9" ht="18" customHeight="1" x14ac:dyDescent="0.3">
      <c r="A327" s="7">
        <v>710</v>
      </c>
      <c r="B327" s="47" t="s">
        <v>317</v>
      </c>
      <c r="C327" s="24"/>
      <c r="D327" s="24"/>
      <c r="E327" s="24"/>
      <c r="F327" s="24"/>
      <c r="G327" s="24"/>
      <c r="H327" s="33"/>
    </row>
    <row r="328" spans="1:9" ht="18" customHeight="1" x14ac:dyDescent="0.3">
      <c r="A328" s="7">
        <v>711</v>
      </c>
      <c r="B328" s="51" t="s">
        <v>318</v>
      </c>
      <c r="C328" s="23">
        <f>'Exhibit 4'!H237</f>
        <v>0</v>
      </c>
      <c r="D328" s="29"/>
      <c r="E328" s="29"/>
      <c r="F328" s="29"/>
      <c r="G328" s="29"/>
      <c r="H328" s="26">
        <f>+C328+D328-F328</f>
        <v>0</v>
      </c>
    </row>
    <row r="329" spans="1:9" ht="18" customHeight="1" x14ac:dyDescent="0.3">
      <c r="A329" s="7">
        <v>712</v>
      </c>
      <c r="B329" s="51" t="s">
        <v>319</v>
      </c>
      <c r="C329" s="23">
        <f>'Exhibit 4'!H238</f>
        <v>0</v>
      </c>
      <c r="D329" s="29"/>
      <c r="E329" s="29"/>
      <c r="F329" s="29"/>
      <c r="G329" s="29"/>
      <c r="H329" s="26">
        <f>+C329+D329-F329</f>
        <v>0</v>
      </c>
    </row>
    <row r="330" spans="1:9" ht="18" customHeight="1" x14ac:dyDescent="0.3">
      <c r="A330" s="7">
        <v>719</v>
      </c>
      <c r="B330" s="51" t="s">
        <v>103</v>
      </c>
      <c r="C330" s="23">
        <f>'Exhibit 4'!H239</f>
        <v>0</v>
      </c>
      <c r="D330" s="29"/>
      <c r="E330" s="29"/>
      <c r="F330" s="29"/>
      <c r="G330" s="29"/>
      <c r="H330" s="26">
        <f>+C330+D330-F330</f>
        <v>0</v>
      </c>
    </row>
    <row r="331" spans="1:9" ht="18" customHeight="1" x14ac:dyDescent="0.3">
      <c r="A331" s="7">
        <v>720</v>
      </c>
      <c r="B331" s="47" t="s">
        <v>320</v>
      </c>
      <c r="C331" s="23"/>
      <c r="D331" s="23"/>
      <c r="E331" s="23"/>
      <c r="F331" s="23"/>
      <c r="G331" s="23"/>
      <c r="H331" s="26"/>
    </row>
    <row r="332" spans="1:9" ht="18" customHeight="1" x14ac:dyDescent="0.3">
      <c r="A332" s="7">
        <v>721</v>
      </c>
      <c r="B332" s="51" t="s">
        <v>321</v>
      </c>
      <c r="C332" s="23">
        <f>'Exhibit 4'!H241</f>
        <v>0</v>
      </c>
      <c r="D332" s="29"/>
      <c r="E332" s="29"/>
      <c r="F332" s="29"/>
      <c r="G332" s="29"/>
      <c r="H332" s="26">
        <f>+C332+D332-F332</f>
        <v>0</v>
      </c>
    </row>
    <row r="333" spans="1:9" ht="18" customHeight="1" x14ac:dyDescent="0.3">
      <c r="A333" s="7">
        <v>729</v>
      </c>
      <c r="B333" s="51" t="s">
        <v>103</v>
      </c>
      <c r="C333" s="23">
        <f>'Exhibit 4'!H242</f>
        <v>0</v>
      </c>
      <c r="D333" s="43"/>
      <c r="E333" s="29"/>
      <c r="F333" s="43"/>
      <c r="G333" s="29"/>
      <c r="H333" s="190">
        <f>+C333+D333-F333</f>
        <v>0</v>
      </c>
    </row>
    <row r="334" spans="1:9" ht="18" customHeight="1" x14ac:dyDescent="0.3">
      <c r="B334" s="47" t="s">
        <v>411</v>
      </c>
      <c r="C334" s="46">
        <f>SUM(C328:C333)</f>
        <v>0</v>
      </c>
      <c r="D334" s="25">
        <f>SUM(D328:D333)</f>
        <v>0</v>
      </c>
      <c r="E334" s="23"/>
      <c r="F334" s="25">
        <f>SUM(F328:F333)</f>
        <v>0</v>
      </c>
      <c r="G334" s="23"/>
      <c r="H334" s="190">
        <f>SUM(H328:H333)</f>
        <v>0</v>
      </c>
      <c r="I334" s="20" t="s">
        <v>444</v>
      </c>
    </row>
    <row r="335" spans="1:9" ht="18" customHeight="1" x14ac:dyDescent="0.3">
      <c r="C335" s="23"/>
      <c r="D335" s="23"/>
      <c r="E335" s="23"/>
      <c r="F335" s="23"/>
      <c r="G335" s="23"/>
      <c r="H335" s="26"/>
    </row>
    <row r="336" spans="1:9" ht="18" customHeight="1" x14ac:dyDescent="0.3">
      <c r="A336" s="7">
        <v>750</v>
      </c>
      <c r="B336" s="39" t="s">
        <v>322</v>
      </c>
      <c r="C336" s="23">
        <f>'Exhibit 4'!H245</f>
        <v>0</v>
      </c>
      <c r="D336" s="29"/>
      <c r="E336" s="29"/>
      <c r="F336" s="29"/>
      <c r="G336" s="29"/>
      <c r="H336" s="26">
        <f>+C336+D336-F336</f>
        <v>0</v>
      </c>
      <c r="I336" s="20" t="s">
        <v>446</v>
      </c>
    </row>
    <row r="337" spans="1:9" ht="18" customHeight="1" x14ac:dyDescent="0.3">
      <c r="C337" s="23"/>
      <c r="D337" s="23"/>
      <c r="E337" s="23"/>
      <c r="F337" s="23"/>
      <c r="G337" s="23"/>
      <c r="H337" s="26"/>
    </row>
    <row r="338" spans="1:9" ht="18" customHeight="1" x14ac:dyDescent="0.3">
      <c r="A338" s="7">
        <v>800</v>
      </c>
      <c r="B338" s="39" t="s">
        <v>323</v>
      </c>
      <c r="C338" s="23">
        <f>'Exhibit 4'!H246</f>
        <v>0</v>
      </c>
      <c r="D338" s="86"/>
      <c r="E338" s="86"/>
      <c r="F338" s="88"/>
      <c r="G338" s="88"/>
      <c r="H338" s="26">
        <f>+C338+D338-F338</f>
        <v>0</v>
      </c>
      <c r="I338" s="20" t="s">
        <v>394</v>
      </c>
    </row>
    <row r="339" spans="1:9" ht="18" customHeight="1" x14ac:dyDescent="0.3">
      <c r="B339" s="39"/>
      <c r="C339" s="23"/>
      <c r="D339" s="205"/>
      <c r="E339" s="205"/>
      <c r="F339" s="86"/>
      <c r="G339" s="86"/>
      <c r="H339" s="26">
        <f t="shared" ref="H339:H347" si="15">+C339+D339-F339</f>
        <v>0</v>
      </c>
      <c r="I339" s="20" t="s">
        <v>438</v>
      </c>
    </row>
    <row r="340" spans="1:9" ht="18" customHeight="1" x14ac:dyDescent="0.3">
      <c r="B340" s="39"/>
      <c r="C340" s="23"/>
      <c r="D340" s="205"/>
      <c r="E340" s="205"/>
      <c r="F340" s="86"/>
      <c r="G340" s="86"/>
      <c r="H340" s="26">
        <f t="shared" si="15"/>
        <v>0</v>
      </c>
      <c r="I340" s="96" t="s">
        <v>439</v>
      </c>
    </row>
    <row r="341" spans="1:9" ht="18" customHeight="1" x14ac:dyDescent="0.3">
      <c r="B341" s="39"/>
      <c r="C341" s="23"/>
      <c r="D341" s="205"/>
      <c r="E341" s="205"/>
      <c r="F341" s="86"/>
      <c r="G341" s="86"/>
      <c r="H341" s="26">
        <f t="shared" si="15"/>
        <v>0</v>
      </c>
      <c r="I341" s="96" t="s">
        <v>440</v>
      </c>
    </row>
    <row r="342" spans="1:9" ht="18" customHeight="1" x14ac:dyDescent="0.3">
      <c r="B342" s="39"/>
      <c r="C342" s="23"/>
      <c r="D342" s="205"/>
      <c r="E342" s="205"/>
      <c r="F342" s="86"/>
      <c r="G342" s="86"/>
      <c r="H342" s="26">
        <f t="shared" si="15"/>
        <v>0</v>
      </c>
      <c r="I342" s="96" t="s">
        <v>441</v>
      </c>
    </row>
    <row r="343" spans="1:9" ht="18" customHeight="1" x14ac:dyDescent="0.3">
      <c r="B343" s="39"/>
      <c r="C343" s="23"/>
      <c r="D343" s="205"/>
      <c r="E343" s="205"/>
      <c r="F343" s="86"/>
      <c r="G343" s="86"/>
      <c r="H343" s="26">
        <f t="shared" si="15"/>
        <v>0</v>
      </c>
      <c r="I343" s="96" t="s">
        <v>442</v>
      </c>
    </row>
    <row r="344" spans="1:9" ht="18" customHeight="1" x14ac:dyDescent="0.3">
      <c r="B344" s="39"/>
      <c r="C344" s="23"/>
      <c r="D344" s="205"/>
      <c r="E344" s="205"/>
      <c r="F344" s="86"/>
      <c r="G344" s="86"/>
      <c r="H344" s="26">
        <f t="shared" si="15"/>
        <v>0</v>
      </c>
      <c r="I344" s="96" t="s">
        <v>445</v>
      </c>
    </row>
    <row r="345" spans="1:9" ht="18" customHeight="1" x14ac:dyDescent="0.3">
      <c r="B345" s="39"/>
      <c r="C345" s="23"/>
      <c r="D345" s="205"/>
      <c r="E345" s="205"/>
      <c r="F345" s="86"/>
      <c r="G345" s="86"/>
      <c r="H345" s="26">
        <f t="shared" si="15"/>
        <v>0</v>
      </c>
      <c r="I345" s="20" t="s">
        <v>444</v>
      </c>
    </row>
    <row r="346" spans="1:9" ht="18" customHeight="1" x14ac:dyDescent="0.3">
      <c r="B346" s="39"/>
      <c r="C346" s="23"/>
      <c r="D346" s="205"/>
      <c r="E346" s="205"/>
      <c r="F346" s="86"/>
      <c r="G346" s="86"/>
      <c r="H346" s="26">
        <f t="shared" si="15"/>
        <v>0</v>
      </c>
      <c r="I346" s="20" t="s">
        <v>446</v>
      </c>
    </row>
    <row r="347" spans="1:9" ht="18" customHeight="1" x14ac:dyDescent="0.3">
      <c r="B347" s="39"/>
      <c r="C347" s="23"/>
      <c r="D347" s="205"/>
      <c r="E347" s="205"/>
      <c r="F347" s="86"/>
      <c r="G347" s="86"/>
      <c r="H347" s="26">
        <f t="shared" si="15"/>
        <v>0</v>
      </c>
      <c r="I347" s="20" t="s">
        <v>447</v>
      </c>
    </row>
    <row r="348" spans="1:9" ht="18" customHeight="1" x14ac:dyDescent="0.3">
      <c r="C348" s="23"/>
      <c r="D348" s="23"/>
      <c r="E348" s="23"/>
      <c r="F348" s="23"/>
      <c r="G348" s="23"/>
      <c r="H348" s="26"/>
    </row>
    <row r="349" spans="1:9" ht="18" customHeight="1" x14ac:dyDescent="0.3">
      <c r="A349" s="7">
        <v>850</v>
      </c>
      <c r="B349" s="39" t="s">
        <v>324</v>
      </c>
      <c r="C349" s="23">
        <f>'Exhibit 4'!H247</f>
        <v>0</v>
      </c>
      <c r="D349" s="29"/>
      <c r="E349" s="29"/>
      <c r="F349" s="29"/>
      <c r="G349" s="29"/>
      <c r="H349" s="26">
        <f>+C349+D349-F349</f>
        <v>0</v>
      </c>
      <c r="I349" s="20" t="s">
        <v>447</v>
      </c>
    </row>
    <row r="350" spans="1:9" ht="18" customHeight="1" x14ac:dyDescent="0.3">
      <c r="C350" s="23"/>
      <c r="D350" s="23"/>
      <c r="E350" s="23"/>
      <c r="F350" s="23"/>
      <c r="G350" s="23"/>
      <c r="H350" s="26"/>
    </row>
    <row r="351" spans="1:9" ht="18" customHeight="1" x14ac:dyDescent="0.3">
      <c r="A351" s="7">
        <v>890</v>
      </c>
      <c r="B351" s="20" t="s">
        <v>134</v>
      </c>
      <c r="C351" s="23">
        <f>'Exhibit 4'!H248</f>
        <v>0</v>
      </c>
      <c r="D351" s="86"/>
      <c r="E351" s="86"/>
      <c r="F351" s="88"/>
      <c r="G351" s="88"/>
      <c r="H351" s="26">
        <f>+C351+D351-F351</f>
        <v>0</v>
      </c>
      <c r="I351" s="20" t="s">
        <v>448</v>
      </c>
    </row>
    <row r="352" spans="1:9" ht="18" customHeight="1" x14ac:dyDescent="0.3">
      <c r="C352" s="23"/>
      <c r="D352" s="205"/>
      <c r="E352" s="205"/>
      <c r="F352" s="86"/>
      <c r="G352" s="86"/>
      <c r="H352" s="26">
        <f t="shared" ref="H352:H360" si="16">+C352+D352-F352</f>
        <v>0</v>
      </c>
      <c r="I352" s="20" t="s">
        <v>438</v>
      </c>
    </row>
    <row r="353" spans="1:9" ht="18" customHeight="1" x14ac:dyDescent="0.3">
      <c r="C353" s="23"/>
      <c r="D353" s="205"/>
      <c r="E353" s="205"/>
      <c r="F353" s="86"/>
      <c r="G353" s="86"/>
      <c r="H353" s="26">
        <f t="shared" si="16"/>
        <v>0</v>
      </c>
      <c r="I353" s="96" t="s">
        <v>439</v>
      </c>
    </row>
    <row r="354" spans="1:9" ht="18" customHeight="1" x14ac:dyDescent="0.3">
      <c r="C354" s="23"/>
      <c r="D354" s="205"/>
      <c r="E354" s="205"/>
      <c r="F354" s="86"/>
      <c r="G354" s="86"/>
      <c r="H354" s="26">
        <f t="shared" si="16"/>
        <v>0</v>
      </c>
      <c r="I354" s="96" t="s">
        <v>440</v>
      </c>
    </row>
    <row r="355" spans="1:9" ht="18" customHeight="1" x14ac:dyDescent="0.3">
      <c r="C355" s="23"/>
      <c r="D355" s="205"/>
      <c r="E355" s="205"/>
      <c r="F355" s="86"/>
      <c r="G355" s="86"/>
      <c r="H355" s="26">
        <f t="shared" si="16"/>
        <v>0</v>
      </c>
      <c r="I355" s="96" t="s">
        <v>441</v>
      </c>
    </row>
    <row r="356" spans="1:9" ht="18" customHeight="1" x14ac:dyDescent="0.3">
      <c r="C356" s="23"/>
      <c r="D356" s="205"/>
      <c r="E356" s="205"/>
      <c r="F356" s="86"/>
      <c r="G356" s="86"/>
      <c r="H356" s="26">
        <f t="shared" si="16"/>
        <v>0</v>
      </c>
      <c r="I356" s="96" t="s">
        <v>442</v>
      </c>
    </row>
    <row r="357" spans="1:9" ht="18" customHeight="1" x14ac:dyDescent="0.3">
      <c r="C357" s="23"/>
      <c r="D357" s="205"/>
      <c r="E357" s="205"/>
      <c r="F357" s="86"/>
      <c r="G357" s="86"/>
      <c r="H357" s="26">
        <f t="shared" si="16"/>
        <v>0</v>
      </c>
      <c r="I357" s="96" t="s">
        <v>445</v>
      </c>
    </row>
    <row r="358" spans="1:9" ht="18" customHeight="1" x14ac:dyDescent="0.3">
      <c r="C358" s="23"/>
      <c r="D358" s="205"/>
      <c r="E358" s="205"/>
      <c r="F358" s="86"/>
      <c r="G358" s="86"/>
      <c r="H358" s="26">
        <f t="shared" si="16"/>
        <v>0</v>
      </c>
      <c r="I358" s="20" t="s">
        <v>444</v>
      </c>
    </row>
    <row r="359" spans="1:9" ht="18" customHeight="1" x14ac:dyDescent="0.3">
      <c r="C359" s="23"/>
      <c r="D359" s="205"/>
      <c r="E359" s="205"/>
      <c r="F359" s="86"/>
      <c r="G359" s="86"/>
      <c r="H359" s="26">
        <f t="shared" si="16"/>
        <v>0</v>
      </c>
      <c r="I359" s="20" t="s">
        <v>446</v>
      </c>
    </row>
    <row r="360" spans="1:9" ht="18" customHeight="1" x14ac:dyDescent="0.3">
      <c r="C360" s="23"/>
      <c r="D360" s="206"/>
      <c r="E360" s="205"/>
      <c r="F360" s="203"/>
      <c r="G360" s="86"/>
      <c r="H360" s="190">
        <f t="shared" si="16"/>
        <v>0</v>
      </c>
      <c r="I360" s="20" t="s">
        <v>447</v>
      </c>
    </row>
    <row r="361" spans="1:9" ht="18" customHeight="1" x14ac:dyDescent="0.3">
      <c r="B361" s="20" t="s">
        <v>135</v>
      </c>
      <c r="C361" s="46">
        <f>+C351+C349+C338+C336+C334+C324+C307+C289+C259+C245+C229</f>
        <v>0</v>
      </c>
      <c r="D361" s="25">
        <f>+D352+D353+D354+D355+D356+D357+D358+D359+D360+D349+D339+D340+D341+D342+D343+D344+D345+D346+D347+D336+D334+D324+D307+D289+D259+D245+D229</f>
        <v>0</v>
      </c>
      <c r="E361" s="23"/>
      <c r="F361" s="25">
        <f>+F349+F336+F334+F324+F307+F289+F259+F245+F229+F338+F351</f>
        <v>0</v>
      </c>
      <c r="G361" s="23"/>
      <c r="H361" s="190">
        <f>+H351+H349+H338+H336+H334+H324+H307+H289+H259+H245+H229+H339+H340+H341+H342+H343+H344+H345+H346+H347+H352+H353+H354+H355+H356+H357+H358+H359+H360</f>
        <v>0</v>
      </c>
    </row>
    <row r="362" spans="1:9" ht="18" customHeight="1" x14ac:dyDescent="0.3">
      <c r="B362" s="20" t="s">
        <v>136</v>
      </c>
      <c r="C362" s="46">
        <f>+C197-C361</f>
        <v>0</v>
      </c>
      <c r="D362" s="25">
        <f>+D197-D361</f>
        <v>0</v>
      </c>
      <c r="E362" s="23"/>
      <c r="F362" s="46">
        <f>+F197-F361</f>
        <v>0</v>
      </c>
      <c r="G362" s="23"/>
      <c r="H362" s="190">
        <f>+H197-H361</f>
        <v>0</v>
      </c>
    </row>
    <row r="363" spans="1:9" ht="18" customHeight="1" x14ac:dyDescent="0.3">
      <c r="C363" s="24"/>
      <c r="D363" s="24"/>
      <c r="E363" s="24"/>
      <c r="F363" s="24"/>
      <c r="G363" s="24"/>
      <c r="H363" s="33"/>
    </row>
    <row r="364" spans="1:9" ht="18" customHeight="1" x14ac:dyDescent="0.3">
      <c r="B364" s="20" t="s">
        <v>137</v>
      </c>
      <c r="C364" s="24"/>
      <c r="D364" s="24"/>
      <c r="E364" s="24"/>
      <c r="F364" s="24"/>
      <c r="G364" s="24"/>
      <c r="H364" s="33"/>
    </row>
    <row r="365" spans="1:9" ht="18" customHeight="1" x14ac:dyDescent="0.3">
      <c r="A365" s="7">
        <v>371</v>
      </c>
      <c r="B365" s="47" t="s">
        <v>326</v>
      </c>
      <c r="C365" s="23">
        <f>'Exhibit 4'!H253</f>
        <v>0</v>
      </c>
      <c r="D365" s="29"/>
      <c r="E365" s="29"/>
      <c r="F365" s="29"/>
      <c r="G365" s="29"/>
      <c r="H365" s="26">
        <f>+C365-D365+F365</f>
        <v>0</v>
      </c>
      <c r="I365" s="20" t="s">
        <v>395</v>
      </c>
    </row>
    <row r="366" spans="1:9" ht="18" customHeight="1" x14ac:dyDescent="0.3">
      <c r="A366" s="7">
        <v>911</v>
      </c>
      <c r="B366" s="47" t="s">
        <v>327</v>
      </c>
      <c r="C366" s="23">
        <f>'Exhibit 4'!H254</f>
        <v>0</v>
      </c>
      <c r="D366" s="29"/>
      <c r="E366" s="29"/>
      <c r="F366" s="29"/>
      <c r="G366" s="29"/>
      <c r="H366" s="26">
        <f>+C366+D366-F366</f>
        <v>0</v>
      </c>
      <c r="I366" s="20" t="s">
        <v>395</v>
      </c>
    </row>
    <row r="367" spans="1:9" ht="18" customHeight="1" x14ac:dyDescent="0.3">
      <c r="A367" s="7">
        <v>372</v>
      </c>
      <c r="B367" s="47" t="s">
        <v>412</v>
      </c>
      <c r="C367" s="23">
        <f>'Exhibit 4'!H255</f>
        <v>0</v>
      </c>
      <c r="D367" s="87"/>
      <c r="E367" s="87"/>
      <c r="F367" s="29"/>
      <c r="G367" s="29"/>
      <c r="H367" s="26">
        <f>+C367-D367+F367</f>
        <v>0</v>
      </c>
      <c r="I367" s="20" t="s">
        <v>396</v>
      </c>
    </row>
    <row r="368" spans="1:9" ht="18" customHeight="1" x14ac:dyDescent="0.3">
      <c r="A368" s="7">
        <v>373</v>
      </c>
      <c r="B368" s="47" t="s">
        <v>329</v>
      </c>
      <c r="C368" s="23">
        <f>'Exhibit 4'!H256</f>
        <v>0</v>
      </c>
      <c r="D368" s="29"/>
      <c r="E368" s="29"/>
      <c r="F368" s="23"/>
      <c r="G368" s="23"/>
      <c r="H368" s="26">
        <f>+C368-D368+F368</f>
        <v>0</v>
      </c>
      <c r="I368" s="67" t="s">
        <v>429</v>
      </c>
    </row>
    <row r="369" spans="2:9" ht="18" customHeight="1" x14ac:dyDescent="0.3">
      <c r="B369" s="47"/>
      <c r="C369" s="23"/>
      <c r="D369" s="23"/>
      <c r="E369" s="23"/>
      <c r="F369" s="29"/>
      <c r="G369" s="29"/>
      <c r="H369" s="26">
        <f t="shared" ref="H369:H391" si="17">+C369-D369+F369</f>
        <v>0</v>
      </c>
      <c r="I369" s="67" t="s">
        <v>430</v>
      </c>
    </row>
    <row r="370" spans="2:9" ht="18" customHeight="1" x14ac:dyDescent="0.3">
      <c r="B370" s="47"/>
      <c r="C370" s="23"/>
      <c r="D370" s="23"/>
      <c r="E370" s="23"/>
      <c r="F370" s="29"/>
      <c r="G370" s="29"/>
      <c r="H370" s="26">
        <f t="shared" si="17"/>
        <v>0</v>
      </c>
      <c r="I370" s="67" t="s">
        <v>387</v>
      </c>
    </row>
    <row r="371" spans="2:9" ht="18" customHeight="1" x14ac:dyDescent="0.3">
      <c r="B371" s="47"/>
      <c r="C371" s="23"/>
      <c r="D371" s="23"/>
      <c r="E371" s="23"/>
      <c r="F371" s="29"/>
      <c r="G371" s="29"/>
      <c r="H371" s="26">
        <f t="shared" si="17"/>
        <v>0</v>
      </c>
      <c r="I371" s="67" t="s">
        <v>431</v>
      </c>
    </row>
    <row r="372" spans="2:9" ht="18" customHeight="1" x14ac:dyDescent="0.3">
      <c r="B372" s="47"/>
      <c r="C372" s="23"/>
      <c r="D372" s="23"/>
      <c r="E372" s="23"/>
      <c r="F372" s="29"/>
      <c r="G372" s="29"/>
      <c r="H372" s="26">
        <f t="shared" si="17"/>
        <v>0</v>
      </c>
      <c r="I372" s="67" t="s">
        <v>432</v>
      </c>
    </row>
    <row r="373" spans="2:9" ht="18" customHeight="1" x14ac:dyDescent="0.3">
      <c r="B373" s="47"/>
      <c r="C373" s="23"/>
      <c r="D373" s="23"/>
      <c r="E373" s="23"/>
      <c r="F373" s="29"/>
      <c r="G373" s="29"/>
      <c r="H373" s="26">
        <f t="shared" si="17"/>
        <v>0</v>
      </c>
      <c r="I373" s="67" t="s">
        <v>433</v>
      </c>
    </row>
    <row r="374" spans="2:9" ht="18" customHeight="1" x14ac:dyDescent="0.3">
      <c r="B374" s="47"/>
      <c r="C374" s="23"/>
      <c r="D374" s="23"/>
      <c r="E374" s="23"/>
      <c r="F374" s="29"/>
      <c r="G374" s="29"/>
      <c r="H374" s="26">
        <f t="shared" si="17"/>
        <v>0</v>
      </c>
      <c r="I374" s="67" t="s">
        <v>434</v>
      </c>
    </row>
    <row r="375" spans="2:9" ht="18" customHeight="1" x14ac:dyDescent="0.3">
      <c r="B375" s="47"/>
      <c r="C375" s="23"/>
      <c r="D375" s="23"/>
      <c r="E375" s="23"/>
      <c r="F375" s="29"/>
      <c r="G375" s="29"/>
      <c r="H375" s="26">
        <f t="shared" si="17"/>
        <v>0</v>
      </c>
      <c r="I375" s="67" t="s">
        <v>421</v>
      </c>
    </row>
    <row r="376" spans="2:9" ht="18" customHeight="1" x14ac:dyDescent="0.3">
      <c r="B376" s="47"/>
      <c r="C376" s="23"/>
      <c r="D376" s="23"/>
      <c r="E376" s="23"/>
      <c r="F376" s="29"/>
      <c r="G376" s="29"/>
      <c r="H376" s="26">
        <f t="shared" si="17"/>
        <v>0</v>
      </c>
      <c r="I376" s="67" t="s">
        <v>422</v>
      </c>
    </row>
    <row r="377" spans="2:9" ht="18" customHeight="1" x14ac:dyDescent="0.3">
      <c r="B377" s="47"/>
      <c r="C377" s="23"/>
      <c r="D377" s="23"/>
      <c r="E377" s="23"/>
      <c r="F377" s="29"/>
      <c r="G377" s="29"/>
      <c r="H377" s="26">
        <f t="shared" si="17"/>
        <v>0</v>
      </c>
      <c r="I377" s="67" t="s">
        <v>384</v>
      </c>
    </row>
    <row r="378" spans="2:9" ht="18" customHeight="1" x14ac:dyDescent="0.3">
      <c r="B378" s="47"/>
      <c r="C378" s="23"/>
      <c r="D378" s="23"/>
      <c r="E378" s="23"/>
      <c r="F378" s="29"/>
      <c r="G378" s="29"/>
      <c r="H378" s="26">
        <f t="shared" si="17"/>
        <v>0</v>
      </c>
      <c r="I378" s="67" t="s">
        <v>423</v>
      </c>
    </row>
    <row r="379" spans="2:9" ht="18" customHeight="1" x14ac:dyDescent="0.3">
      <c r="B379" s="47"/>
      <c r="C379" s="23"/>
      <c r="D379" s="23"/>
      <c r="E379" s="23"/>
      <c r="F379" s="29"/>
      <c r="G379" s="29"/>
      <c r="H379" s="26">
        <f t="shared" si="17"/>
        <v>0</v>
      </c>
      <c r="I379" s="67" t="s">
        <v>424</v>
      </c>
    </row>
    <row r="380" spans="2:9" ht="18" customHeight="1" x14ac:dyDescent="0.3">
      <c r="B380" s="47"/>
      <c r="C380" s="23"/>
      <c r="D380" s="23"/>
      <c r="E380" s="23"/>
      <c r="F380" s="29"/>
      <c r="G380" s="29"/>
      <c r="H380" s="26">
        <f t="shared" si="17"/>
        <v>0</v>
      </c>
      <c r="I380" s="67" t="s">
        <v>425</v>
      </c>
    </row>
    <row r="381" spans="2:9" ht="18" customHeight="1" x14ac:dyDescent="0.3">
      <c r="B381" s="47"/>
      <c r="C381" s="23"/>
      <c r="D381" s="23"/>
      <c r="E381" s="23"/>
      <c r="F381" s="29"/>
      <c r="G381" s="29"/>
      <c r="H381" s="26">
        <f t="shared" si="17"/>
        <v>0</v>
      </c>
      <c r="I381" s="67" t="s">
        <v>426</v>
      </c>
    </row>
    <row r="382" spans="2:9" ht="18" customHeight="1" x14ac:dyDescent="0.3">
      <c r="B382" s="47"/>
      <c r="C382" s="23"/>
      <c r="D382" s="23"/>
      <c r="E382" s="23"/>
      <c r="F382" s="29"/>
      <c r="G382" s="29"/>
      <c r="H382" s="26">
        <f t="shared" si="17"/>
        <v>0</v>
      </c>
      <c r="I382" s="67" t="s">
        <v>427</v>
      </c>
    </row>
    <row r="383" spans="2:9" ht="18" customHeight="1" x14ac:dyDescent="0.3">
      <c r="B383" s="47"/>
      <c r="C383" s="23"/>
      <c r="D383" s="23"/>
      <c r="E383" s="23"/>
      <c r="F383" s="29"/>
      <c r="G383" s="29"/>
      <c r="H383" s="26">
        <f t="shared" si="17"/>
        <v>0</v>
      </c>
      <c r="I383" s="67" t="s">
        <v>428</v>
      </c>
    </row>
    <row r="384" spans="2:9" ht="18" customHeight="1" x14ac:dyDescent="0.3">
      <c r="B384" s="47"/>
      <c r="C384" s="23"/>
      <c r="D384" s="23"/>
      <c r="E384" s="23"/>
      <c r="F384" s="29"/>
      <c r="G384" s="29"/>
      <c r="H384" s="26">
        <f t="shared" si="17"/>
        <v>0</v>
      </c>
      <c r="I384" s="187" t="s">
        <v>438</v>
      </c>
    </row>
    <row r="385" spans="1:9" ht="18" customHeight="1" x14ac:dyDescent="0.3">
      <c r="B385" s="47"/>
      <c r="C385" s="23"/>
      <c r="D385" s="23"/>
      <c r="E385" s="23"/>
      <c r="F385" s="29"/>
      <c r="G385" s="29"/>
      <c r="H385" s="26">
        <f t="shared" si="17"/>
        <v>0</v>
      </c>
      <c r="I385" s="96" t="s">
        <v>439</v>
      </c>
    </row>
    <row r="386" spans="1:9" ht="18" customHeight="1" x14ac:dyDescent="0.3">
      <c r="B386" s="47"/>
      <c r="C386" s="23"/>
      <c r="D386" s="23"/>
      <c r="E386" s="23"/>
      <c r="F386" s="29"/>
      <c r="G386" s="29"/>
      <c r="H386" s="26">
        <f t="shared" si="17"/>
        <v>0</v>
      </c>
      <c r="I386" s="96" t="s">
        <v>440</v>
      </c>
    </row>
    <row r="387" spans="1:9" ht="18" customHeight="1" x14ac:dyDescent="0.3">
      <c r="B387" s="47"/>
      <c r="C387" s="23"/>
      <c r="D387" s="23"/>
      <c r="E387" s="23"/>
      <c r="F387" s="29"/>
      <c r="G387" s="29"/>
      <c r="H387" s="26">
        <f t="shared" si="17"/>
        <v>0</v>
      </c>
      <c r="I387" s="96" t="s">
        <v>441</v>
      </c>
    </row>
    <row r="388" spans="1:9" ht="18" customHeight="1" x14ac:dyDescent="0.3">
      <c r="B388" s="47"/>
      <c r="C388" s="23"/>
      <c r="D388" s="23"/>
      <c r="E388" s="23"/>
      <c r="F388" s="29"/>
      <c r="G388" s="29"/>
      <c r="H388" s="26">
        <f t="shared" si="17"/>
        <v>0</v>
      </c>
      <c r="I388" s="96" t="s">
        <v>442</v>
      </c>
    </row>
    <row r="389" spans="1:9" ht="18" customHeight="1" x14ac:dyDescent="0.3">
      <c r="B389" s="47"/>
      <c r="C389" s="23"/>
      <c r="D389" s="23"/>
      <c r="E389" s="23"/>
      <c r="F389" s="29"/>
      <c r="G389" s="29"/>
      <c r="H389" s="26">
        <f t="shared" si="17"/>
        <v>0</v>
      </c>
      <c r="I389" s="96" t="s">
        <v>445</v>
      </c>
    </row>
    <row r="390" spans="1:9" ht="18" customHeight="1" x14ac:dyDescent="0.3">
      <c r="B390" s="47"/>
      <c r="C390" s="23"/>
      <c r="D390" s="23"/>
      <c r="E390" s="23"/>
      <c r="F390" s="29"/>
      <c r="G390" s="29"/>
      <c r="H390" s="26">
        <f t="shared" si="17"/>
        <v>0</v>
      </c>
      <c r="I390" s="187" t="s">
        <v>444</v>
      </c>
    </row>
    <row r="391" spans="1:9" ht="18" customHeight="1" x14ac:dyDescent="0.3">
      <c r="B391" s="47"/>
      <c r="C391" s="23"/>
      <c r="D391" s="23"/>
      <c r="E391" s="23"/>
      <c r="F391" s="29"/>
      <c r="G391" s="29"/>
      <c r="H391" s="26">
        <f t="shared" si="17"/>
        <v>0</v>
      </c>
      <c r="I391" s="187" t="s">
        <v>142</v>
      </c>
    </row>
    <row r="392" spans="1:9" ht="18" customHeight="1" x14ac:dyDescent="0.3">
      <c r="A392" s="7">
        <v>374</v>
      </c>
      <c r="B392" s="47" t="s">
        <v>330</v>
      </c>
      <c r="C392" s="23">
        <f>'Exhibit 4'!H257</f>
        <v>0</v>
      </c>
      <c r="D392" s="88"/>
      <c r="E392" s="88"/>
      <c r="F392" s="189"/>
      <c r="G392" s="189"/>
      <c r="H392" s="26">
        <f>+C392-D392+F392</f>
        <v>0</v>
      </c>
      <c r="I392" s="20" t="s">
        <v>388</v>
      </c>
    </row>
    <row r="393" spans="1:9" ht="18" customHeight="1" x14ac:dyDescent="0.3">
      <c r="A393" s="7">
        <v>912</v>
      </c>
      <c r="B393" s="47" t="s">
        <v>331</v>
      </c>
      <c r="C393" s="23">
        <f>'Exhibit 4'!H258</f>
        <v>0</v>
      </c>
      <c r="D393" s="23"/>
      <c r="E393" s="23"/>
      <c r="F393" s="29"/>
      <c r="G393" s="29"/>
      <c r="H393" s="26">
        <f>+C393+D393-F393</f>
        <v>0</v>
      </c>
      <c r="I393" s="20" t="s">
        <v>394</v>
      </c>
    </row>
    <row r="394" spans="1:9" ht="18" customHeight="1" x14ac:dyDescent="0.3">
      <c r="B394" s="47"/>
      <c r="C394" s="23"/>
      <c r="D394" s="29"/>
      <c r="E394" s="29"/>
      <c r="F394" s="23"/>
      <c r="G394" s="23"/>
      <c r="H394" s="26">
        <f t="shared" ref="H394:H412" si="18">+C394+D394-F394</f>
        <v>0</v>
      </c>
      <c r="I394" s="20" t="s">
        <v>438</v>
      </c>
    </row>
    <row r="395" spans="1:9" ht="18" customHeight="1" x14ac:dyDescent="0.3">
      <c r="B395" s="47"/>
      <c r="C395" s="23"/>
      <c r="D395" s="29"/>
      <c r="E395" s="29"/>
      <c r="F395" s="23"/>
      <c r="G395" s="23"/>
      <c r="H395" s="26">
        <f t="shared" si="18"/>
        <v>0</v>
      </c>
      <c r="I395" s="96" t="s">
        <v>439</v>
      </c>
    </row>
    <row r="396" spans="1:9" ht="18" customHeight="1" x14ac:dyDescent="0.3">
      <c r="B396" s="47"/>
      <c r="C396" s="23"/>
      <c r="D396" s="29"/>
      <c r="E396" s="29"/>
      <c r="F396" s="23"/>
      <c r="G396" s="23"/>
      <c r="H396" s="26">
        <f t="shared" si="18"/>
        <v>0</v>
      </c>
      <c r="I396" s="96" t="s">
        <v>440</v>
      </c>
    </row>
    <row r="397" spans="1:9" ht="18" customHeight="1" x14ac:dyDescent="0.3">
      <c r="B397" s="47"/>
      <c r="C397" s="23"/>
      <c r="D397" s="29"/>
      <c r="E397" s="29"/>
      <c r="F397" s="23"/>
      <c r="G397" s="23"/>
      <c r="H397" s="26">
        <f t="shared" si="18"/>
        <v>0</v>
      </c>
      <c r="I397" s="96" t="s">
        <v>441</v>
      </c>
    </row>
    <row r="398" spans="1:9" ht="18" customHeight="1" x14ac:dyDescent="0.3">
      <c r="B398" s="47"/>
      <c r="C398" s="23"/>
      <c r="D398" s="29"/>
      <c r="E398" s="29"/>
      <c r="F398" s="23"/>
      <c r="G398" s="23"/>
      <c r="H398" s="26">
        <f t="shared" si="18"/>
        <v>0</v>
      </c>
      <c r="I398" s="96" t="s">
        <v>442</v>
      </c>
    </row>
    <row r="399" spans="1:9" ht="18" customHeight="1" x14ac:dyDescent="0.3">
      <c r="B399" s="47"/>
      <c r="C399" s="23"/>
      <c r="D399" s="29"/>
      <c r="E399" s="29"/>
      <c r="F399" s="23"/>
      <c r="G399" s="23"/>
      <c r="H399" s="26">
        <f t="shared" si="18"/>
        <v>0</v>
      </c>
      <c r="I399" s="96" t="s">
        <v>445</v>
      </c>
    </row>
    <row r="400" spans="1:9" ht="18" customHeight="1" x14ac:dyDescent="0.3">
      <c r="B400" s="47"/>
      <c r="C400" s="23"/>
      <c r="D400" s="87"/>
      <c r="E400" s="87"/>
      <c r="F400" s="23"/>
      <c r="G400" s="23"/>
      <c r="H400" s="26">
        <f t="shared" si="18"/>
        <v>0</v>
      </c>
      <c r="I400" s="20" t="s">
        <v>444</v>
      </c>
    </row>
    <row r="401" spans="1:9" ht="18" customHeight="1" x14ac:dyDescent="0.3">
      <c r="B401" s="47"/>
      <c r="C401" s="23"/>
      <c r="D401" s="29"/>
      <c r="E401" s="29"/>
      <c r="F401" s="23"/>
      <c r="G401" s="23"/>
      <c r="H401" s="26">
        <f t="shared" si="18"/>
        <v>0</v>
      </c>
      <c r="I401" s="20" t="s">
        <v>446</v>
      </c>
    </row>
    <row r="402" spans="1:9" ht="18" customHeight="1" x14ac:dyDescent="0.3">
      <c r="B402" s="7"/>
      <c r="D402" s="29"/>
      <c r="E402" s="29"/>
      <c r="F402" s="23"/>
      <c r="G402" s="23"/>
      <c r="H402" s="26">
        <f t="shared" si="18"/>
        <v>0</v>
      </c>
      <c r="I402" s="20" t="s">
        <v>447</v>
      </c>
    </row>
    <row r="403" spans="1:9" ht="18" customHeight="1" x14ac:dyDescent="0.3">
      <c r="A403" s="7">
        <v>915</v>
      </c>
      <c r="B403" s="47" t="s">
        <v>332</v>
      </c>
      <c r="C403" s="23">
        <f>'Exhibit 4'!H259</f>
        <v>0</v>
      </c>
      <c r="D403" s="86"/>
      <c r="E403" s="86"/>
      <c r="F403" s="29"/>
      <c r="G403" s="29"/>
      <c r="H403" s="26">
        <f t="shared" si="18"/>
        <v>0</v>
      </c>
      <c r="I403" s="20" t="s">
        <v>394</v>
      </c>
    </row>
    <row r="404" spans="1:9" ht="18" customHeight="1" x14ac:dyDescent="0.3">
      <c r="B404" s="47"/>
      <c r="C404" s="23"/>
      <c r="D404" s="29"/>
      <c r="E404" s="29"/>
      <c r="F404" s="23"/>
      <c r="G404" s="23"/>
      <c r="H404" s="26">
        <f t="shared" si="18"/>
        <v>0</v>
      </c>
      <c r="I404" s="20" t="s">
        <v>438</v>
      </c>
    </row>
    <row r="405" spans="1:9" ht="18" customHeight="1" x14ac:dyDescent="0.3">
      <c r="B405" s="47"/>
      <c r="C405" s="23"/>
      <c r="D405" s="29"/>
      <c r="E405" s="29"/>
      <c r="F405" s="23"/>
      <c r="G405" s="23"/>
      <c r="H405" s="26">
        <f t="shared" si="18"/>
        <v>0</v>
      </c>
      <c r="I405" s="96" t="s">
        <v>439</v>
      </c>
    </row>
    <row r="406" spans="1:9" ht="18" customHeight="1" x14ac:dyDescent="0.3">
      <c r="B406" s="47"/>
      <c r="C406" s="23"/>
      <c r="D406" s="29"/>
      <c r="E406" s="29"/>
      <c r="F406" s="23"/>
      <c r="G406" s="23"/>
      <c r="H406" s="26">
        <f t="shared" si="18"/>
        <v>0</v>
      </c>
      <c r="I406" s="96" t="s">
        <v>440</v>
      </c>
    </row>
    <row r="407" spans="1:9" ht="18" customHeight="1" x14ac:dyDescent="0.3">
      <c r="B407" s="47"/>
      <c r="C407" s="23"/>
      <c r="D407" s="29"/>
      <c r="E407" s="29"/>
      <c r="F407" s="23"/>
      <c r="G407" s="23"/>
      <c r="H407" s="26">
        <f t="shared" si="18"/>
        <v>0</v>
      </c>
      <c r="I407" s="96" t="s">
        <v>441</v>
      </c>
    </row>
    <row r="408" spans="1:9" ht="18" customHeight="1" x14ac:dyDescent="0.3">
      <c r="B408" s="47"/>
      <c r="C408" s="23"/>
      <c r="D408" s="29"/>
      <c r="E408" s="29"/>
      <c r="F408" s="23"/>
      <c r="G408" s="23"/>
      <c r="H408" s="26">
        <f t="shared" si="18"/>
        <v>0</v>
      </c>
      <c r="I408" s="96" t="s">
        <v>442</v>
      </c>
    </row>
    <row r="409" spans="1:9" ht="18" customHeight="1" x14ac:dyDescent="0.3">
      <c r="B409" s="47"/>
      <c r="C409" s="23"/>
      <c r="D409" s="29"/>
      <c r="E409" s="29"/>
      <c r="F409" s="23"/>
      <c r="G409" s="23"/>
      <c r="H409" s="26">
        <f t="shared" si="18"/>
        <v>0</v>
      </c>
      <c r="I409" s="96" t="s">
        <v>445</v>
      </c>
    </row>
    <row r="410" spans="1:9" ht="18" customHeight="1" x14ac:dyDescent="0.3">
      <c r="B410" s="47"/>
      <c r="C410" s="23"/>
      <c r="D410" s="29"/>
      <c r="E410" s="29"/>
      <c r="F410" s="23"/>
      <c r="G410" s="23"/>
      <c r="H410" s="26">
        <f t="shared" si="18"/>
        <v>0</v>
      </c>
      <c r="I410" s="20" t="s">
        <v>444</v>
      </c>
    </row>
    <row r="411" spans="1:9" ht="18" customHeight="1" x14ac:dyDescent="0.3">
      <c r="B411" s="47"/>
      <c r="C411" s="23"/>
      <c r="D411" s="29"/>
      <c r="E411" s="29"/>
      <c r="F411" s="23"/>
      <c r="G411" s="23"/>
      <c r="H411" s="26">
        <f t="shared" si="18"/>
        <v>0</v>
      </c>
      <c r="I411" s="20" t="s">
        <v>446</v>
      </c>
    </row>
    <row r="412" spans="1:9" ht="18" customHeight="1" x14ac:dyDescent="0.3">
      <c r="B412" s="47"/>
      <c r="C412" s="23"/>
      <c r="D412" s="43"/>
      <c r="E412" s="29"/>
      <c r="F412" s="58"/>
      <c r="G412" s="23"/>
      <c r="H412" s="190">
        <f t="shared" si="18"/>
        <v>0</v>
      </c>
      <c r="I412" s="20" t="s">
        <v>447</v>
      </c>
    </row>
    <row r="413" spans="1:9" ht="18" customHeight="1" x14ac:dyDescent="0.3">
      <c r="B413" s="20" t="s">
        <v>138</v>
      </c>
      <c r="C413" s="46">
        <f>SUM(C365:C412)</f>
        <v>0</v>
      </c>
      <c r="D413" s="25">
        <f>SUM(D365:D412)</f>
        <v>0</v>
      </c>
      <c r="E413" s="23"/>
      <c r="F413" s="25">
        <f>SUM(F365:F412)</f>
        <v>0</v>
      </c>
      <c r="G413" s="23"/>
      <c r="H413" s="190">
        <f>SUM(H365:H412)</f>
        <v>0</v>
      </c>
    </row>
    <row r="414" spans="1:9" ht="18" customHeight="1" x14ac:dyDescent="0.3">
      <c r="C414" s="23"/>
      <c r="D414" s="23"/>
      <c r="E414" s="23"/>
      <c r="F414" s="23"/>
      <c r="G414" s="23"/>
      <c r="H414" s="26"/>
    </row>
    <row r="415" spans="1:9" ht="18" customHeight="1" x14ac:dyDescent="0.3">
      <c r="A415" s="20" t="s">
        <v>139</v>
      </c>
      <c r="B415" s="47" t="s">
        <v>140</v>
      </c>
      <c r="C415" s="23">
        <f>'Exhibit 4'!H262</f>
        <v>0</v>
      </c>
      <c r="D415" s="29"/>
      <c r="E415" s="29"/>
      <c r="F415" s="29"/>
      <c r="G415" s="29"/>
      <c r="H415" s="26">
        <f>+C415-D415+F415</f>
        <v>0</v>
      </c>
      <c r="I415" s="20" t="s">
        <v>140</v>
      </c>
    </row>
    <row r="416" spans="1:9" ht="18" customHeight="1" x14ac:dyDescent="0.3">
      <c r="A416" s="20" t="s">
        <v>141</v>
      </c>
      <c r="B416" s="47" t="s">
        <v>142</v>
      </c>
      <c r="C416" s="23">
        <f>'Exhibit 4'!H263</f>
        <v>0</v>
      </c>
      <c r="D416" s="43"/>
      <c r="E416" s="29"/>
      <c r="F416" s="43"/>
      <c r="G416" s="29"/>
      <c r="H416" s="26">
        <f>+C416-D416+F416</f>
        <v>0</v>
      </c>
      <c r="I416" s="20" t="s">
        <v>142</v>
      </c>
    </row>
    <row r="417" spans="2:9" ht="18" customHeight="1" x14ac:dyDescent="0.3">
      <c r="B417" s="20" t="s">
        <v>342</v>
      </c>
      <c r="C417" s="46">
        <f>+C197-C361+C413+C415+C416</f>
        <v>0</v>
      </c>
      <c r="D417" s="46">
        <f>+D197-D361+D413+D415+D416</f>
        <v>0</v>
      </c>
      <c r="E417" s="46"/>
      <c r="F417" s="46">
        <f>+F197-F361+F413+F415+F416</f>
        <v>0</v>
      </c>
      <c r="G417" s="23"/>
      <c r="H417" s="192">
        <f>+H197-H361+H413+H415+H416</f>
        <v>0</v>
      </c>
      <c r="I417" s="63" t="s">
        <v>397</v>
      </c>
    </row>
    <row r="418" spans="2:9" ht="18" customHeight="1" x14ac:dyDescent="0.3">
      <c r="C418" s="23"/>
      <c r="D418" s="23"/>
      <c r="E418" s="23"/>
      <c r="F418" s="23"/>
      <c r="G418" s="23"/>
      <c r="H418" s="26"/>
    </row>
    <row r="419" spans="2:9" ht="18" customHeight="1" x14ac:dyDescent="0.3">
      <c r="B419" s="20" t="s">
        <v>920</v>
      </c>
      <c r="C419" s="23">
        <f>'Exhibit 4'!H266</f>
        <v>0</v>
      </c>
      <c r="D419" s="29"/>
      <c r="E419" s="29"/>
      <c r="F419" s="29"/>
      <c r="G419" s="29"/>
      <c r="H419" s="26">
        <f>+C419-D419+F419</f>
        <v>0</v>
      </c>
      <c r="I419" s="63" t="s">
        <v>398</v>
      </c>
    </row>
    <row r="420" spans="2:9" ht="18" customHeight="1" x14ac:dyDescent="0.3">
      <c r="B420" s="20" t="s">
        <v>921</v>
      </c>
      <c r="C420" s="23"/>
      <c r="D420" s="23"/>
      <c r="E420" s="23"/>
      <c r="F420" s="23"/>
      <c r="G420" s="23"/>
      <c r="H420" s="26"/>
      <c r="I420" s="67"/>
    </row>
    <row r="421" spans="2:9" ht="18" customHeight="1" x14ac:dyDescent="0.3">
      <c r="B421" s="97"/>
      <c r="C421" s="23">
        <f>'Exhibit 4'!H268</f>
        <v>0</v>
      </c>
      <c r="D421" s="29"/>
      <c r="E421" s="29"/>
      <c r="F421" s="29"/>
      <c r="G421" s="29"/>
      <c r="H421" s="26">
        <f>+C421-D421+F421</f>
        <v>0</v>
      </c>
      <c r="I421" s="67" t="s">
        <v>360</v>
      </c>
    </row>
    <row r="422" spans="2:9" ht="18" customHeight="1" x14ac:dyDescent="0.3">
      <c r="B422" s="97"/>
      <c r="C422" s="23">
        <f>'Exhibit 4'!H269</f>
        <v>0</v>
      </c>
      <c r="D422" s="29"/>
      <c r="E422" s="29"/>
      <c r="F422" s="29"/>
      <c r="G422" s="29"/>
      <c r="H422" s="26">
        <f>+C422-D422+F422</f>
        <v>0</v>
      </c>
      <c r="I422" s="67"/>
    </row>
    <row r="423" spans="2:9" ht="18" customHeight="1" x14ac:dyDescent="0.3">
      <c r="C423" s="25"/>
      <c r="D423" s="25"/>
      <c r="E423" s="23"/>
      <c r="F423" s="25"/>
      <c r="G423" s="23"/>
      <c r="H423" s="190"/>
      <c r="I423" s="67"/>
    </row>
    <row r="424" spans="2:9" ht="18" customHeight="1" x14ac:dyDescent="0.3">
      <c r="B424" s="20" t="s">
        <v>922</v>
      </c>
      <c r="C424" s="25">
        <f>+C419+C421+C422</f>
        <v>0</v>
      </c>
      <c r="D424" s="25">
        <f>+D419+D421+D422</f>
        <v>0</v>
      </c>
      <c r="E424" s="23"/>
      <c r="F424" s="25">
        <f>+F419+F421+F422</f>
        <v>0</v>
      </c>
      <c r="G424" s="23"/>
      <c r="H424" s="190">
        <f>+H419+H421+H422</f>
        <v>0</v>
      </c>
      <c r="I424" s="76" t="s">
        <v>399</v>
      </c>
    </row>
    <row r="425" spans="2:9" ht="18" customHeight="1" thickBot="1" x14ac:dyDescent="0.35">
      <c r="B425" s="20" t="s">
        <v>144</v>
      </c>
      <c r="C425" s="27">
        <f>+C424+C417</f>
        <v>0</v>
      </c>
      <c r="D425" s="27">
        <f>+D424+D417</f>
        <v>0</v>
      </c>
      <c r="E425" s="23"/>
      <c r="F425" s="27">
        <f>+F424+F417</f>
        <v>0</v>
      </c>
      <c r="G425" s="23"/>
      <c r="H425" s="28">
        <f>+H424+H417</f>
        <v>0</v>
      </c>
      <c r="I425" s="76" t="s">
        <v>400</v>
      </c>
    </row>
    <row r="426" spans="2:9" ht="18" customHeight="1" thickTop="1" x14ac:dyDescent="0.3">
      <c r="C426" s="23"/>
      <c r="D426" s="23"/>
      <c r="E426" s="23"/>
      <c r="F426" s="23"/>
      <c r="G426" s="23"/>
      <c r="H426" s="23"/>
      <c r="I426" s="67"/>
    </row>
    <row r="427" spans="2:9" ht="18" customHeight="1" x14ac:dyDescent="0.3">
      <c r="C427" s="23"/>
      <c r="D427" s="23"/>
      <c r="E427" s="23"/>
      <c r="F427" s="23"/>
      <c r="G427" s="23"/>
      <c r="H427" s="23"/>
      <c r="I427" s="67"/>
    </row>
    <row r="428" spans="2:9" ht="18" customHeight="1" x14ac:dyDescent="0.3">
      <c r="C428" s="23"/>
      <c r="D428" s="23"/>
      <c r="E428" s="23"/>
      <c r="F428" s="23"/>
      <c r="G428" s="23"/>
      <c r="H428" s="23"/>
      <c r="I428" s="67"/>
    </row>
    <row r="429" spans="2:9" ht="18" customHeight="1" x14ac:dyDescent="0.3">
      <c r="C429" s="23"/>
      <c r="D429" s="23"/>
      <c r="E429" s="23"/>
      <c r="F429" s="23"/>
      <c r="G429" s="23"/>
      <c r="H429" s="23"/>
      <c r="I429" s="67"/>
    </row>
    <row r="430" spans="2:9" ht="18" customHeight="1" x14ac:dyDescent="0.3">
      <c r="C430" s="23"/>
      <c r="D430" s="23"/>
      <c r="E430" s="23"/>
      <c r="F430" s="23"/>
      <c r="G430" s="23"/>
      <c r="H430" s="23"/>
      <c r="I430" s="67"/>
    </row>
    <row r="431" spans="2:9" ht="18" customHeight="1" x14ac:dyDescent="0.3">
      <c r="C431" s="23"/>
      <c r="D431" s="23"/>
      <c r="E431" s="23"/>
      <c r="F431" s="23"/>
      <c r="G431" s="23"/>
      <c r="H431" s="23"/>
      <c r="I431" s="67"/>
    </row>
    <row r="432" spans="2:9" ht="18" customHeight="1" x14ac:dyDescent="0.3">
      <c r="C432" s="23"/>
      <c r="D432" s="23"/>
      <c r="E432" s="23"/>
      <c r="F432" s="23"/>
      <c r="G432" s="23"/>
      <c r="H432" s="23"/>
      <c r="I432" s="67"/>
    </row>
    <row r="433" spans="3:9" ht="18" customHeight="1" x14ac:dyDescent="0.3">
      <c r="C433" s="23"/>
      <c r="D433" s="23"/>
      <c r="E433" s="23"/>
      <c r="F433" s="23"/>
      <c r="G433" s="23"/>
      <c r="H433" s="23"/>
      <c r="I433" s="67"/>
    </row>
    <row r="434" spans="3:9" ht="18" customHeight="1" x14ac:dyDescent="0.3">
      <c r="C434" s="23"/>
      <c r="D434" s="23"/>
      <c r="E434" s="23"/>
      <c r="F434" s="23"/>
      <c r="G434" s="23"/>
      <c r="H434" s="23"/>
      <c r="I434" s="67"/>
    </row>
    <row r="435" spans="3:9" ht="18" customHeight="1" x14ac:dyDescent="0.3">
      <c r="C435" s="23"/>
      <c r="D435" s="23"/>
      <c r="E435" s="23"/>
      <c r="F435" s="23"/>
      <c r="G435" s="23"/>
      <c r="H435" s="23"/>
      <c r="I435" s="67"/>
    </row>
    <row r="436" spans="3:9" ht="18" customHeight="1" x14ac:dyDescent="0.3">
      <c r="C436" s="23"/>
      <c r="D436" s="23"/>
      <c r="E436" s="23"/>
      <c r="F436" s="23"/>
      <c r="G436" s="23"/>
      <c r="H436" s="23"/>
      <c r="I436" s="67"/>
    </row>
    <row r="437" spans="3:9" ht="18" customHeight="1" x14ac:dyDescent="0.3">
      <c r="C437" s="24"/>
      <c r="D437" s="24"/>
      <c r="E437" s="24"/>
      <c r="F437" s="24"/>
      <c r="G437" s="24"/>
      <c r="H437" s="24"/>
      <c r="I437" s="67"/>
    </row>
    <row r="438" spans="3:9" ht="18" customHeight="1" x14ac:dyDescent="0.3">
      <c r="C438" s="24"/>
      <c r="D438" s="24"/>
      <c r="E438" s="24"/>
      <c r="F438" s="24"/>
      <c r="G438" s="24"/>
      <c r="H438" s="24"/>
    </row>
    <row r="439" spans="3:9" ht="18" customHeight="1" x14ac:dyDescent="0.3">
      <c r="C439" s="24"/>
      <c r="D439" s="24"/>
      <c r="E439" s="24"/>
      <c r="F439" s="24"/>
      <c r="G439" s="24"/>
      <c r="H439" s="24"/>
    </row>
    <row r="440" spans="3:9" ht="18" customHeight="1" x14ac:dyDescent="0.3">
      <c r="C440" s="24"/>
      <c r="D440" s="24"/>
      <c r="E440" s="24"/>
      <c r="F440" s="24"/>
      <c r="G440" s="24"/>
      <c r="H440" s="24"/>
    </row>
    <row r="441" spans="3:9" ht="18" customHeight="1" x14ac:dyDescent="0.3">
      <c r="C441" s="24"/>
      <c r="D441" s="24"/>
      <c r="E441" s="24"/>
      <c r="F441" s="24"/>
      <c r="G441" s="24"/>
      <c r="H441" s="24"/>
    </row>
    <row r="442" spans="3:9" ht="18" customHeight="1" x14ac:dyDescent="0.3">
      <c r="C442" s="24"/>
      <c r="D442" s="24"/>
      <c r="E442" s="24"/>
      <c r="F442" s="24"/>
      <c r="G442" s="24"/>
      <c r="H442" s="24"/>
    </row>
    <row r="443" spans="3:9" ht="18" customHeight="1" x14ac:dyDescent="0.3">
      <c r="C443" s="24"/>
      <c r="D443" s="24"/>
      <c r="E443" s="24"/>
      <c r="F443" s="24"/>
      <c r="G443" s="24"/>
      <c r="H443" s="24"/>
    </row>
    <row r="444" spans="3:9" ht="18" customHeight="1" x14ac:dyDescent="0.3">
      <c r="C444" s="24"/>
      <c r="D444" s="24"/>
      <c r="E444" s="24"/>
      <c r="F444" s="24"/>
      <c r="G444" s="24"/>
      <c r="H444" s="24"/>
    </row>
    <row r="445" spans="3:9" ht="18" customHeight="1" x14ac:dyDescent="0.3">
      <c r="C445" s="24"/>
      <c r="D445" s="24"/>
      <c r="E445" s="24"/>
      <c r="F445" s="24"/>
      <c r="G445" s="24"/>
      <c r="H445" s="24"/>
    </row>
    <row r="446" spans="3:9" ht="18" customHeight="1" x14ac:dyDescent="0.3">
      <c r="C446" s="24"/>
      <c r="D446" s="24"/>
      <c r="E446" s="24"/>
      <c r="F446" s="24"/>
      <c r="G446" s="24"/>
      <c r="H446" s="24"/>
    </row>
    <row r="447" spans="3:9" ht="18" customHeight="1" x14ac:dyDescent="0.3">
      <c r="C447" s="24"/>
      <c r="D447" s="24"/>
      <c r="E447" s="24"/>
      <c r="F447" s="24"/>
      <c r="G447" s="24"/>
      <c r="H447" s="24"/>
    </row>
    <row r="448" spans="3:9" ht="18" customHeight="1" x14ac:dyDescent="0.3">
      <c r="C448" s="24"/>
      <c r="D448" s="24"/>
      <c r="E448" s="24"/>
      <c r="F448" s="24"/>
      <c r="G448" s="24"/>
      <c r="H448" s="24"/>
    </row>
    <row r="449" spans="3:8" ht="18" customHeight="1" x14ac:dyDescent="0.3">
      <c r="C449" s="24"/>
      <c r="D449" s="24"/>
      <c r="E449" s="24"/>
      <c r="F449" s="24"/>
      <c r="G449" s="24"/>
      <c r="H449" s="24"/>
    </row>
    <row r="450" spans="3:8" ht="18" customHeight="1" x14ac:dyDescent="0.3">
      <c r="C450" s="24"/>
      <c r="D450" s="24"/>
      <c r="E450" s="24"/>
      <c r="F450" s="24"/>
      <c r="G450" s="24"/>
      <c r="H450" s="24"/>
    </row>
    <row r="451" spans="3:8" ht="18" customHeight="1" x14ac:dyDescent="0.3">
      <c r="C451" s="24"/>
      <c r="D451" s="24"/>
      <c r="E451" s="24"/>
      <c r="F451" s="24"/>
      <c r="G451" s="24"/>
      <c r="H451" s="24"/>
    </row>
    <row r="452" spans="3:8" ht="18" customHeight="1" x14ac:dyDescent="0.3">
      <c r="C452" s="24"/>
      <c r="D452" s="24"/>
      <c r="E452" s="24"/>
      <c r="F452" s="24"/>
      <c r="G452" s="24"/>
      <c r="H452" s="24"/>
    </row>
    <row r="453" spans="3:8" ht="18" customHeight="1" x14ac:dyDescent="0.3">
      <c r="C453" s="24"/>
      <c r="D453" s="24"/>
      <c r="E453" s="24"/>
      <c r="F453" s="24"/>
      <c r="G453" s="24"/>
      <c r="H453" s="24"/>
    </row>
    <row r="454" spans="3:8" ht="18" customHeight="1" x14ac:dyDescent="0.3">
      <c r="C454" s="24"/>
      <c r="D454" s="24"/>
      <c r="E454" s="24"/>
      <c r="F454" s="24"/>
      <c r="G454" s="24"/>
      <c r="H454" s="24"/>
    </row>
    <row r="455" spans="3:8" ht="18" customHeight="1" x14ac:dyDescent="0.3">
      <c r="C455" s="24"/>
      <c r="D455" s="24"/>
      <c r="E455" s="24"/>
      <c r="F455" s="24"/>
      <c r="G455" s="24"/>
      <c r="H455" s="24"/>
    </row>
    <row r="456" spans="3:8" ht="18" customHeight="1" x14ac:dyDescent="0.3">
      <c r="C456" s="24"/>
      <c r="D456" s="24"/>
      <c r="E456" s="24"/>
      <c r="F456" s="24"/>
      <c r="G456" s="24"/>
      <c r="H456" s="24"/>
    </row>
    <row r="457" spans="3:8" ht="18" customHeight="1" x14ac:dyDescent="0.3">
      <c r="C457" s="24"/>
      <c r="D457" s="24"/>
      <c r="E457" s="24"/>
      <c r="F457" s="24"/>
      <c r="G457" s="24"/>
      <c r="H457" s="24"/>
    </row>
    <row r="458" spans="3:8" ht="18" customHeight="1" x14ac:dyDescent="0.3">
      <c r="C458" s="24"/>
      <c r="D458" s="24"/>
      <c r="E458" s="24"/>
      <c r="F458" s="24"/>
      <c r="G458" s="24"/>
      <c r="H458" s="24"/>
    </row>
    <row r="459" spans="3:8" ht="18" customHeight="1" x14ac:dyDescent="0.3">
      <c r="C459" s="24"/>
      <c r="D459" s="24"/>
      <c r="E459" s="24"/>
      <c r="F459" s="24"/>
      <c r="G459" s="24"/>
      <c r="H459" s="24"/>
    </row>
    <row r="460" spans="3:8" ht="18" customHeight="1" x14ac:dyDescent="0.3">
      <c r="C460" s="24"/>
      <c r="D460" s="24"/>
      <c r="E460" s="24"/>
      <c r="F460" s="24"/>
      <c r="G460" s="24"/>
      <c r="H460" s="24"/>
    </row>
    <row r="461" spans="3:8" ht="18" customHeight="1" x14ac:dyDescent="0.3">
      <c r="C461" s="24"/>
      <c r="D461" s="24"/>
      <c r="E461" s="24"/>
      <c r="F461" s="24"/>
      <c r="G461" s="24"/>
      <c r="H461" s="24"/>
    </row>
    <row r="462" spans="3:8" ht="18" customHeight="1" x14ac:dyDescent="0.3">
      <c r="C462" s="24"/>
      <c r="D462" s="24"/>
      <c r="E462" s="24"/>
      <c r="F462" s="24"/>
      <c r="G462" s="24"/>
      <c r="H462" s="24"/>
    </row>
  </sheetData>
  <sheetProtection algorithmName="SHA-512" hashValue="3YAf3C32xbEyVL/KIk34T/N6CN/q6loRuJdyO4VyadWmcm7QERkE89EC9Aocl2bv+ah34THcgnuSK5Ize+WJGw==" saltValue="tGY1fLfnXhI0cJbPCOhPVg==" spinCount="100000" sheet="1" objects="1" scenarios="1" formatCells="0" formatColumns="0" formatRows="0" selectLockedCells="1"/>
  <mergeCells count="4">
    <mergeCell ref="B1:I1"/>
    <mergeCell ref="B2:I2"/>
    <mergeCell ref="B3:I3"/>
    <mergeCell ref="D6:G6"/>
  </mergeCells>
  <pageMargins left="0.7" right="0.7" top="0.75" bottom="0.75" header="0.3" footer="0.3"/>
  <pageSetup scale="57" fitToHeight="1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65A6-C2D2-411D-B189-9F2C03213D6C}">
  <sheetPr>
    <pageSetUpPr fitToPage="1"/>
  </sheetPr>
  <dimension ref="A1:H65"/>
  <sheetViews>
    <sheetView workbookViewId="0">
      <selection activeCell="A30" sqref="A30"/>
    </sheetView>
  </sheetViews>
  <sheetFormatPr defaultColWidth="9.109375" defaultRowHeight="14.4" x14ac:dyDescent="0.3"/>
  <cols>
    <col min="1" max="1" width="46" style="7" customWidth="1"/>
    <col min="2" max="5" width="17.5546875" style="7" customWidth="1"/>
    <col min="6" max="7" width="8.6640625" style="7" customWidth="1"/>
    <col min="8" max="8" width="15" style="7" bestFit="1" customWidth="1"/>
    <col min="9" max="16384" width="9.109375" style="7"/>
  </cols>
  <sheetData>
    <row r="1" spans="1:8" x14ac:dyDescent="0.3">
      <c r="A1" s="276" t="str">
        <f>('Start Here'!B2)</f>
        <v>AURORA COUNTY</v>
      </c>
      <c r="B1" s="276"/>
      <c r="C1" s="276"/>
      <c r="D1" s="276"/>
      <c r="E1" s="276"/>
      <c r="F1" s="276"/>
      <c r="G1" s="276"/>
      <c r="H1" s="276"/>
    </row>
    <row r="2" spans="1:8" x14ac:dyDescent="0.3">
      <c r="A2" s="274" t="s">
        <v>70</v>
      </c>
      <c r="B2" s="274"/>
      <c r="C2" s="274"/>
      <c r="D2" s="274"/>
      <c r="E2" s="274"/>
      <c r="F2" s="274"/>
      <c r="G2" s="274"/>
      <c r="H2" s="274"/>
    </row>
    <row r="3" spans="1:8" x14ac:dyDescent="0.3">
      <c r="A3" s="277">
        <f>('Start Here'!B5)</f>
        <v>46022</v>
      </c>
      <c r="B3" s="277"/>
      <c r="C3" s="277"/>
      <c r="D3" s="277"/>
      <c r="E3" s="277"/>
      <c r="F3" s="277"/>
      <c r="G3" s="277"/>
      <c r="H3" s="277"/>
    </row>
    <row r="4" spans="1:8" x14ac:dyDescent="0.3">
      <c r="A4" s="17"/>
      <c r="B4" s="17"/>
      <c r="C4" s="17"/>
      <c r="D4" s="17"/>
      <c r="E4" s="17"/>
      <c r="F4" s="17"/>
      <c r="G4" s="17"/>
      <c r="H4" s="17"/>
    </row>
    <row r="5" spans="1:8" x14ac:dyDescent="0.3">
      <c r="B5" s="17" t="s">
        <v>99</v>
      </c>
      <c r="C5" s="17" t="s">
        <v>71</v>
      </c>
      <c r="F5" s="8"/>
      <c r="G5" s="8"/>
    </row>
    <row r="6" spans="1:8" x14ac:dyDescent="0.3">
      <c r="A6" s="17"/>
      <c r="B6" s="17" t="s">
        <v>72</v>
      </c>
      <c r="C6" s="17" t="s">
        <v>73</v>
      </c>
      <c r="D6" s="17"/>
      <c r="E6" s="17" t="s">
        <v>74</v>
      </c>
      <c r="F6" s="275" t="s">
        <v>75</v>
      </c>
      <c r="G6" s="275"/>
      <c r="H6" s="17" t="s">
        <v>76</v>
      </c>
    </row>
    <row r="7" spans="1:8" x14ac:dyDescent="0.3">
      <c r="A7" s="18" t="s">
        <v>77</v>
      </c>
      <c r="B7" s="18" t="s">
        <v>78</v>
      </c>
      <c r="C7" s="18" t="s">
        <v>78</v>
      </c>
      <c r="D7" s="18" t="s">
        <v>79</v>
      </c>
      <c r="E7" s="18" t="s">
        <v>80</v>
      </c>
      <c r="F7" s="19">
        <v>0.1</v>
      </c>
      <c r="G7" s="19">
        <v>0.05</v>
      </c>
      <c r="H7" s="18" t="s">
        <v>81</v>
      </c>
    </row>
    <row r="8" spans="1:8" x14ac:dyDescent="0.3">
      <c r="F8" s="9"/>
      <c r="G8" s="9"/>
      <c r="H8" s="9"/>
    </row>
    <row r="9" spans="1:8" x14ac:dyDescent="0.3">
      <c r="A9" s="7" t="s">
        <v>82</v>
      </c>
      <c r="B9" s="29"/>
      <c r="C9" s="29"/>
      <c r="D9" s="29"/>
      <c r="E9" s="29"/>
      <c r="F9" s="17" t="s">
        <v>83</v>
      </c>
      <c r="G9" s="17" t="s">
        <v>83</v>
      </c>
      <c r="H9" s="9" t="s">
        <v>84</v>
      </c>
    </row>
    <row r="10" spans="1:8" x14ac:dyDescent="0.3">
      <c r="B10" s="24"/>
      <c r="C10" s="24"/>
      <c r="D10" s="24"/>
      <c r="E10" s="24"/>
      <c r="F10" s="17"/>
      <c r="G10" s="17"/>
      <c r="H10" s="9"/>
    </row>
    <row r="11" spans="1:8" x14ac:dyDescent="0.3">
      <c r="A11" s="7" t="s">
        <v>85</v>
      </c>
      <c r="B11" s="24"/>
      <c r="C11" s="24"/>
      <c r="D11" s="24"/>
      <c r="E11" s="24"/>
      <c r="F11" s="17"/>
      <c r="G11" s="17"/>
      <c r="H11" s="9"/>
    </row>
    <row r="12" spans="1:8" x14ac:dyDescent="0.3">
      <c r="A12" s="30"/>
      <c r="B12" s="29"/>
      <c r="C12" s="29"/>
      <c r="D12" s="29"/>
      <c r="E12" s="29"/>
      <c r="F12" s="17" t="str">
        <f t="shared" ref="F12:F21" si="0">IF(OR(B12&gt;B$43,C12&gt;C$43,D12&gt;D$43,E12&gt;E$43),"Yes","No")</f>
        <v>No</v>
      </c>
      <c r="G12" s="17" t="str">
        <f>IF(OR(B12&gt;B$55,C12&gt;C$55,D12&gt;D$55,E12&gt;E$55),"Yes","No")</f>
        <v>No</v>
      </c>
      <c r="H12" s="17" t="str">
        <f>IF(OR(AND(B12&gt;B$43,B12&gt;B$55),AND(C12&gt;C$43,C12&gt;C$55),AND(D12&gt;D$43,D12&gt;D$55),AND(E12&gt;E$43,E12&gt;E$55)),"YES","NO")</f>
        <v>NO</v>
      </c>
    </row>
    <row r="13" spans="1:8" x14ac:dyDescent="0.3">
      <c r="A13" s="30"/>
      <c r="B13" s="29"/>
      <c r="C13" s="29"/>
      <c r="D13" s="29"/>
      <c r="E13" s="29"/>
      <c r="F13" s="17" t="str">
        <f t="shared" si="0"/>
        <v>No</v>
      </c>
      <c r="G13" s="17" t="str">
        <f>IF(OR(B13&gt;B$55,C13&gt;C$55,D13&gt;D$55,E13&gt;E$55),"Yes","No")</f>
        <v>No</v>
      </c>
      <c r="H13" s="17" t="str">
        <f>IF(OR(AND(B13&gt;B$43,B13&gt;B$55),AND(C13&gt;C$43,C13&gt;C$55),AND(D13&gt;D$43,D13&gt;D$55),AND(E13&gt;E$43,E13&gt;E$55)),"YES","NO")</f>
        <v>NO</v>
      </c>
    </row>
    <row r="14" spans="1:8" x14ac:dyDescent="0.3">
      <c r="A14" s="30"/>
      <c r="B14" s="29"/>
      <c r="C14" s="29"/>
      <c r="D14" s="29"/>
      <c r="E14" s="29"/>
      <c r="F14" s="198" t="str">
        <f t="shared" si="0"/>
        <v>No</v>
      </c>
      <c r="G14" s="198" t="str">
        <f t="shared" ref="G14:G17" si="1">IF(OR(B14&gt;B$55,C14&gt;C$55,D14&gt;D$55,E14&gt;E$55),"Yes","No")</f>
        <v>No</v>
      </c>
      <c r="H14" s="198" t="str">
        <f t="shared" ref="H14:H17" si="2">IF(OR(AND(B14&gt;B$43,B14&gt;B$55),AND(C14&gt;C$43,C14&gt;C$55),AND(D14&gt;D$43,D14&gt;D$55),AND(E14&gt;E$43,E14&gt;E$55)),"YES","NO")</f>
        <v>NO</v>
      </c>
    </row>
    <row r="15" spans="1:8" x14ac:dyDescent="0.3">
      <c r="A15" s="30"/>
      <c r="B15" s="29"/>
      <c r="C15" s="29"/>
      <c r="D15" s="29"/>
      <c r="E15" s="29"/>
      <c r="F15" s="198" t="str">
        <f t="shared" si="0"/>
        <v>No</v>
      </c>
      <c r="G15" s="198" t="str">
        <f t="shared" si="1"/>
        <v>No</v>
      </c>
      <c r="H15" s="198" t="str">
        <f t="shared" si="2"/>
        <v>NO</v>
      </c>
    </row>
    <row r="16" spans="1:8" x14ac:dyDescent="0.3">
      <c r="A16" s="30"/>
      <c r="B16" s="29"/>
      <c r="C16" s="29"/>
      <c r="D16" s="29"/>
      <c r="E16" s="29"/>
      <c r="F16" s="198" t="str">
        <f t="shared" si="0"/>
        <v>No</v>
      </c>
      <c r="G16" s="198" t="str">
        <f t="shared" si="1"/>
        <v>No</v>
      </c>
      <c r="H16" s="198" t="str">
        <f t="shared" si="2"/>
        <v>NO</v>
      </c>
    </row>
    <row r="17" spans="1:8" x14ac:dyDescent="0.3">
      <c r="A17" s="30"/>
      <c r="B17" s="29"/>
      <c r="C17" s="29"/>
      <c r="D17" s="29"/>
      <c r="E17" s="29"/>
      <c r="F17" s="198" t="str">
        <f t="shared" si="0"/>
        <v>No</v>
      </c>
      <c r="G17" s="198" t="str">
        <f t="shared" si="1"/>
        <v>No</v>
      </c>
      <c r="H17" s="198" t="str">
        <f t="shared" si="2"/>
        <v>NO</v>
      </c>
    </row>
    <row r="18" spans="1:8" x14ac:dyDescent="0.3">
      <c r="A18" s="30"/>
      <c r="B18" s="29"/>
      <c r="C18" s="29"/>
      <c r="D18" s="29"/>
      <c r="E18" s="29"/>
      <c r="F18" s="17" t="str">
        <f t="shared" si="0"/>
        <v>No</v>
      </c>
      <c r="G18" s="17" t="str">
        <f>IF(OR(B18&gt;B$55,C18&gt;C$55,D18&gt;D$55,E18&gt;E$55),"Yes","No")</f>
        <v>No</v>
      </c>
      <c r="H18" s="17" t="str">
        <f>IF(OR(AND(B18&gt;B$43,B18&gt;B$55),AND(C18&gt;C$43,C18&gt;C$55),AND(D18&gt;D$43,D18&gt;D$55),AND(E18&gt;E$43,E18&gt;E$55)),"YES","NO")</f>
        <v>NO</v>
      </c>
    </row>
    <row r="19" spans="1:8" x14ac:dyDescent="0.3">
      <c r="A19" s="30"/>
      <c r="B19" s="29"/>
      <c r="C19" s="29"/>
      <c r="D19" s="29"/>
      <c r="E19" s="29"/>
      <c r="F19" s="193" t="str">
        <f t="shared" si="0"/>
        <v>No</v>
      </c>
      <c r="G19" s="193" t="str">
        <f>IF(OR(B19&gt;B$55,C19&gt;C$55,D19&gt;D$55,E19&gt;E$55),"Yes","No")</f>
        <v>No</v>
      </c>
      <c r="H19" s="193" t="str">
        <f>IF(OR(AND(B19&gt;B$43,B19&gt;B$55),AND(C19&gt;C$43,C19&gt;C$55),AND(D19&gt;D$43,D19&gt;D$55),AND(E19&gt;E$43,E19&gt;E$55)),"YES","NO")</f>
        <v>NO</v>
      </c>
    </row>
    <row r="20" spans="1:8" x14ac:dyDescent="0.3">
      <c r="A20" s="30"/>
      <c r="B20" s="29"/>
      <c r="C20" s="29"/>
      <c r="D20" s="29"/>
      <c r="E20" s="29"/>
      <c r="F20" s="17" t="str">
        <f t="shared" si="0"/>
        <v>No</v>
      </c>
      <c r="G20" s="17" t="str">
        <f>IF(OR(B20&gt;B$55,C20&gt;C$55,D20&gt;D$55,E20&gt;E$55),"Yes","No")</f>
        <v>No</v>
      </c>
      <c r="H20" s="17" t="str">
        <f>IF(OR(AND(B20&gt;B$43,B20&gt;B$55),AND(C20&gt;C$43,C20&gt;C$55),AND(D20&gt;D$43,D20&gt;D$55),AND(E20&gt;E$43,E20&gt;E$55)),"YES","NO")</f>
        <v>NO</v>
      </c>
    </row>
    <row r="21" spans="1:8" x14ac:dyDescent="0.3">
      <c r="A21" s="30"/>
      <c r="B21" s="29"/>
      <c r="C21" s="29"/>
      <c r="D21" s="29"/>
      <c r="E21" s="29"/>
      <c r="F21" s="17" t="str">
        <f t="shared" si="0"/>
        <v>No</v>
      </c>
      <c r="G21" s="17" t="str">
        <f>IF(OR(B21&gt;B$55,C21&gt;C$55,D21&gt;D$55,E21&gt;E$55),"Yes","No")</f>
        <v>No</v>
      </c>
      <c r="H21" s="17" t="str">
        <f>IF(OR(AND(B21&gt;B$43,B21&gt;B$55),AND(C21&gt;C$43,C21&gt;C$55),AND(D21&gt;D$43,D21&gt;D$55),AND(E21&gt;E$43,E21&gt;E$55)),"YES","NO")</f>
        <v>NO</v>
      </c>
    </row>
    <row r="22" spans="1:8" x14ac:dyDescent="0.3">
      <c r="B22" s="26"/>
      <c r="C22" s="26"/>
      <c r="D22" s="26"/>
      <c r="E22" s="26"/>
      <c r="F22" s="17"/>
      <c r="G22" s="17"/>
      <c r="H22" s="17"/>
    </row>
    <row r="23" spans="1:8" x14ac:dyDescent="0.3">
      <c r="A23" s="7" t="s">
        <v>86</v>
      </c>
      <c r="B23" s="88"/>
      <c r="C23" s="35"/>
      <c r="D23" s="29"/>
      <c r="E23" s="29"/>
      <c r="F23" s="17" t="str">
        <f>IF(OR(B23&gt;B$43,C23&gt;C$43,D23&gt;D$43,E23&gt;E$43),"Yes","No")</f>
        <v>No</v>
      </c>
      <c r="G23" s="17" t="str">
        <f>IF(OR(B23&gt;B$55,C23&gt;C$55,D23&gt;D$55,E23&gt;E$55),"Yes","No")</f>
        <v>No</v>
      </c>
      <c r="H23" s="17" t="str">
        <f>IF(OR(AND(B23&gt;B$43,B23&gt;B$55),AND(C23&gt;C$43,C23&gt;C$55),AND(D23&gt;D$43,D23&gt;D$55),AND(E23&gt;E$43,E23&gt;E$55)),"YES","NO")</f>
        <v>NO</v>
      </c>
    </row>
    <row r="24" spans="1:8" x14ac:dyDescent="0.3">
      <c r="B24" s="23"/>
      <c r="C24" s="23"/>
      <c r="D24" s="23"/>
      <c r="E24" s="23"/>
      <c r="F24" s="17"/>
      <c r="G24" s="17"/>
      <c r="H24" s="9"/>
    </row>
    <row r="25" spans="1:8" x14ac:dyDescent="0.3">
      <c r="A25" s="7" t="s">
        <v>796</v>
      </c>
      <c r="B25" s="86"/>
      <c r="C25" s="86"/>
      <c r="D25" s="86"/>
      <c r="E25" s="86"/>
      <c r="F25" s="17"/>
      <c r="G25" s="17"/>
      <c r="H25" s="17"/>
    </row>
    <row r="26" spans="1:8" x14ac:dyDescent="0.3">
      <c r="A26" s="30"/>
      <c r="B26" s="29"/>
      <c r="C26" s="29"/>
      <c r="D26" s="29"/>
      <c r="E26" s="29"/>
      <c r="F26" s="198" t="str">
        <f t="shared" ref="F26:F33" si="3">IF(OR(B26&gt;B$43,C26&gt;C$43,D26&gt;D$43,E26&gt;E$43),"Yes","No")</f>
        <v>No</v>
      </c>
      <c r="G26" s="198" t="str">
        <f t="shared" ref="G26:G33" si="4">IF(OR(B26&gt;B$55,C26&gt;C$55,D26&gt;D$55,E26&gt;E$55),"Yes","No")</f>
        <v>No</v>
      </c>
      <c r="H26" s="198" t="str">
        <f t="shared" ref="H26:H33" si="5">IF(OR(AND(B26&gt;B$43,B26&gt;B$55),AND(C26&gt;C$43,C26&gt;C$55),AND(D26&gt;D$43,D26&gt;D$55),AND(E26&gt;E$43,E26&gt;E$55)),"YES","NO")</f>
        <v>NO</v>
      </c>
    </row>
    <row r="27" spans="1:8" x14ac:dyDescent="0.3">
      <c r="A27" s="30"/>
      <c r="B27" s="29"/>
      <c r="C27" s="29"/>
      <c r="D27" s="29"/>
      <c r="E27" s="29"/>
      <c r="F27" s="198" t="str">
        <f t="shared" si="3"/>
        <v>No</v>
      </c>
      <c r="G27" s="198" t="str">
        <f t="shared" si="4"/>
        <v>No</v>
      </c>
      <c r="H27" s="198" t="str">
        <f t="shared" si="5"/>
        <v>NO</v>
      </c>
    </row>
    <row r="28" spans="1:8" x14ac:dyDescent="0.3">
      <c r="A28" s="30"/>
      <c r="B28" s="29"/>
      <c r="C28" s="29"/>
      <c r="D28" s="29"/>
      <c r="E28" s="29"/>
      <c r="F28" s="198" t="str">
        <f t="shared" si="3"/>
        <v>No</v>
      </c>
      <c r="G28" s="198" t="str">
        <f t="shared" si="4"/>
        <v>No</v>
      </c>
      <c r="H28" s="198" t="str">
        <f t="shared" si="5"/>
        <v>NO</v>
      </c>
    </row>
    <row r="29" spans="1:8" x14ac:dyDescent="0.3">
      <c r="A29" s="30"/>
      <c r="B29" s="29"/>
      <c r="C29" s="29"/>
      <c r="D29" s="29"/>
      <c r="E29" s="29"/>
      <c r="F29" s="198" t="str">
        <f t="shared" si="3"/>
        <v>No</v>
      </c>
      <c r="G29" s="198" t="str">
        <f t="shared" si="4"/>
        <v>No</v>
      </c>
      <c r="H29" s="198" t="str">
        <f t="shared" si="5"/>
        <v>NO</v>
      </c>
    </row>
    <row r="30" spans="1:8" x14ac:dyDescent="0.3">
      <c r="A30" s="30"/>
      <c r="B30" s="29"/>
      <c r="C30" s="29"/>
      <c r="D30" s="29"/>
      <c r="E30" s="29"/>
      <c r="F30" s="198" t="str">
        <f t="shared" si="3"/>
        <v>No</v>
      </c>
      <c r="G30" s="198" t="str">
        <f t="shared" si="4"/>
        <v>No</v>
      </c>
      <c r="H30" s="198" t="str">
        <f t="shared" si="5"/>
        <v>NO</v>
      </c>
    </row>
    <row r="31" spans="1:8" x14ac:dyDescent="0.3">
      <c r="A31" s="30"/>
      <c r="B31" s="29"/>
      <c r="C31" s="29"/>
      <c r="D31" s="29"/>
      <c r="E31" s="29"/>
      <c r="F31" s="198" t="str">
        <f t="shared" si="3"/>
        <v>No</v>
      </c>
      <c r="G31" s="198" t="str">
        <f t="shared" si="4"/>
        <v>No</v>
      </c>
      <c r="H31" s="198" t="str">
        <f t="shared" si="5"/>
        <v>NO</v>
      </c>
    </row>
    <row r="32" spans="1:8" x14ac:dyDescent="0.3">
      <c r="A32" s="30"/>
      <c r="B32" s="29"/>
      <c r="C32" s="29"/>
      <c r="D32" s="29"/>
      <c r="E32" s="29"/>
      <c r="F32" s="198" t="str">
        <f t="shared" si="3"/>
        <v>No</v>
      </c>
      <c r="G32" s="198" t="str">
        <f t="shared" si="4"/>
        <v>No</v>
      </c>
      <c r="H32" s="198" t="str">
        <f t="shared" si="5"/>
        <v>NO</v>
      </c>
    </row>
    <row r="33" spans="1:8" x14ac:dyDescent="0.3">
      <c r="A33" s="30"/>
      <c r="B33" s="29"/>
      <c r="C33" s="29"/>
      <c r="D33" s="29"/>
      <c r="E33" s="29"/>
      <c r="F33" s="198" t="str">
        <f t="shared" si="3"/>
        <v>No</v>
      </c>
      <c r="G33" s="198" t="str">
        <f t="shared" si="4"/>
        <v>No</v>
      </c>
      <c r="H33" s="198" t="str">
        <f t="shared" si="5"/>
        <v>NO</v>
      </c>
    </row>
    <row r="34" spans="1:8" x14ac:dyDescent="0.3">
      <c r="B34" s="23"/>
      <c r="C34" s="23"/>
      <c r="D34" s="23"/>
      <c r="E34" s="23"/>
      <c r="F34" s="17"/>
      <c r="G34" s="17"/>
      <c r="H34" s="9"/>
    </row>
    <row r="35" spans="1:8" x14ac:dyDescent="0.3">
      <c r="A35" s="7" t="s">
        <v>797</v>
      </c>
      <c r="B35" s="86"/>
      <c r="C35" s="86"/>
      <c r="D35" s="86"/>
      <c r="E35" s="86"/>
      <c r="F35" s="17"/>
      <c r="G35" s="17"/>
      <c r="H35" s="17"/>
    </row>
    <row r="36" spans="1:8" x14ac:dyDescent="0.3">
      <c r="A36" s="30"/>
      <c r="B36" s="29"/>
      <c r="C36" s="29"/>
      <c r="D36" s="29"/>
      <c r="E36" s="29"/>
      <c r="F36" s="198" t="str">
        <f>IF(OR(B36&gt;B$43,C36&gt;C$43,D36&gt;D$43,E36&gt;E$43),"Yes","No")</f>
        <v>No</v>
      </c>
      <c r="G36" s="198" t="str">
        <f t="shared" ref="G36:G39" si="6">IF(OR(B36&gt;B$55,C36&gt;C$55,D36&gt;D$55,E36&gt;E$55),"Yes","No")</f>
        <v>No</v>
      </c>
      <c r="H36" s="198" t="str">
        <f t="shared" ref="H36:H39" si="7">IF(OR(AND(B36&gt;B$43,B36&gt;B$55),AND(C36&gt;C$43,C36&gt;C$55),AND(D36&gt;D$43,D36&gt;D$55),AND(E36&gt;E$43,E36&gt;E$55)),"YES","NO")</f>
        <v>NO</v>
      </c>
    </row>
    <row r="37" spans="1:8" x14ac:dyDescent="0.3">
      <c r="A37" s="30"/>
      <c r="B37" s="29"/>
      <c r="C37" s="29"/>
      <c r="D37" s="29"/>
      <c r="E37" s="29"/>
      <c r="F37" s="198" t="str">
        <f t="shared" ref="F37:F39" si="8">IF(OR(B37&gt;B$43,C37&gt;C$43,D37&gt;D$43,E37&gt;E$43),"Yes","No")</f>
        <v>No</v>
      </c>
      <c r="G37" s="198" t="str">
        <f t="shared" si="6"/>
        <v>No</v>
      </c>
      <c r="H37" s="198" t="str">
        <f t="shared" si="7"/>
        <v>NO</v>
      </c>
    </row>
    <row r="38" spans="1:8" x14ac:dyDescent="0.3">
      <c r="A38" s="30"/>
      <c r="B38" s="29"/>
      <c r="C38" s="29"/>
      <c r="D38" s="29"/>
      <c r="E38" s="29"/>
      <c r="F38" s="198" t="str">
        <f t="shared" si="8"/>
        <v>No</v>
      </c>
      <c r="G38" s="198" t="str">
        <f t="shared" si="6"/>
        <v>No</v>
      </c>
      <c r="H38" s="198" t="str">
        <f t="shared" si="7"/>
        <v>NO</v>
      </c>
    </row>
    <row r="39" spans="1:8" x14ac:dyDescent="0.3">
      <c r="A39" s="30"/>
      <c r="B39" s="29"/>
      <c r="C39" s="29"/>
      <c r="D39" s="29"/>
      <c r="E39" s="29"/>
      <c r="F39" s="198" t="str">
        <f t="shared" si="8"/>
        <v>No</v>
      </c>
      <c r="G39" s="198" t="str">
        <f t="shared" si="6"/>
        <v>No</v>
      </c>
      <c r="H39" s="198" t="str">
        <f t="shared" si="7"/>
        <v>NO</v>
      </c>
    </row>
    <row r="40" spans="1:8" x14ac:dyDescent="0.3">
      <c r="B40" s="25"/>
      <c r="C40" s="25"/>
      <c r="D40" s="25"/>
      <c r="E40" s="25"/>
      <c r="F40" s="17"/>
      <c r="G40" s="17"/>
      <c r="H40" s="9"/>
    </row>
    <row r="41" spans="1:8" ht="15" thickBot="1" x14ac:dyDescent="0.35">
      <c r="A41" s="7" t="s">
        <v>87</v>
      </c>
      <c r="B41" s="27">
        <f>SUM(B9:B40)</f>
        <v>0</v>
      </c>
      <c r="C41" s="27">
        <f>SUM(C9:C40)</f>
        <v>0</v>
      </c>
      <c r="D41" s="27">
        <f>SUM(D9:D40)</f>
        <v>0</v>
      </c>
      <c r="E41" s="27">
        <f>SUM(E9:E40)</f>
        <v>0</v>
      </c>
      <c r="F41" s="32"/>
      <c r="G41" s="32"/>
      <c r="H41" s="12"/>
    </row>
    <row r="42" spans="1:8" ht="15" thickTop="1" x14ac:dyDescent="0.3">
      <c r="A42" s="11"/>
      <c r="B42" s="33"/>
      <c r="C42" s="33"/>
      <c r="D42" s="33"/>
      <c r="E42" s="33"/>
      <c r="F42" s="32"/>
      <c r="G42" s="32"/>
      <c r="H42" s="12"/>
    </row>
    <row r="43" spans="1:8" ht="15" thickBot="1" x14ac:dyDescent="0.35">
      <c r="A43" s="7" t="s">
        <v>88</v>
      </c>
      <c r="B43" s="27">
        <f>ROUND(B41*0.1,2)</f>
        <v>0</v>
      </c>
      <c r="C43" s="27">
        <f>ROUND(C41*0.1,2)</f>
        <v>0</v>
      </c>
      <c r="D43" s="27">
        <f>ROUND(D41*0.1,2)</f>
        <v>0</v>
      </c>
      <c r="E43" s="27">
        <f>ROUND(E41*0.1,2)</f>
        <v>0</v>
      </c>
      <c r="F43" s="32"/>
      <c r="G43" s="32"/>
      <c r="H43" s="12"/>
    </row>
    <row r="44" spans="1:8" ht="15" thickTop="1" x14ac:dyDescent="0.3">
      <c r="A44" s="11"/>
      <c r="B44" s="33"/>
      <c r="C44" s="33"/>
      <c r="D44" s="33"/>
      <c r="E44" s="33"/>
      <c r="F44" s="32"/>
      <c r="G44" s="32"/>
      <c r="H44" s="12"/>
    </row>
    <row r="45" spans="1:8" x14ac:dyDescent="0.3">
      <c r="A45" s="7" t="s">
        <v>89</v>
      </c>
      <c r="B45" s="24"/>
      <c r="C45" s="24"/>
      <c r="D45" s="24"/>
      <c r="E45" s="24"/>
      <c r="F45" s="17"/>
      <c r="G45" s="17"/>
      <c r="H45" s="9"/>
    </row>
    <row r="46" spans="1:8" x14ac:dyDescent="0.3">
      <c r="A46" s="30"/>
      <c r="B46" s="29"/>
      <c r="C46" s="29"/>
      <c r="D46" s="29"/>
      <c r="E46" s="29"/>
      <c r="F46" s="17" t="str">
        <f>IF(OR(B46&gt;B$51,C46&gt;C$51,D46&gt;D$51,E46&gt;E$51),"Yes","No")</f>
        <v>No</v>
      </c>
      <c r="G46" s="17" t="str">
        <f>IF(OR(B46&gt;B$55,C46&gt;C$55,D46&gt;D$55,E46&gt;E$55),"Yes","No")</f>
        <v>No</v>
      </c>
      <c r="H46" s="17" t="str">
        <f>IF(OR(AND(B46&gt;B$51,B46&gt;B$55),AND(C46&gt;C$51,C46&gt;C$55),AND(D46&gt;D$51,D46&gt;D$55),AND(E46&gt;E$51,E46&gt;E$55)),"YES","NO")</f>
        <v>NO</v>
      </c>
    </row>
    <row r="47" spans="1:8" x14ac:dyDescent="0.3">
      <c r="A47" s="30"/>
      <c r="B47" s="29"/>
      <c r="C47" s="29"/>
      <c r="D47" s="29"/>
      <c r="E47" s="29"/>
      <c r="F47" s="193" t="str">
        <f>IF(OR(B47&gt;B$51,C47&gt;C$51,D47&gt;D$51,E47&gt;E$51),"Yes","No")</f>
        <v>No</v>
      </c>
      <c r="G47" s="193" t="str">
        <f>IF(OR(B47&gt;B$55,C47&gt;C$55,D47&gt;D$55,E47&gt;E$55),"Yes","No")</f>
        <v>No</v>
      </c>
      <c r="H47" s="193" t="str">
        <f>IF(OR(AND(B47&gt;B$51,B47&gt;B$55),AND(C47&gt;C$51,C47&gt;C$55),AND(D47&gt;D$51,D47&gt;D$55),AND(E47&gt;E$51,E47&gt;E$55)),"YES","NO")</f>
        <v>NO</v>
      </c>
    </row>
    <row r="48" spans="1:8" x14ac:dyDescent="0.3">
      <c r="B48" s="31"/>
      <c r="C48" s="31"/>
      <c r="D48" s="31"/>
      <c r="E48" s="31"/>
      <c r="F48" s="17"/>
      <c r="G48" s="17"/>
      <c r="H48" s="17"/>
    </row>
    <row r="49" spans="1:8" ht="15" thickBot="1" x14ac:dyDescent="0.35">
      <c r="A49" s="7" t="s">
        <v>90</v>
      </c>
      <c r="B49" s="27">
        <f>SUM(B46:B48)</f>
        <v>0</v>
      </c>
      <c r="C49" s="27">
        <f>SUM(C46:C48)</f>
        <v>0</v>
      </c>
      <c r="D49" s="27">
        <f>SUM(D46:D48)</f>
        <v>0</v>
      </c>
      <c r="E49" s="27">
        <f>SUM(E46:E48)</f>
        <v>0</v>
      </c>
      <c r="F49" s="8"/>
      <c r="G49" s="8"/>
      <c r="H49" s="17"/>
    </row>
    <row r="50" spans="1:8" ht="15" thickTop="1" x14ac:dyDescent="0.3">
      <c r="A50" s="11"/>
      <c r="B50" s="33"/>
      <c r="C50" s="33"/>
      <c r="D50" s="33"/>
      <c r="E50" s="33"/>
      <c r="F50" s="8"/>
      <c r="G50" s="8"/>
      <c r="H50" s="12"/>
    </row>
    <row r="51" spans="1:8" ht="15" thickBot="1" x14ac:dyDescent="0.35">
      <c r="A51" s="7" t="s">
        <v>91</v>
      </c>
      <c r="B51" s="27">
        <f>ROUND(B49*0.1,2)</f>
        <v>0</v>
      </c>
      <c r="C51" s="27">
        <f>ROUND(C49*0.1,2)</f>
        <v>0</v>
      </c>
      <c r="D51" s="27">
        <f>ROUND(D49*0.1,2)</f>
        <v>0</v>
      </c>
      <c r="E51" s="27">
        <f>ROUND(E49*0.1,2)</f>
        <v>0</v>
      </c>
      <c r="F51" s="8"/>
      <c r="G51" s="8"/>
      <c r="H51" s="12"/>
    </row>
    <row r="52" spans="1:8" ht="15" thickTop="1" x14ac:dyDescent="0.3">
      <c r="A52" s="11"/>
      <c r="B52" s="33"/>
      <c r="C52" s="33"/>
      <c r="D52" s="33"/>
      <c r="E52" s="33"/>
      <c r="F52" s="8"/>
      <c r="G52" s="8"/>
      <c r="H52" s="12"/>
    </row>
    <row r="53" spans="1:8" ht="15" thickBot="1" x14ac:dyDescent="0.35">
      <c r="A53" s="11" t="s">
        <v>92</v>
      </c>
      <c r="B53" s="28">
        <f>SUM(B41+B49)</f>
        <v>0</v>
      </c>
      <c r="C53" s="28">
        <f>SUM(C41+C49)</f>
        <v>0</v>
      </c>
      <c r="D53" s="28">
        <f>SUM(D41+D49)</f>
        <v>0</v>
      </c>
      <c r="E53" s="28">
        <f>SUM(E41+E49)</f>
        <v>0</v>
      </c>
      <c r="F53" s="8"/>
      <c r="G53" s="8"/>
      <c r="H53" s="12"/>
    </row>
    <row r="54" spans="1:8" ht="15" thickTop="1" x14ac:dyDescent="0.3">
      <c r="A54" s="11"/>
      <c r="B54" s="33"/>
      <c r="C54" s="33"/>
      <c r="D54" s="33"/>
      <c r="E54" s="33"/>
      <c r="F54" s="8"/>
      <c r="G54" s="8"/>
      <c r="H54" s="12"/>
    </row>
    <row r="55" spans="1:8" ht="15" thickBot="1" x14ac:dyDescent="0.35">
      <c r="A55" s="7" t="s">
        <v>93</v>
      </c>
      <c r="B55" s="27">
        <f>ROUND(B53*0.05,2)</f>
        <v>0</v>
      </c>
      <c r="C55" s="27">
        <f>ROUND(C53*0.05,2)</f>
        <v>0</v>
      </c>
      <c r="D55" s="27">
        <f>ROUND(D53*0.05,2)</f>
        <v>0</v>
      </c>
      <c r="E55" s="27">
        <f>ROUND(E53*0.05,2)</f>
        <v>0</v>
      </c>
      <c r="F55" s="8"/>
      <c r="G55" s="8"/>
      <c r="H55" s="12"/>
    </row>
    <row r="56" spans="1:8" ht="15" thickTop="1" x14ac:dyDescent="0.3">
      <c r="A56" s="11"/>
      <c r="B56" s="34"/>
      <c r="C56" s="34"/>
      <c r="D56" s="34"/>
      <c r="E56" s="34"/>
      <c r="F56" s="8"/>
      <c r="G56" s="8"/>
      <c r="H56" s="12"/>
    </row>
    <row r="57" spans="1:8" x14ac:dyDescent="0.3">
      <c r="B57" s="10"/>
      <c r="C57" s="10"/>
      <c r="D57" s="10"/>
      <c r="E57" s="10"/>
      <c r="F57" s="8"/>
      <c r="G57" s="8"/>
      <c r="H57" s="9"/>
    </row>
    <row r="58" spans="1:8" x14ac:dyDescent="0.3">
      <c r="A58" s="7" t="s">
        <v>94</v>
      </c>
      <c r="B58" s="13"/>
      <c r="C58" s="13"/>
      <c r="D58" s="13"/>
      <c r="E58" s="13"/>
      <c r="F58" s="8"/>
      <c r="G58" s="8"/>
      <c r="H58" s="9"/>
    </row>
    <row r="59" spans="1:8" x14ac:dyDescent="0.3">
      <c r="A59" s="7" t="s">
        <v>95</v>
      </c>
      <c r="B59" s="13"/>
      <c r="C59" s="13"/>
      <c r="D59" s="13"/>
      <c r="E59" s="13"/>
      <c r="F59" s="8"/>
      <c r="G59" s="8"/>
      <c r="H59" s="9"/>
    </row>
    <row r="60" spans="1:8" x14ac:dyDescent="0.3">
      <c r="A60" s="15" t="s">
        <v>96</v>
      </c>
      <c r="B60" s="13"/>
      <c r="C60" s="13"/>
      <c r="D60" s="13"/>
      <c r="E60" s="13"/>
      <c r="F60" s="8"/>
      <c r="G60" s="8"/>
      <c r="H60" s="9"/>
    </row>
    <row r="61" spans="1:8" x14ac:dyDescent="0.3">
      <c r="A61" s="7" t="s">
        <v>97</v>
      </c>
      <c r="B61" s="13"/>
      <c r="C61" s="13"/>
      <c r="D61" s="13"/>
      <c r="E61" s="13"/>
      <c r="F61" s="8"/>
      <c r="G61" s="8"/>
      <c r="H61" s="9"/>
    </row>
    <row r="62" spans="1:8" x14ac:dyDescent="0.3">
      <c r="A62" s="20" t="s">
        <v>100</v>
      </c>
      <c r="B62" s="14"/>
      <c r="C62" s="14"/>
      <c r="D62" s="14"/>
      <c r="E62" s="14"/>
      <c r="F62" s="8"/>
      <c r="G62" s="8"/>
      <c r="H62" s="16"/>
    </row>
    <row r="63" spans="1:8" x14ac:dyDescent="0.3">
      <c r="A63" s="7" t="s">
        <v>98</v>
      </c>
      <c r="B63" s="13"/>
      <c r="C63" s="13"/>
      <c r="D63" s="13"/>
      <c r="E63" s="13"/>
      <c r="F63" s="8"/>
      <c r="G63" s="8"/>
      <c r="H63" s="9"/>
    </row>
    <row r="64" spans="1:8" x14ac:dyDescent="0.3">
      <c r="A64" s="7" t="s">
        <v>101</v>
      </c>
      <c r="B64" s="13"/>
      <c r="C64" s="13"/>
      <c r="D64" s="13"/>
      <c r="E64" s="13"/>
      <c r="F64" s="8"/>
      <c r="G64" s="8"/>
      <c r="H64" s="9"/>
    </row>
    <row r="65" spans="2:8" x14ac:dyDescent="0.3">
      <c r="B65" s="13"/>
      <c r="C65" s="13"/>
      <c r="D65" s="13"/>
      <c r="E65" s="13"/>
      <c r="F65" s="8"/>
      <c r="G65" s="8"/>
      <c r="H65" s="9"/>
    </row>
  </sheetData>
  <sheetProtection algorithmName="SHA-512" hashValue="lBLs+NU0HUHlpB4Ar8odJ1AnkcRB2o5cQb0ezOMLtb+dMj5Kp/3GRbdlPaN7cp4yw5In0wiqJMRExUdnlu5UDg==" saltValue="xkErg0KyoCny6tT8CpaPPQ==" spinCount="100000" sheet="1" objects="1" scenarios="1" formatCells="0" formatColumns="0" formatRows="0" selectLockedCells="1"/>
  <mergeCells count="4">
    <mergeCell ref="A2:H2"/>
    <mergeCell ref="F6:G6"/>
    <mergeCell ref="A1:H1"/>
    <mergeCell ref="A3:H3"/>
  </mergeCells>
  <pageMargins left="0.7" right="0.7" top="0.75" bottom="0.75" header="0.3" footer="0.3"/>
  <pageSetup scale="60" orientation="portrait"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42BA9-C5E7-46F8-ADD0-2889EB3942CC}">
  <sheetPr>
    <pageSetUpPr fitToPage="1"/>
  </sheetPr>
  <dimension ref="A1:G31"/>
  <sheetViews>
    <sheetView workbookViewId="0">
      <selection activeCell="E10" sqref="E10"/>
    </sheetView>
  </sheetViews>
  <sheetFormatPr defaultColWidth="9.109375" defaultRowHeight="14.4" x14ac:dyDescent="0.3"/>
  <cols>
    <col min="1" max="1" width="46.44140625" style="7" customWidth="1"/>
    <col min="2" max="5" width="19" style="7" customWidth="1"/>
    <col min="6" max="16384" width="9.109375" style="7"/>
  </cols>
  <sheetData>
    <row r="1" spans="1:7" x14ac:dyDescent="0.3">
      <c r="A1" s="276" t="str">
        <f>('Start Here'!B2)</f>
        <v>AURORA COUNTY</v>
      </c>
      <c r="B1" s="276"/>
      <c r="C1" s="276"/>
      <c r="D1" s="276"/>
      <c r="E1" s="276"/>
      <c r="F1" s="21"/>
      <c r="G1" s="21"/>
    </row>
    <row r="2" spans="1:7" x14ac:dyDescent="0.3">
      <c r="A2" s="280" t="s">
        <v>449</v>
      </c>
      <c r="B2" s="274"/>
      <c r="C2" s="274"/>
      <c r="D2" s="274"/>
      <c r="E2" s="274"/>
    </row>
    <row r="3" spans="1:7" x14ac:dyDescent="0.3">
      <c r="A3" s="277">
        <f>('Start Here'!B5)</f>
        <v>46022</v>
      </c>
      <c r="B3" s="277"/>
      <c r="C3" s="277"/>
      <c r="D3" s="277"/>
      <c r="E3" s="277"/>
      <c r="F3" s="22"/>
      <c r="G3" s="22"/>
    </row>
    <row r="4" spans="1:7" x14ac:dyDescent="0.3">
      <c r="A4" s="20"/>
      <c r="B4" s="20"/>
      <c r="C4" s="20"/>
      <c r="D4" s="20"/>
      <c r="E4" s="20"/>
    </row>
    <row r="5" spans="1:7" x14ac:dyDescent="0.3">
      <c r="A5" s="20"/>
      <c r="B5" s="275" t="s">
        <v>450</v>
      </c>
      <c r="C5" s="275"/>
      <c r="D5" s="275"/>
      <c r="E5" s="20"/>
    </row>
    <row r="6" spans="1:7" x14ac:dyDescent="0.3">
      <c r="A6" s="20"/>
      <c r="B6" s="55" t="s">
        <v>104</v>
      </c>
      <c r="C6" s="55" t="s">
        <v>451</v>
      </c>
      <c r="D6" s="20"/>
      <c r="E6" s="55" t="s">
        <v>452</v>
      </c>
    </row>
    <row r="7" spans="1:7" x14ac:dyDescent="0.3">
      <c r="A7" s="20"/>
      <c r="B7" s="56" t="s">
        <v>453</v>
      </c>
      <c r="C7" s="56" t="s">
        <v>453</v>
      </c>
      <c r="D7" s="56" t="s">
        <v>335</v>
      </c>
      <c r="E7" s="56" t="s">
        <v>454</v>
      </c>
    </row>
    <row r="9" spans="1:7" x14ac:dyDescent="0.3">
      <c r="A9" s="20" t="s">
        <v>107</v>
      </c>
    </row>
    <row r="10" spans="1:7" x14ac:dyDescent="0.3">
      <c r="A10" s="39" t="s">
        <v>455</v>
      </c>
      <c r="B10" s="23">
        <f>'Net Position Worksheet'!H10+'Exhibit 5'!H11</f>
        <v>0</v>
      </c>
      <c r="C10" s="23">
        <f>'Exhibit 5'!G11</f>
        <v>0</v>
      </c>
      <c r="D10" s="23">
        <f>SUM(B10:C10)</f>
        <v>0</v>
      </c>
      <c r="E10" s="29"/>
    </row>
    <row r="11" spans="1:7" x14ac:dyDescent="0.3">
      <c r="A11" s="39" t="s">
        <v>114</v>
      </c>
      <c r="B11" s="23">
        <f>'Net Position Worksheet'!H11+'Exhibit 5'!H12</f>
        <v>0</v>
      </c>
      <c r="C11" s="23">
        <f>'Exhibit 5'!G12</f>
        <v>0</v>
      </c>
      <c r="D11" s="23">
        <f>SUM(B11:C11)</f>
        <v>0</v>
      </c>
      <c r="E11" s="29"/>
    </row>
    <row r="12" spans="1:7" x14ac:dyDescent="0.3">
      <c r="A12" s="39" t="s">
        <v>115</v>
      </c>
      <c r="B12" s="23">
        <f>'Net Position Worksheet'!H12+'Exhibit 5'!H13</f>
        <v>0</v>
      </c>
      <c r="C12" s="23">
        <f>'Exhibit 5'!G13</f>
        <v>0</v>
      </c>
      <c r="D12" s="23">
        <f>SUM(B12:C12)</f>
        <v>0</v>
      </c>
      <c r="E12" s="29"/>
    </row>
    <row r="13" spans="1:7" x14ac:dyDescent="0.3">
      <c r="A13" s="39" t="s">
        <v>456</v>
      </c>
      <c r="B13" s="23"/>
      <c r="C13" s="23"/>
      <c r="D13" s="23"/>
      <c r="E13" s="23"/>
    </row>
    <row r="14" spans="1:7" x14ac:dyDescent="0.3">
      <c r="A14" s="47" t="s">
        <v>457</v>
      </c>
      <c r="B14" s="23">
        <f>'Net Position Worksheet'!H13++'Exhibit 5'!H17</f>
        <v>0</v>
      </c>
      <c r="C14" s="23">
        <f>'Exhibit 5'!G17</f>
        <v>0</v>
      </c>
      <c r="D14" s="23">
        <f>SUM(B14:C14)</f>
        <v>0</v>
      </c>
      <c r="E14" s="29"/>
    </row>
    <row r="15" spans="1:7" x14ac:dyDescent="0.3">
      <c r="A15" s="47" t="s">
        <v>458</v>
      </c>
      <c r="B15" s="25">
        <f>'Net Position Worksheet'!H14+'Exhibit 5'!H18</f>
        <v>0</v>
      </c>
      <c r="C15" s="25">
        <f>'Exhibit 5'!G18</f>
        <v>0</v>
      </c>
      <c r="D15" s="25">
        <f>SUM(B15:C15)</f>
        <v>0</v>
      </c>
      <c r="E15" s="43"/>
    </row>
    <row r="16" spans="1:7" ht="15" thickBot="1" x14ac:dyDescent="0.35">
      <c r="A16" s="7" t="s">
        <v>108</v>
      </c>
      <c r="B16" s="27">
        <f>SUM(B10:B15)</f>
        <v>0</v>
      </c>
      <c r="C16" s="27">
        <f>SUM(C10:C15)</f>
        <v>0</v>
      </c>
      <c r="D16" s="27">
        <f>SUM(D10:D15)</f>
        <v>0</v>
      </c>
      <c r="E16" s="27">
        <f>SUM(E10:E15)</f>
        <v>0</v>
      </c>
    </row>
    <row r="17" spans="1:5" ht="15" thickTop="1" x14ac:dyDescent="0.3">
      <c r="B17" s="24"/>
      <c r="C17" s="24"/>
      <c r="D17" s="24"/>
      <c r="E17" s="24"/>
    </row>
    <row r="18" spans="1:5" x14ac:dyDescent="0.3">
      <c r="A18" s="63" t="s">
        <v>356</v>
      </c>
      <c r="B18" s="24"/>
      <c r="C18" s="24"/>
      <c r="D18" s="24"/>
      <c r="E18" s="24"/>
    </row>
    <row r="19" spans="1:5" x14ac:dyDescent="0.3">
      <c r="A19" s="39" t="s">
        <v>459</v>
      </c>
      <c r="B19" s="24"/>
      <c r="C19" s="24"/>
      <c r="D19" s="24"/>
      <c r="E19" s="24"/>
    </row>
    <row r="20" spans="1:5" x14ac:dyDescent="0.3">
      <c r="A20" s="47" t="s">
        <v>362</v>
      </c>
      <c r="B20" s="23">
        <f>'Net Position Worksheet'!H26</f>
        <v>0</v>
      </c>
      <c r="C20" s="23"/>
      <c r="D20" s="23">
        <f t="shared" ref="D20:D27" si="0">SUM(B20:C20)</f>
        <v>0</v>
      </c>
      <c r="E20" s="29"/>
    </row>
    <row r="21" spans="1:5" x14ac:dyDescent="0.3">
      <c r="A21" s="47" t="s">
        <v>460</v>
      </c>
      <c r="B21" s="23">
        <f>'Net Position Worksheet'!H27</f>
        <v>0</v>
      </c>
      <c r="C21" s="23">
        <f>'Exhibit 5'!G29+'Exhibit 5'!G30</f>
        <v>0</v>
      </c>
      <c r="D21" s="23">
        <f t="shared" si="0"/>
        <v>0</v>
      </c>
      <c r="E21" s="29"/>
    </row>
    <row r="22" spans="1:5" x14ac:dyDescent="0.3">
      <c r="A22" s="47" t="s">
        <v>461</v>
      </c>
      <c r="B22" s="23">
        <f>'Net Position Worksheet'!H28</f>
        <v>0</v>
      </c>
      <c r="C22" s="23">
        <f>'Exhibit 5'!G24+'Exhibit 5'!G25+'Exhibit 5'!G26+'Exhibit 5'!G27+'Exhibit 5'!G28</f>
        <v>0</v>
      </c>
      <c r="D22" s="23">
        <f>SUM(B22:C22)</f>
        <v>0</v>
      </c>
      <c r="E22" s="29"/>
    </row>
    <row r="23" spans="1:5" x14ac:dyDescent="0.3">
      <c r="A23" s="47" t="s">
        <v>464</v>
      </c>
      <c r="B23" s="23"/>
      <c r="C23" s="23"/>
      <c r="D23" s="23"/>
      <c r="E23" s="23"/>
    </row>
    <row r="24" spans="1:5" x14ac:dyDescent="0.3">
      <c r="A24" s="51" t="s">
        <v>463</v>
      </c>
      <c r="B24" s="23">
        <f>'Net Position Worksheet'!H29</f>
        <v>0</v>
      </c>
      <c r="C24" s="23">
        <f>'Exhibit 5'!G31</f>
        <v>0</v>
      </c>
      <c r="D24" s="23">
        <f>SUM(B24:C24)</f>
        <v>0</v>
      </c>
      <c r="E24" s="29"/>
    </row>
    <row r="25" spans="1:5" x14ac:dyDescent="0.3">
      <c r="A25" s="51" t="s">
        <v>462</v>
      </c>
      <c r="B25" s="23">
        <f>'Net Position Worksheet'!H30</f>
        <v>0</v>
      </c>
      <c r="C25" s="23"/>
      <c r="D25" s="23">
        <f>SUM(B25:C25)</f>
        <v>0</v>
      </c>
      <c r="E25" s="29"/>
    </row>
    <row r="26" spans="1:5" x14ac:dyDescent="0.3">
      <c r="A26" s="47" t="s">
        <v>363</v>
      </c>
      <c r="B26" s="23">
        <f>'Net Position Worksheet'!H31+'Exhibit 5'!H24+'Exhibit 5'!H25+'Exhibit 5'!H26+'Exhibit 5'!H27+'Exhibit 5'!H28+'Exhibit 5'!H29+'Exhibit 5'!H30+'Exhibit 5'!H31+'Exhibit 5'!H32</f>
        <v>0</v>
      </c>
      <c r="C26" s="23">
        <f>'Exhibit 5'!G32</f>
        <v>0</v>
      </c>
      <c r="D26" s="23">
        <f t="shared" si="0"/>
        <v>0</v>
      </c>
      <c r="E26" s="29"/>
    </row>
    <row r="27" spans="1:5" x14ac:dyDescent="0.3">
      <c r="A27" s="39" t="s">
        <v>364</v>
      </c>
      <c r="B27" s="25">
        <f>'Net Position Worksheet'!H32+'Exhibit 5'!H33</f>
        <v>0</v>
      </c>
      <c r="C27" s="25">
        <f>'Exhibit 5'!G33</f>
        <v>0</v>
      </c>
      <c r="D27" s="25">
        <f t="shared" si="0"/>
        <v>0</v>
      </c>
      <c r="E27" s="43"/>
    </row>
    <row r="28" spans="1:5" ht="15" thickBot="1" x14ac:dyDescent="0.35">
      <c r="A28" s="98" t="s">
        <v>357</v>
      </c>
      <c r="B28" s="27">
        <f>SUM(B20:B27)</f>
        <v>0</v>
      </c>
      <c r="C28" s="27">
        <f>SUM(C20:C27)</f>
        <v>0</v>
      </c>
      <c r="D28" s="27">
        <f>SUM(D20:D27)</f>
        <v>0</v>
      </c>
      <c r="E28" s="27">
        <f>SUM(E20:E27)</f>
        <v>0</v>
      </c>
    </row>
    <row r="29" spans="1:5" ht="15" thickTop="1" x14ac:dyDescent="0.3"/>
    <row r="31" spans="1:5" x14ac:dyDescent="0.3">
      <c r="A31" s="7" t="s">
        <v>339</v>
      </c>
    </row>
  </sheetData>
  <sheetProtection algorithmName="SHA-512" hashValue="We+Jmb7Pgmjmtf0OstW/vyFVj06ywQQNsRMsQ2aMvYXy8qRK8q3dnXfV/2rdDX7y368UJWZbwGz5ZAUcZg/+sg==" saltValue="BlsQptMvhYGUigQ60r9k1w==" spinCount="100000" sheet="1" objects="1" scenarios="1" formatCells="0" formatColumns="0" formatRows="0" selectLockedCells="1"/>
  <mergeCells count="4">
    <mergeCell ref="A1:E1"/>
    <mergeCell ref="A2:E2"/>
    <mergeCell ref="A3:E3"/>
    <mergeCell ref="B5:D5"/>
  </mergeCells>
  <pageMargins left="0.7" right="0.7" top="0.75" bottom="0.75" header="0.3" footer="0.3"/>
  <pageSetup scale="99" orientation="landscape" r:id="rId1"/>
  <headerFooter>
    <oddHeader>&amp;RExhibit 1</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CD9EE-796A-4600-824A-B5DC5FB629D9}">
  <sheetPr>
    <pageSetUpPr fitToPage="1"/>
  </sheetPr>
  <dimension ref="A1:I57"/>
  <sheetViews>
    <sheetView topLeftCell="A33" workbookViewId="0">
      <selection activeCell="A34" sqref="A34"/>
    </sheetView>
  </sheetViews>
  <sheetFormatPr defaultColWidth="9.109375" defaultRowHeight="14.4" x14ac:dyDescent="0.3"/>
  <cols>
    <col min="1" max="1" width="46.44140625" style="7" customWidth="1"/>
    <col min="2" max="9" width="21.33203125" style="7" customWidth="1"/>
    <col min="10" max="16384" width="9.109375" style="7"/>
  </cols>
  <sheetData>
    <row r="1" spans="1:9" x14ac:dyDescent="0.3">
      <c r="A1" s="276" t="str">
        <f>('Start Here'!B2)</f>
        <v>AURORA COUNTY</v>
      </c>
      <c r="B1" s="276"/>
      <c r="C1" s="276"/>
      <c r="D1" s="276"/>
      <c r="E1" s="276"/>
      <c r="F1" s="276"/>
      <c r="G1" s="276"/>
      <c r="H1" s="276"/>
      <c r="I1" s="276"/>
    </row>
    <row r="2" spans="1:9" x14ac:dyDescent="0.3">
      <c r="A2" s="282" t="s">
        <v>465</v>
      </c>
      <c r="B2" s="282"/>
      <c r="C2" s="282"/>
      <c r="D2" s="282"/>
      <c r="E2" s="282"/>
      <c r="F2" s="282"/>
      <c r="G2" s="282"/>
      <c r="H2" s="282"/>
      <c r="I2" s="282"/>
    </row>
    <row r="3" spans="1:9" x14ac:dyDescent="0.3">
      <c r="A3" s="278" t="str">
        <f>CONCATENATE("For the Year Ended"," ",TEXT('Start Here'!B5,"mmmm d, yyyy"))</f>
        <v>For the Year Ended December 31, 2025</v>
      </c>
      <c r="B3" s="278"/>
      <c r="C3" s="278"/>
      <c r="D3" s="278"/>
      <c r="E3" s="278"/>
      <c r="F3" s="278"/>
      <c r="G3" s="278"/>
      <c r="H3" s="278"/>
      <c r="I3" s="278"/>
    </row>
    <row r="4" spans="1:9" x14ac:dyDescent="0.3">
      <c r="A4" s="78"/>
      <c r="B4" s="78"/>
      <c r="C4" s="78"/>
      <c r="D4" s="78"/>
      <c r="E4" s="78"/>
      <c r="F4" s="78"/>
      <c r="G4" s="78"/>
      <c r="H4" s="78"/>
      <c r="I4" s="78"/>
    </row>
    <row r="5" spans="1:9" x14ac:dyDescent="0.3">
      <c r="A5" s="99"/>
      <c r="B5" s="20"/>
      <c r="C5" s="20"/>
      <c r="D5" s="20"/>
      <c r="E5" s="64"/>
      <c r="F5" s="282" t="s">
        <v>466</v>
      </c>
      <c r="G5" s="282"/>
      <c r="H5" s="282"/>
      <c r="I5" s="96"/>
    </row>
    <row r="6" spans="1:9" x14ac:dyDescent="0.3">
      <c r="A6" s="99"/>
      <c r="B6" s="20"/>
      <c r="C6" s="275" t="s">
        <v>467</v>
      </c>
      <c r="D6" s="275"/>
      <c r="E6" s="275"/>
      <c r="F6" s="275" t="s">
        <v>468</v>
      </c>
      <c r="G6" s="275"/>
      <c r="H6" s="275"/>
      <c r="I6" s="106"/>
    </row>
    <row r="7" spans="1:9" x14ac:dyDescent="0.3">
      <c r="A7" s="99"/>
      <c r="B7" s="20"/>
      <c r="C7" s="20"/>
      <c r="D7" s="55" t="s">
        <v>469</v>
      </c>
      <c r="E7" s="55" t="s">
        <v>470</v>
      </c>
      <c r="F7" s="281" t="s">
        <v>450</v>
      </c>
      <c r="G7" s="281"/>
      <c r="H7" s="281"/>
      <c r="I7" s="100"/>
    </row>
    <row r="8" spans="1:9" x14ac:dyDescent="0.3">
      <c r="A8" s="99"/>
      <c r="B8" s="78"/>
      <c r="C8" s="78" t="s">
        <v>471</v>
      </c>
      <c r="D8" s="78" t="s">
        <v>472</v>
      </c>
      <c r="E8" s="78" t="s">
        <v>472</v>
      </c>
      <c r="F8" s="78" t="s">
        <v>104</v>
      </c>
      <c r="G8" s="78" t="s">
        <v>451</v>
      </c>
      <c r="H8" s="99"/>
      <c r="I8" s="78" t="s">
        <v>452</v>
      </c>
    </row>
    <row r="9" spans="1:9" x14ac:dyDescent="0.3">
      <c r="A9" s="101" t="s">
        <v>473</v>
      </c>
      <c r="B9" s="108" t="s">
        <v>80</v>
      </c>
      <c r="C9" s="108" t="s">
        <v>474</v>
      </c>
      <c r="D9" s="108" t="s">
        <v>475</v>
      </c>
      <c r="E9" s="108" t="s">
        <v>475</v>
      </c>
      <c r="F9" s="108" t="s">
        <v>453</v>
      </c>
      <c r="G9" s="108" t="s">
        <v>453</v>
      </c>
      <c r="H9" s="108" t="s">
        <v>335</v>
      </c>
      <c r="I9" s="108" t="s">
        <v>454</v>
      </c>
    </row>
    <row r="10" spans="1:9" x14ac:dyDescent="0.3">
      <c r="A10" s="99" t="s">
        <v>476</v>
      </c>
      <c r="B10" s="78"/>
      <c r="C10" s="78"/>
      <c r="D10" s="78"/>
      <c r="E10" s="78"/>
      <c r="F10" s="99"/>
      <c r="G10" s="99"/>
      <c r="H10" s="99"/>
      <c r="I10" s="99"/>
    </row>
    <row r="11" spans="1:9" x14ac:dyDescent="0.3">
      <c r="A11" s="110" t="s">
        <v>497</v>
      </c>
      <c r="B11" s="99"/>
      <c r="C11" s="99"/>
      <c r="D11" s="99"/>
      <c r="E11" s="99"/>
      <c r="F11" s="99"/>
      <c r="G11" s="99"/>
      <c r="H11" s="99"/>
      <c r="I11" s="100"/>
    </row>
    <row r="12" spans="1:9" x14ac:dyDescent="0.3">
      <c r="A12" s="111" t="s">
        <v>390</v>
      </c>
      <c r="B12" s="100">
        <f>'Activities Worksheet'!H229+'Activities Worksheet'!H339+'Activities Worksheet'!H352-'Activities Worksheet'!H384+'Activities Worksheet'!H394+'Activities Worksheet'!H404-'Exhibit 6'!H41</f>
        <v>0</v>
      </c>
      <c r="C12" s="100">
        <f>'Activities Worksheet'!H20+'Activities Worksheet'!H114+'Activities Worksheet'!H115+'Activities Worksheet'!H116+'Activities Worksheet'!H117+'Activities Worksheet'!H118+'Activities Worksheet'!H119+'Activities Worksheet'!H133+'Activities Worksheet'!H148+'Activities Worksheet'!H166</f>
        <v>0</v>
      </c>
      <c r="D12" s="100">
        <f>'Activities Worksheet'!H31+'Activities Worksheet'!H52+'Activities Worksheet'!H76+'Activities Worksheet'!H79+'Activities Worksheet'!H89+'Activities Worksheet'!H102+'Activities Worksheet'!H177+'Activities Worksheet'!H83+'Activities Worksheet'!H375</f>
        <v>0</v>
      </c>
      <c r="E12" s="100">
        <f>'Activities Worksheet'!H40+'Activities Worksheet'!H61+'Activities Worksheet'!H186+'Activities Worksheet'!H368</f>
        <v>0</v>
      </c>
      <c r="F12" s="100">
        <f t="shared" ref="F12:F22" si="0">-B12+C12+D12+E12</f>
        <v>0</v>
      </c>
      <c r="G12" s="100"/>
      <c r="H12" s="100">
        <f t="shared" ref="H12:H22" si="1">+G12+F12</f>
        <v>0</v>
      </c>
      <c r="I12" s="100"/>
    </row>
    <row r="13" spans="1:9" x14ac:dyDescent="0.3">
      <c r="A13" s="111" t="s">
        <v>391</v>
      </c>
      <c r="B13" s="100">
        <f>'Activities Worksheet'!H245+'Activities Worksheet'!H340+'Activities Worksheet'!H353-'Activities Worksheet'!H385+'Activities Worksheet'!H395+'Activities Worksheet'!H405</f>
        <v>0</v>
      </c>
      <c r="C13" s="100">
        <f>'Activities Worksheet'!H21+'Activities Worksheet'!H121+'Activities Worksheet'!H122+'Activities Worksheet'!H123+'Activities Worksheet'!H124+'Activities Worksheet'!H149+'Activities Worksheet'!H158+'Activities Worksheet'!H160+'Activities Worksheet'!H161+'Activities Worksheet'!H162+'Activities Worksheet'!H167</f>
        <v>0</v>
      </c>
      <c r="D13" s="100">
        <f>'Activities Worksheet'!H32+'Activities Worksheet'!H53+'Activities Worksheet'!H86+'Activities Worksheet'!H90+'Activities Worksheet'!H103+'Activities Worksheet'!H178+'Activities Worksheet'!H376</f>
        <v>0</v>
      </c>
      <c r="E13" s="100">
        <f>'Activities Worksheet'!H41+'Activities Worksheet'!H62+'Activities Worksheet'!H187+'Activities Worksheet'!H369</f>
        <v>0</v>
      </c>
      <c r="F13" s="100">
        <f t="shared" si="0"/>
        <v>0</v>
      </c>
      <c r="G13" s="100"/>
      <c r="H13" s="100">
        <f t="shared" si="1"/>
        <v>0</v>
      </c>
      <c r="I13" s="100"/>
    </row>
    <row r="14" spans="1:9" x14ac:dyDescent="0.3">
      <c r="A14" s="111" t="s">
        <v>392</v>
      </c>
      <c r="B14" s="100">
        <f>'Activities Worksheet'!H259+'Activities Worksheet'!H341+'Activities Worksheet'!H354-'Activities Worksheet'!H386+'Activities Worksheet'!H396+'Activities Worksheet'!H406</f>
        <v>0</v>
      </c>
      <c r="C14" s="100">
        <f>'Activities Worksheet'!H22+'Activities Worksheet'!H126+'Activities Worksheet'!H127+'Activities Worksheet'!H128+'Activities Worksheet'!H129+'Activities Worksheet'!H150+'Activities Worksheet'!H168</f>
        <v>0</v>
      </c>
      <c r="D14" s="100">
        <f>'Activities Worksheet'!H33+'Activities Worksheet'!H54+'Activities Worksheet'!H72+'Activities Worksheet'!H75+'Activities Worksheet'!H77+'Activities Worksheet'!H78+'Activities Worksheet'!H80+'Activities Worksheet'!H81+'Activities Worksheet'!H91+'Activities Worksheet'!H104+'Activities Worksheet'!H179+'Activities Worksheet'!H85+'Activities Worksheet'!H50+'Activities Worksheet'!H377</f>
        <v>0</v>
      </c>
      <c r="E14" s="100">
        <f>'Activities Worksheet'!H42+'Activities Worksheet'!H63+'Activities Worksheet'!H175+'Activities Worksheet'!H188+'Activities Worksheet'!H370</f>
        <v>0</v>
      </c>
      <c r="F14" s="100">
        <f t="shared" si="0"/>
        <v>0</v>
      </c>
      <c r="G14" s="100"/>
      <c r="H14" s="100">
        <f t="shared" si="1"/>
        <v>0</v>
      </c>
      <c r="I14" s="100"/>
    </row>
    <row r="15" spans="1:9" x14ac:dyDescent="0.3">
      <c r="A15" s="111" t="s">
        <v>393</v>
      </c>
      <c r="B15" s="100">
        <f>'Activities Worksheet'!H289+'Activities Worksheet'!H342+'Activities Worksheet'!H355-'Activities Worksheet'!H387+'Activities Worksheet'!H397+'Activities Worksheet'!H407</f>
        <v>0</v>
      </c>
      <c r="C15" s="100">
        <f>'Activities Worksheet'!H23+'Activities Worksheet'!H132+'Activities Worksheet'!H134+'Activities Worksheet'!H135+'Activities Worksheet'!H136+'Activities Worksheet'!H138+'Activities Worksheet'!H139+'Activities Worksheet'!H140+'Activities Worksheet'!H141+'Activities Worksheet'!H142+'Activities Worksheet'!H143+'Activities Worksheet'!H144+'Activities Worksheet'!H151+'Activities Worksheet'!H169</f>
        <v>0</v>
      </c>
      <c r="D15" s="100">
        <f>'Activities Worksheet'!H34+'Activities Worksheet'!H55+'Activities Worksheet'!H92+'Activities Worksheet'!H105+'Activities Worksheet'!H180+'Activities Worksheet'!H378</f>
        <v>0</v>
      </c>
      <c r="E15" s="100">
        <f>'Activities Worksheet'!H43+'Activities Worksheet'!H64+'Activities Worksheet'!H189+'Activities Worksheet'!H371</f>
        <v>0</v>
      </c>
      <c r="F15" s="100">
        <f t="shared" si="0"/>
        <v>0</v>
      </c>
      <c r="G15" s="100"/>
      <c r="H15" s="100">
        <f t="shared" si="1"/>
        <v>0</v>
      </c>
      <c r="I15" s="100"/>
    </row>
    <row r="16" spans="1:9" x14ac:dyDescent="0.3">
      <c r="A16" s="111" t="s">
        <v>212</v>
      </c>
      <c r="B16" s="100">
        <f>'Activities Worksheet'!H307+'Activities Worksheet'!H343+'Activities Worksheet'!H356-'Activities Worksheet'!H388+'Activities Worksheet'!H398+'Activities Worksheet'!H408</f>
        <v>0</v>
      </c>
      <c r="C16" s="100">
        <f>'Activities Worksheet'!H24+'Activities Worksheet'!H145+'Activities Worksheet'!H152+'Activities Worksheet'!H170+'Activities Worksheet'!H159</f>
        <v>0</v>
      </c>
      <c r="D16" s="100">
        <f>'Activities Worksheet'!H35+'Activities Worksheet'!H56+'Activities Worksheet'!H93+'Activities Worksheet'!H106+'Activities Worksheet'!H181+'Activities Worksheet'!H379</f>
        <v>0</v>
      </c>
      <c r="E16" s="100">
        <f>'Activities Worksheet'!H44+'Activities Worksheet'!H65+'Activities Worksheet'!H190+'Activities Worksheet'!H372</f>
        <v>0</v>
      </c>
      <c r="F16" s="100">
        <f t="shared" si="0"/>
        <v>0</v>
      </c>
      <c r="G16" s="100"/>
      <c r="H16" s="100">
        <f t="shared" si="1"/>
        <v>0</v>
      </c>
      <c r="I16" s="100"/>
    </row>
    <row r="17" spans="1:9" x14ac:dyDescent="0.3">
      <c r="A17" s="111" t="s">
        <v>214</v>
      </c>
      <c r="B17" s="100">
        <f>'Activities Worksheet'!H324+'Activities Worksheet'!H344+'Activities Worksheet'!H357-'Activities Worksheet'!H389+'Activities Worksheet'!H399+'Activities Worksheet'!H409</f>
        <v>0</v>
      </c>
      <c r="C17" s="100">
        <f>'Activities Worksheet'!H25+'Activities Worksheet'!H147+'Activities Worksheet'!H153+'Activities Worksheet'!H171</f>
        <v>0</v>
      </c>
      <c r="D17" s="100">
        <f>'Activities Worksheet'!H36+'Activities Worksheet'!H57+'Activities Worksheet'!H94+'Activities Worksheet'!H182+'Activities Worksheet'!H107+'Activities Worksheet'!H380</f>
        <v>0</v>
      </c>
      <c r="E17" s="100">
        <f>'Activities Worksheet'!H45+'Activities Worksheet'!H66+'Activities Worksheet'!H191+'Activities Worksheet'!H373</f>
        <v>0</v>
      </c>
      <c r="F17" s="100">
        <f t="shared" si="0"/>
        <v>0</v>
      </c>
      <c r="G17" s="100"/>
      <c r="H17" s="100">
        <f t="shared" si="1"/>
        <v>0</v>
      </c>
      <c r="I17" s="100"/>
    </row>
    <row r="18" spans="1:9" x14ac:dyDescent="0.3">
      <c r="A18" s="111" t="s">
        <v>213</v>
      </c>
      <c r="B18" s="100">
        <f>'Activities Worksheet'!H334+'Activities Worksheet'!H345+'Activities Worksheet'!H358-'Activities Worksheet'!H390+'Activities Worksheet'!H400+'Activities Worksheet'!H410</f>
        <v>0</v>
      </c>
      <c r="C18" s="100">
        <f>'Activities Worksheet'!H26+'Activities Worksheet'!H146+'Activities Worksheet'!H154+'Activities Worksheet'!H172</f>
        <v>0</v>
      </c>
      <c r="D18" s="100">
        <f>'Activities Worksheet'!H37+'Activities Worksheet'!H58+'Activities Worksheet'!H95+'Activities Worksheet'!H108+'Activities Worksheet'!H183+'Activities Worksheet'!H381</f>
        <v>0</v>
      </c>
      <c r="E18" s="100">
        <f>'Activities Worksheet'!H46+'Activities Worksheet'!H67+'Activities Worksheet'!H192+'Activities Worksheet'!H374</f>
        <v>0</v>
      </c>
      <c r="F18" s="100">
        <f t="shared" si="0"/>
        <v>0</v>
      </c>
      <c r="G18" s="100"/>
      <c r="H18" s="100">
        <f t="shared" si="1"/>
        <v>0</v>
      </c>
      <c r="I18" s="100"/>
    </row>
    <row r="19" spans="1:9" x14ac:dyDescent="0.3">
      <c r="A19" s="111" t="s">
        <v>498</v>
      </c>
      <c r="B19" s="100">
        <f>'Activities Worksheet'!H336+'Activities Worksheet'!H346+'Activities Worksheet'!H359+'Activities Worksheet'!H401+'Activities Worksheet'!H411</f>
        <v>0</v>
      </c>
      <c r="C19" s="100">
        <f>'Activities Worksheet'!H27+'Activities Worksheet'!H155+'Activities Worksheet'!H173</f>
        <v>0</v>
      </c>
      <c r="D19" s="100">
        <f>'Activities Worksheet'!H38+'Activities Worksheet'!H59+'Activities Worksheet'!H96+'Activities Worksheet'!H109+'Activities Worksheet'!H184+'Activities Worksheet'!H382</f>
        <v>0</v>
      </c>
      <c r="E19" s="100">
        <f>'Activities Worksheet'!H47+'Activities Worksheet'!H68+'Activities Worksheet'!H193</f>
        <v>0</v>
      </c>
      <c r="F19" s="100">
        <f t="shared" si="0"/>
        <v>0</v>
      </c>
      <c r="G19" s="100"/>
      <c r="H19" s="100">
        <f t="shared" si="1"/>
        <v>0</v>
      </c>
      <c r="I19" s="100"/>
    </row>
    <row r="20" spans="1:9" x14ac:dyDescent="0.3">
      <c r="A20" s="111" t="s">
        <v>324</v>
      </c>
      <c r="B20" s="100">
        <f>'Activities Worksheet'!H347+'Activities Worksheet'!H349+'Activities Worksheet'!H360+'Activities Worksheet'!H402+'Activities Worksheet'!H412</f>
        <v>0</v>
      </c>
      <c r="C20" s="100">
        <f>'Activities Worksheet'!H28+'Activities Worksheet'!H156+'Activities Worksheet'!H174</f>
        <v>0</v>
      </c>
      <c r="D20" s="100">
        <f>'Activities Worksheet'!H39+'Activities Worksheet'!H60+'Activities Worksheet'!H97+'Activities Worksheet'!H185+'Activities Worksheet'!H110+'Activities Worksheet'!H383</f>
        <v>0</v>
      </c>
      <c r="E20" s="100">
        <f>'Activities Worksheet'!H48+'Activities Worksheet'!H69+'Activities Worksheet'!H194</f>
        <v>0</v>
      </c>
      <c r="F20" s="100">
        <f t="shared" si="0"/>
        <v>0</v>
      </c>
      <c r="G20" s="100"/>
      <c r="H20" s="100">
        <f t="shared" si="1"/>
        <v>0</v>
      </c>
      <c r="I20" s="100"/>
    </row>
    <row r="21" spans="1:9" x14ac:dyDescent="0.3">
      <c r="A21" s="47" t="s">
        <v>499</v>
      </c>
      <c r="B21" s="100">
        <f>'Activities Worksheet'!H351</f>
        <v>0</v>
      </c>
      <c r="C21" s="100"/>
      <c r="D21" s="100"/>
      <c r="E21" s="100"/>
      <c r="F21" s="100">
        <f t="shared" si="0"/>
        <v>0</v>
      </c>
      <c r="G21" s="100"/>
      <c r="H21" s="100">
        <f t="shared" si="1"/>
        <v>0</v>
      </c>
      <c r="I21" s="100"/>
    </row>
    <row r="22" spans="1:9" x14ac:dyDescent="0.3">
      <c r="A22" s="111" t="s">
        <v>500</v>
      </c>
      <c r="B22" s="101">
        <f>'Activities Worksheet'!H338+'Activities Worksheet'!H393+'Activities Worksheet'!H403</f>
        <v>0</v>
      </c>
      <c r="C22" s="101"/>
      <c r="D22" s="101"/>
      <c r="E22" s="101"/>
      <c r="F22" s="101">
        <f t="shared" si="0"/>
        <v>0</v>
      </c>
      <c r="G22" s="100"/>
      <c r="H22" s="101">
        <f t="shared" si="1"/>
        <v>0</v>
      </c>
      <c r="I22" s="100"/>
    </row>
    <row r="23" spans="1:9" x14ac:dyDescent="0.3">
      <c r="A23" s="110" t="s">
        <v>501</v>
      </c>
      <c r="B23" s="101">
        <f>SUM(B12:B22)</f>
        <v>0</v>
      </c>
      <c r="C23" s="101">
        <f>SUM(C12:C22)</f>
        <v>0</v>
      </c>
      <c r="D23" s="101">
        <f>SUM(D12:D22)</f>
        <v>0</v>
      </c>
      <c r="E23" s="101">
        <f>SUM(E12:E22)</f>
        <v>0</v>
      </c>
      <c r="F23" s="101">
        <f>SUM(F12:F22)</f>
        <v>0</v>
      </c>
      <c r="G23" s="100"/>
      <c r="H23" s="101">
        <f>SUM(H12:H22)</f>
        <v>0</v>
      </c>
      <c r="I23" s="99"/>
    </row>
    <row r="24" spans="1:9" x14ac:dyDescent="0.3">
      <c r="A24" s="99"/>
      <c r="B24" s="99"/>
      <c r="C24" s="99"/>
      <c r="D24" s="99"/>
      <c r="E24" s="99"/>
      <c r="F24" s="99"/>
      <c r="G24" s="99"/>
      <c r="H24" s="99"/>
      <c r="I24" s="99"/>
    </row>
    <row r="25" spans="1:9" x14ac:dyDescent="0.3">
      <c r="A25" s="110" t="s">
        <v>502</v>
      </c>
      <c r="B25" s="99"/>
      <c r="C25" s="99"/>
      <c r="D25" s="99"/>
      <c r="E25" s="99"/>
      <c r="F25" s="99"/>
      <c r="G25" s="99"/>
      <c r="H25" s="99"/>
      <c r="I25" s="99"/>
    </row>
    <row r="26" spans="1:9" x14ac:dyDescent="0.3">
      <c r="A26" s="111" t="str">
        <f>IF(ISBLANK('Exhibit 5'!C7),"",'Exhibit 5'!C7)</f>
        <v/>
      </c>
      <c r="B26" s="100">
        <f>'Exhibit 6'!C19-'Exhibit 6'!C26-'Exhibit 6'!C27+IF('Exhibit 6'!C30&lt;0,'Exhibit 6'!C30*-1,0)</f>
        <v>0</v>
      </c>
      <c r="C26" s="100">
        <f>'Exhibit 6'!C12</f>
        <v>0</v>
      </c>
      <c r="D26" s="100">
        <f>'Exhibit 6'!C23</f>
        <v>0</v>
      </c>
      <c r="E26" s="100">
        <f>'Exhibit 6'!C36</f>
        <v>0</v>
      </c>
      <c r="F26" s="100"/>
      <c r="G26" s="100">
        <f>-B26+C26+D26+E26</f>
        <v>0</v>
      </c>
      <c r="H26" s="100">
        <f>+G26+F26</f>
        <v>0</v>
      </c>
      <c r="I26" s="99"/>
    </row>
    <row r="27" spans="1:9" x14ac:dyDescent="0.3">
      <c r="A27" s="111" t="str">
        <f>IF(ISBLANK('Exhibit 5'!D7),"",'Exhibit 5'!D7)</f>
        <v/>
      </c>
      <c r="B27" s="100">
        <f>'Exhibit 6'!D19-'Exhibit 6'!D26-'Exhibit 6'!D27+IF('Exhibit 6'!D30&lt;0,'Exhibit 6'!D30*-1,0)</f>
        <v>0</v>
      </c>
      <c r="C27" s="100">
        <f>'Exhibit 6'!D12</f>
        <v>0</v>
      </c>
      <c r="D27" s="100">
        <f>'Exhibit 6'!D23</f>
        <v>0</v>
      </c>
      <c r="E27" s="100">
        <f>'Exhibit 6'!D36</f>
        <v>0</v>
      </c>
      <c r="F27" s="100"/>
      <c r="G27" s="100">
        <f>-B27+C27+D27+E27</f>
        <v>0</v>
      </c>
      <c r="H27" s="100">
        <f>+G27+F27</f>
        <v>0</v>
      </c>
      <c r="I27" s="99"/>
    </row>
    <row r="28" spans="1:9" x14ac:dyDescent="0.3">
      <c r="A28" s="113" t="str">
        <f>IF(ISBLANK('Exhibit 5'!E7),"",'Exhibit 5'!E7)</f>
        <v/>
      </c>
      <c r="B28" s="100">
        <f>'Exhibit 6'!E19-'Exhibit 6'!E26-'Exhibit 6'!E27+IF('Exhibit 6'!E30&lt;0,'Exhibit 6'!E30*-1,0)</f>
        <v>0</v>
      </c>
      <c r="C28" s="100">
        <f>'Exhibit 6'!E12</f>
        <v>0</v>
      </c>
      <c r="D28" s="100">
        <f>'Exhibit 6'!E23</f>
        <v>0</v>
      </c>
      <c r="E28" s="100">
        <f>'Exhibit 6'!E36</f>
        <v>0</v>
      </c>
      <c r="F28" s="100"/>
      <c r="G28" s="100">
        <f>-B28+C28+D28+E28</f>
        <v>0</v>
      </c>
      <c r="H28" s="100">
        <f>+G28+F28</f>
        <v>0</v>
      </c>
      <c r="I28" s="99"/>
    </row>
    <row r="29" spans="1:9" x14ac:dyDescent="0.3">
      <c r="A29" s="113" t="str">
        <f>IF(ISBLANK('Exhibit 5'!F7),"",'Exhibit 5'!F7)</f>
        <v/>
      </c>
      <c r="B29" s="101">
        <f>'Exhibit 6'!F19-'Exhibit 6'!F26-'Exhibit 6'!F27+IF('Exhibit 6'!F30&lt;0,'Exhibit 6'!F30*-1,0)</f>
        <v>0</v>
      </c>
      <c r="C29" s="101">
        <f>'Exhibit 6'!F12</f>
        <v>0</v>
      </c>
      <c r="D29" s="101">
        <f>'Exhibit 6'!F23</f>
        <v>0</v>
      </c>
      <c r="E29" s="101">
        <f>'Exhibit 6'!F36</f>
        <v>0</v>
      </c>
      <c r="F29" s="100"/>
      <c r="G29" s="101">
        <f>-B29+C29+D29+E29</f>
        <v>0</v>
      </c>
      <c r="H29" s="101">
        <f>+G29+F29</f>
        <v>0</v>
      </c>
      <c r="I29" s="99"/>
    </row>
    <row r="30" spans="1:9" x14ac:dyDescent="0.3">
      <c r="A30" s="110" t="s">
        <v>503</v>
      </c>
      <c r="B30" s="101">
        <f>SUM(B26:B29)</f>
        <v>0</v>
      </c>
      <c r="C30" s="101">
        <f>SUM(C26:C29)</f>
        <v>0</v>
      </c>
      <c r="D30" s="101">
        <f>SUM(D26:D29)</f>
        <v>0</v>
      </c>
      <c r="E30" s="101">
        <f>SUM(E26:E29)</f>
        <v>0</v>
      </c>
      <c r="F30" s="101"/>
      <c r="G30" s="101">
        <f>SUM(G26:G29)</f>
        <v>0</v>
      </c>
      <c r="H30" s="101">
        <f>SUM(H26:H29)</f>
        <v>0</v>
      </c>
      <c r="I30" s="99"/>
    </row>
    <row r="31" spans="1:9" ht="15" thickBot="1" x14ac:dyDescent="0.35">
      <c r="A31" s="99" t="s">
        <v>477</v>
      </c>
      <c r="B31" s="109">
        <f t="shared" ref="B31:H31" si="2">+B30+B23</f>
        <v>0</v>
      </c>
      <c r="C31" s="109">
        <f t="shared" si="2"/>
        <v>0</v>
      </c>
      <c r="D31" s="109">
        <f t="shared" si="2"/>
        <v>0</v>
      </c>
      <c r="E31" s="109">
        <f t="shared" si="2"/>
        <v>0</v>
      </c>
      <c r="F31" s="101">
        <f t="shared" si="2"/>
        <v>0</v>
      </c>
      <c r="G31" s="101">
        <f t="shared" si="2"/>
        <v>0</v>
      </c>
      <c r="H31" s="101">
        <f t="shared" si="2"/>
        <v>0</v>
      </c>
      <c r="I31" s="99"/>
    </row>
    <row r="32" spans="1:9" ht="15" thickTop="1" x14ac:dyDescent="0.3">
      <c r="A32" s="99"/>
      <c r="B32" s="99"/>
      <c r="C32" s="99"/>
      <c r="D32" s="99"/>
      <c r="E32" s="99"/>
      <c r="F32" s="99"/>
      <c r="G32" s="99"/>
      <c r="H32" s="99"/>
      <c r="I32" s="99"/>
    </row>
    <row r="33" spans="1:9" x14ac:dyDescent="0.3">
      <c r="A33" s="99" t="s">
        <v>478</v>
      </c>
      <c r="B33" s="99"/>
      <c r="C33" s="99"/>
      <c r="D33" s="99"/>
      <c r="E33" s="99"/>
      <c r="F33" s="99"/>
      <c r="G33" s="99"/>
      <c r="H33" s="99"/>
      <c r="I33" s="99"/>
    </row>
    <row r="34" spans="1:9" x14ac:dyDescent="0.3">
      <c r="A34" s="112"/>
      <c r="B34" s="112"/>
      <c r="C34" s="112"/>
      <c r="D34" s="112"/>
      <c r="E34" s="112"/>
      <c r="F34" s="100"/>
      <c r="G34" s="100"/>
      <c r="H34" s="100"/>
      <c r="I34" s="101">
        <f>-B34+C34+D34+E34</f>
        <v>0</v>
      </c>
    </row>
    <row r="35" spans="1:9" x14ac:dyDescent="0.3">
      <c r="B35" s="24"/>
      <c r="C35" s="24"/>
      <c r="D35" s="24"/>
      <c r="E35" s="24"/>
      <c r="F35" s="24"/>
      <c r="G35" s="24"/>
      <c r="H35" s="24"/>
      <c r="I35" s="24"/>
    </row>
    <row r="36" spans="1:9" x14ac:dyDescent="0.3">
      <c r="A36" s="99" t="s">
        <v>479</v>
      </c>
      <c r="B36" s="99" t="s">
        <v>480</v>
      </c>
      <c r="C36" s="99"/>
      <c r="D36" s="99"/>
      <c r="E36" s="99"/>
      <c r="F36" s="99"/>
      <c r="G36" s="99"/>
      <c r="H36" s="99"/>
      <c r="I36" s="99"/>
    </row>
    <row r="37" spans="1:9" x14ac:dyDescent="0.3">
      <c r="B37" s="110" t="s">
        <v>145</v>
      </c>
      <c r="C37" s="99"/>
      <c r="D37" s="99"/>
      <c r="E37" s="24"/>
      <c r="F37" s="99"/>
      <c r="G37" s="99"/>
      <c r="H37" s="99"/>
      <c r="I37" s="99"/>
    </row>
    <row r="38" spans="1:9" x14ac:dyDescent="0.3">
      <c r="A38" s="102" t="s">
        <v>481</v>
      </c>
      <c r="B38" s="111" t="s">
        <v>491</v>
      </c>
      <c r="C38" s="99"/>
      <c r="D38" s="99"/>
      <c r="E38" s="24"/>
      <c r="F38" s="100">
        <f>'Activities Worksheet'!H11+'Activities Worksheet'!H12+'Activities Worksheet'!H13+'Activities Worksheet'!H14+'Activities Worksheet'!H15+'Activities Worksheet'!H17+'Activities Worksheet'!H18</f>
        <v>0</v>
      </c>
      <c r="G38" s="100"/>
      <c r="H38" s="100">
        <f t="shared" ref="H38:H47" si="3">+F38+G38</f>
        <v>0</v>
      </c>
      <c r="I38" s="112"/>
    </row>
    <row r="39" spans="1:9" x14ac:dyDescent="0.3">
      <c r="A39" s="103" t="s">
        <v>482</v>
      </c>
      <c r="B39" s="111" t="s">
        <v>151</v>
      </c>
      <c r="C39" s="99"/>
      <c r="D39" s="99"/>
      <c r="E39" s="24"/>
      <c r="F39" s="100">
        <f>'Activities Worksheet'!H16</f>
        <v>0</v>
      </c>
      <c r="G39" s="100"/>
      <c r="H39" s="100">
        <f t="shared" si="3"/>
        <v>0</v>
      </c>
      <c r="I39" s="112"/>
    </row>
    <row r="40" spans="1:9" x14ac:dyDescent="0.3">
      <c r="A40" s="103" t="s">
        <v>483</v>
      </c>
      <c r="B40" s="110" t="s">
        <v>492</v>
      </c>
      <c r="C40" s="99"/>
      <c r="D40" s="99"/>
      <c r="E40" s="24"/>
      <c r="F40" s="100">
        <f>'Activities Worksheet'!H71+'Activities Worksheet'!H73+'Activities Worksheet'!H74+'Activities Worksheet'!H82+'Activities Worksheet'!H84+'Activities Worksheet'!H87+'Activities Worksheet'!H88+'Activities Worksheet'!H98+'Activities Worksheet'!H99</f>
        <v>0</v>
      </c>
      <c r="G40" s="100"/>
      <c r="H40" s="100">
        <f t="shared" si="3"/>
        <v>0</v>
      </c>
      <c r="I40" s="112"/>
    </row>
    <row r="41" spans="1:9" x14ac:dyDescent="0.3">
      <c r="A41" s="103"/>
      <c r="B41" s="110" t="s">
        <v>493</v>
      </c>
      <c r="C41" s="99"/>
      <c r="D41" s="99"/>
      <c r="E41" s="24"/>
      <c r="F41" s="100">
        <f>'Activities Worksheet'!H49+'Activities Worksheet'!H51+'Activities Worksheet'!H100+'Activities Worksheet'!H176</f>
        <v>0</v>
      </c>
      <c r="G41" s="100"/>
      <c r="H41" s="100">
        <f t="shared" si="3"/>
        <v>0</v>
      </c>
      <c r="I41" s="112"/>
    </row>
    <row r="42" spans="1:9" x14ac:dyDescent="0.3">
      <c r="A42" s="103" t="s">
        <v>484</v>
      </c>
      <c r="B42" s="110" t="s">
        <v>494</v>
      </c>
      <c r="C42" s="99"/>
      <c r="D42" s="99"/>
      <c r="E42" s="24"/>
      <c r="F42" s="100">
        <f>'Activities Worksheet'!H165</f>
        <v>0</v>
      </c>
      <c r="G42" s="100">
        <f>'Exhibit 6'!G24</f>
        <v>0</v>
      </c>
      <c r="H42" s="100">
        <f t="shared" si="3"/>
        <v>0</v>
      </c>
      <c r="I42" s="112"/>
    </row>
    <row r="43" spans="1:9" x14ac:dyDescent="0.3">
      <c r="A43" s="103" t="s">
        <v>485</v>
      </c>
      <c r="B43" s="110" t="s">
        <v>495</v>
      </c>
      <c r="C43" s="99"/>
      <c r="D43" s="99"/>
      <c r="E43" s="24"/>
      <c r="F43" s="100">
        <f>'Activities Worksheet'!H367</f>
        <v>0</v>
      </c>
      <c r="G43" s="100">
        <f>'Exhibit 6'!G29</f>
        <v>0</v>
      </c>
      <c r="H43" s="100">
        <f t="shared" si="3"/>
        <v>0</v>
      </c>
      <c r="I43" s="112"/>
    </row>
    <row r="44" spans="1:9" x14ac:dyDescent="0.3">
      <c r="A44" s="103" t="s">
        <v>486</v>
      </c>
      <c r="B44" s="110" t="s">
        <v>496</v>
      </c>
      <c r="C44" s="99"/>
      <c r="D44" s="99"/>
      <c r="E44" s="24"/>
      <c r="F44" s="100">
        <f>'Activities Worksheet'!H101+'Activities Worksheet'!H195+'Activities Worksheet'!H196+'Activities Worksheet'!H392</f>
        <v>0</v>
      </c>
      <c r="G44" s="100">
        <f>'Exhibit 6'!G25+'Exhibit 6'!G28+IF('Exhibit 6'!C30&gt;0,'Exhibit 6'!C30,0)+IF('Exhibit 6'!D30&gt;0,'Exhibit 6'!D30,0)+IF('Exhibit 6'!E30&gt;0,'Exhibit 6'!E30,0)+IF('Exhibit 6'!F30&gt;0,'Exhibit 6'!F30,0)</f>
        <v>0</v>
      </c>
      <c r="H44" s="100">
        <f t="shared" si="3"/>
        <v>0</v>
      </c>
      <c r="I44" s="112"/>
    </row>
    <row r="45" spans="1:9" x14ac:dyDescent="0.3">
      <c r="A45" s="104" t="s">
        <v>487</v>
      </c>
      <c r="B45" s="99" t="s">
        <v>140</v>
      </c>
      <c r="C45" s="99"/>
      <c r="D45" s="99"/>
      <c r="E45" s="24"/>
      <c r="F45" s="100">
        <f>'Activities Worksheet'!H415</f>
        <v>0</v>
      </c>
      <c r="G45" s="100">
        <f>'Exhibit 6'!G39</f>
        <v>0</v>
      </c>
      <c r="H45" s="100">
        <f t="shared" si="3"/>
        <v>0</v>
      </c>
      <c r="I45" s="112"/>
    </row>
    <row r="46" spans="1:9" x14ac:dyDescent="0.3">
      <c r="B46" s="99" t="s">
        <v>142</v>
      </c>
      <c r="C46" s="99"/>
      <c r="D46" s="99"/>
      <c r="E46" s="24"/>
      <c r="F46" s="100">
        <f>'Activities Worksheet'!H391+'Activities Worksheet'!H416</f>
        <v>0</v>
      </c>
      <c r="G46" s="100">
        <f>'Exhibit 6'!G40</f>
        <v>0</v>
      </c>
      <c r="H46" s="100">
        <f t="shared" si="3"/>
        <v>0</v>
      </c>
      <c r="I46" s="112"/>
    </row>
    <row r="47" spans="1:9" x14ac:dyDescent="0.3">
      <c r="A47" s="99"/>
      <c r="B47" s="99" t="s">
        <v>488</v>
      </c>
      <c r="C47" s="99"/>
      <c r="D47" s="99"/>
      <c r="E47" s="24"/>
      <c r="F47" s="101">
        <f>'Activities Worksheet'!H365+'Activities Worksheet'!H366</f>
        <v>0</v>
      </c>
      <c r="G47" s="101">
        <f>'Exhibit 6'!G37+'Exhibit 6'!G38</f>
        <v>0</v>
      </c>
      <c r="H47" s="101">
        <f t="shared" si="3"/>
        <v>0</v>
      </c>
      <c r="I47" s="114"/>
    </row>
    <row r="48" spans="1:9" x14ac:dyDescent="0.3">
      <c r="A48" s="100"/>
      <c r="B48" s="99" t="s">
        <v>508</v>
      </c>
      <c r="C48" s="99"/>
      <c r="D48" s="99"/>
      <c r="E48" s="24"/>
      <c r="F48" s="101">
        <f>SUM(F38:F47)</f>
        <v>0</v>
      </c>
      <c r="G48" s="101">
        <f>SUM(G38:G47)</f>
        <v>0</v>
      </c>
      <c r="H48" s="101">
        <f>SUM(H38:H47)</f>
        <v>0</v>
      </c>
      <c r="I48" s="101">
        <f>SUM(I38:I47)</f>
        <v>0</v>
      </c>
    </row>
    <row r="49" spans="1:9" x14ac:dyDescent="0.3">
      <c r="A49" s="100"/>
      <c r="B49" s="105" t="s">
        <v>397</v>
      </c>
      <c r="C49" s="99"/>
      <c r="D49" s="99"/>
      <c r="E49" s="24"/>
      <c r="F49" s="100">
        <f>F31+F48</f>
        <v>0</v>
      </c>
      <c r="G49" s="100">
        <f>G31+G48</f>
        <v>0</v>
      </c>
      <c r="H49" s="100">
        <f>H31+H48</f>
        <v>0</v>
      </c>
      <c r="I49" s="100">
        <f>I34+I48</f>
        <v>0</v>
      </c>
    </row>
    <row r="50" spans="1:9" x14ac:dyDescent="0.3">
      <c r="A50" s="99"/>
      <c r="B50" s="105" t="s">
        <v>923</v>
      </c>
      <c r="C50" s="99"/>
      <c r="D50" s="99"/>
      <c r="E50" s="24"/>
      <c r="F50" s="100">
        <f>'Activities Worksheet'!H419+'Exhibit 6'!H43</f>
        <v>0</v>
      </c>
      <c r="G50" s="100">
        <f>'Exhibit 6'!G43</f>
        <v>0</v>
      </c>
      <c r="H50" s="100">
        <f>+F50+G50</f>
        <v>0</v>
      </c>
      <c r="I50" s="112"/>
    </row>
    <row r="51" spans="1:9" x14ac:dyDescent="0.3">
      <c r="A51" s="99"/>
      <c r="B51" s="99" t="s">
        <v>921</v>
      </c>
      <c r="C51" s="99"/>
      <c r="D51" s="99"/>
      <c r="E51" s="24"/>
      <c r="F51" s="100"/>
      <c r="G51" s="100"/>
      <c r="H51" s="100"/>
      <c r="I51" s="100"/>
    </row>
    <row r="52" spans="1:9" x14ac:dyDescent="0.3">
      <c r="A52" s="99"/>
      <c r="B52" s="112"/>
      <c r="C52" s="99"/>
      <c r="D52" s="99"/>
      <c r="E52" s="24"/>
      <c r="F52" s="101">
        <f>'Activities Worksheet'!H421+'Activities Worksheet'!H422</f>
        <v>0</v>
      </c>
      <c r="G52" s="101">
        <f>'Exhibit 6'!G45+'Exhibit 6'!G46</f>
        <v>0</v>
      </c>
      <c r="H52" s="101">
        <f>+F52+G52</f>
        <v>0</v>
      </c>
      <c r="I52" s="114"/>
    </row>
    <row r="53" spans="1:9" x14ac:dyDescent="0.3">
      <c r="A53" s="99"/>
      <c r="B53" s="105" t="s">
        <v>924</v>
      </c>
      <c r="C53" s="99"/>
      <c r="D53" s="99"/>
      <c r="E53" s="24"/>
      <c r="F53" s="101">
        <f>+F52+F50</f>
        <v>0</v>
      </c>
      <c r="G53" s="101">
        <f>+G52+G50</f>
        <v>0</v>
      </c>
      <c r="H53" s="101">
        <f>+H52+H50</f>
        <v>0</v>
      </c>
      <c r="I53" s="101">
        <f>+I52+I50</f>
        <v>0</v>
      </c>
    </row>
    <row r="54" spans="1:9" ht="15" thickBot="1" x14ac:dyDescent="0.35">
      <c r="A54" s="99"/>
      <c r="B54" s="105" t="s">
        <v>490</v>
      </c>
      <c r="C54" s="99"/>
      <c r="D54" s="99"/>
      <c r="E54" s="24"/>
      <c r="F54" s="109">
        <f>+F53+F49</f>
        <v>0</v>
      </c>
      <c r="G54" s="109">
        <f>+G53+G49</f>
        <v>0</v>
      </c>
      <c r="H54" s="109">
        <f>+H53+H49</f>
        <v>0</v>
      </c>
      <c r="I54" s="109">
        <f>+I53+I49</f>
        <v>0</v>
      </c>
    </row>
    <row r="55" spans="1:9" ht="15" thickTop="1" x14ac:dyDescent="0.3">
      <c r="A55" s="99"/>
      <c r="F55" s="57" t="str">
        <f>IF(ROUND(F54,2)=ROUND('Exhibit 1'!B28,2),"Yes","No")</f>
        <v>Yes</v>
      </c>
      <c r="G55" s="57" t="str">
        <f>IF(ROUND(G54,2)=ROUND('Exhibit 1'!C28,2),"Yes","No")</f>
        <v>Yes</v>
      </c>
      <c r="H55" s="199" t="str">
        <f>IF(ROUND(H54,2)=ROUND('Exhibit 1'!D28,2),"Yes","No")</f>
        <v>Yes</v>
      </c>
      <c r="I55" s="199" t="str">
        <f>IF(ROUND(I54,2)=ROUND('Exhibit 1'!E28,2),"Yes","No")</f>
        <v>Yes</v>
      </c>
    </row>
    <row r="57" spans="1:9" x14ac:dyDescent="0.3">
      <c r="A57" s="7" t="s">
        <v>339</v>
      </c>
    </row>
  </sheetData>
  <sheetProtection algorithmName="SHA-512" hashValue="6EpliRScVJtm+FsdpOZqv1LDJpCO2XRn1rri2HDCSy0dpNWdQfn1InJekUx5oLNOCyMdY67MwV3gPwM0Edlq4A==" saltValue="Mq8MfsByYHzx52uMXzGpsw==" spinCount="100000" sheet="1" objects="1" scenarios="1" formatCells="0" formatColumns="0" formatRows="0" selectLockedCells="1"/>
  <mergeCells count="7">
    <mergeCell ref="F7:H7"/>
    <mergeCell ref="A1:I1"/>
    <mergeCell ref="A2:I2"/>
    <mergeCell ref="A3:I3"/>
    <mergeCell ref="F5:H5"/>
    <mergeCell ref="C6:E6"/>
    <mergeCell ref="F6:H6"/>
  </mergeCells>
  <pageMargins left="0.7" right="0.7" top="0.75" bottom="0.75" header="0.3" footer="0.3"/>
  <pageSetup scale="56" orientation="landscape" r:id="rId1"/>
  <headerFooter>
    <oddHeader>&amp;RExhibit 2</oddHeader>
  </headerFooter>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95BB7-956D-49F3-AD75-1A766D3F0AB0}">
  <sheetPr>
    <pageSetUpPr fitToPage="1"/>
  </sheetPr>
  <dimension ref="A1:I244"/>
  <sheetViews>
    <sheetView topLeftCell="A209" zoomScaleNormal="100" workbookViewId="0">
      <selection activeCell="D228" sqref="D228"/>
    </sheetView>
  </sheetViews>
  <sheetFormatPr defaultColWidth="9.109375" defaultRowHeight="14.4" x14ac:dyDescent="0.3"/>
  <cols>
    <col min="1" max="1" width="75" style="20" customWidth="1"/>
    <col min="2" max="2" width="10.33203125" style="166" bestFit="1" customWidth="1"/>
    <col min="3" max="3" width="18.6640625" style="80" customWidth="1"/>
    <col min="4" max="5" width="17.6640625" style="80" customWidth="1"/>
    <col min="6" max="16384" width="9.109375" style="20"/>
  </cols>
  <sheetData>
    <row r="1" spans="1:6" ht="15" customHeight="1" x14ac:dyDescent="0.3">
      <c r="A1" s="276" t="str">
        <f>('Start Here'!B2)</f>
        <v>AURORA COUNTY</v>
      </c>
      <c r="B1" s="276"/>
      <c r="C1" s="276"/>
      <c r="D1" s="276"/>
      <c r="E1" s="276"/>
    </row>
    <row r="2" spans="1:6" x14ac:dyDescent="0.3">
      <c r="A2" s="287" t="s">
        <v>674</v>
      </c>
      <c r="B2" s="287"/>
      <c r="C2" s="287"/>
      <c r="D2" s="287"/>
      <c r="E2" s="287"/>
    </row>
    <row r="3" spans="1:6" x14ac:dyDescent="0.3">
      <c r="A3" s="278" t="str">
        <f>CONCATENATE("For the Year Ended"," ",TEXT('Start Here'!B5,"mmmm d, yyyy"))</f>
        <v>For the Year Ended December 31, 2025</v>
      </c>
      <c r="B3" s="278"/>
      <c r="C3" s="278"/>
      <c r="D3" s="278"/>
      <c r="E3" s="278"/>
    </row>
    <row r="5" spans="1:6" s="263" customFormat="1" x14ac:dyDescent="0.3">
      <c r="B5" s="262" t="s">
        <v>748</v>
      </c>
      <c r="C5" s="260"/>
      <c r="D5" s="260"/>
      <c r="E5" s="260"/>
    </row>
    <row r="6" spans="1:6" x14ac:dyDescent="0.3">
      <c r="B6" s="166" t="s">
        <v>915</v>
      </c>
      <c r="C6" s="80" t="s">
        <v>675</v>
      </c>
      <c r="D6" s="176"/>
      <c r="E6" s="176" t="s">
        <v>676</v>
      </c>
    </row>
    <row r="7" spans="1:6" x14ac:dyDescent="0.3">
      <c r="A7" s="80" t="s">
        <v>677</v>
      </c>
      <c r="B7" s="166" t="s">
        <v>916</v>
      </c>
      <c r="C7" s="80" t="s">
        <v>678</v>
      </c>
      <c r="D7" s="168" t="s">
        <v>679</v>
      </c>
      <c r="E7" s="168" t="s">
        <v>680</v>
      </c>
    </row>
    <row r="8" spans="1:6" x14ac:dyDescent="0.3">
      <c r="A8" s="81" t="s">
        <v>681</v>
      </c>
      <c r="B8" s="170" t="s">
        <v>682</v>
      </c>
      <c r="C8" s="81" t="s">
        <v>682</v>
      </c>
      <c r="D8" s="177" t="s">
        <v>683</v>
      </c>
      <c r="E8" s="179">
        <f>YEAR('Start Here'!B5)</f>
        <v>2025</v>
      </c>
    </row>
    <row r="9" spans="1:6" x14ac:dyDescent="0.3">
      <c r="A9" s="83"/>
      <c r="B9" s="167"/>
      <c r="C9" s="83"/>
      <c r="D9" s="168"/>
      <c r="E9" s="168"/>
    </row>
    <row r="10" spans="1:6" x14ac:dyDescent="0.3">
      <c r="A10" s="239" t="s">
        <v>842</v>
      </c>
      <c r="B10" s="238"/>
      <c r="C10" s="236"/>
      <c r="D10" s="240"/>
      <c r="E10" s="240"/>
    </row>
    <row r="11" spans="1:6" x14ac:dyDescent="0.3">
      <c r="A11" s="241" t="s">
        <v>843</v>
      </c>
      <c r="B11" s="238"/>
      <c r="C11" s="236"/>
      <c r="D11" s="240"/>
      <c r="E11" s="240"/>
    </row>
    <row r="12" spans="1:6" x14ac:dyDescent="0.3">
      <c r="A12" s="239" t="s">
        <v>844</v>
      </c>
      <c r="B12" s="238"/>
      <c r="C12" s="236"/>
      <c r="D12" s="240"/>
      <c r="E12" s="240"/>
      <c r="F12" s="99"/>
    </row>
    <row r="13" spans="1:6" x14ac:dyDescent="0.3">
      <c r="A13" s="239" t="s">
        <v>845</v>
      </c>
      <c r="B13" s="238"/>
      <c r="C13" s="236"/>
      <c r="D13" s="240"/>
      <c r="E13" s="240"/>
      <c r="F13" s="99"/>
    </row>
    <row r="14" spans="1:6" x14ac:dyDescent="0.3">
      <c r="A14" s="239" t="s">
        <v>846</v>
      </c>
      <c r="B14" s="238">
        <v>10.555</v>
      </c>
      <c r="C14" s="236"/>
      <c r="D14" s="242"/>
      <c r="E14" s="242"/>
      <c r="F14" s="99"/>
    </row>
    <row r="15" spans="1:6" x14ac:dyDescent="0.3">
      <c r="A15" s="239" t="s">
        <v>847</v>
      </c>
      <c r="B15" s="238">
        <v>10.558999999999999</v>
      </c>
      <c r="C15" s="236"/>
      <c r="D15" s="243"/>
      <c r="E15" s="243"/>
      <c r="F15" s="99"/>
    </row>
    <row r="16" spans="1:6" x14ac:dyDescent="0.3">
      <c r="A16" s="239" t="s">
        <v>848</v>
      </c>
      <c r="B16" s="238"/>
      <c r="C16" s="236"/>
      <c r="D16" s="240"/>
      <c r="E16" s="240"/>
      <c r="F16" s="99"/>
    </row>
    <row r="17" spans="1:6" x14ac:dyDescent="0.3">
      <c r="A17" s="239" t="s">
        <v>849</v>
      </c>
      <c r="B17" s="238">
        <v>10.553000000000001</v>
      </c>
      <c r="C17" s="236"/>
      <c r="D17" s="242"/>
      <c r="E17" s="242"/>
      <c r="F17" s="99"/>
    </row>
    <row r="18" spans="1:6" x14ac:dyDescent="0.3">
      <c r="A18" s="239" t="s">
        <v>850</v>
      </c>
      <c r="B18" s="238">
        <v>10.555</v>
      </c>
      <c r="C18" s="236"/>
      <c r="D18" s="243"/>
      <c r="E18" s="243"/>
      <c r="F18" s="99"/>
    </row>
    <row r="19" spans="1:6" x14ac:dyDescent="0.3">
      <c r="A19" s="239" t="s">
        <v>851</v>
      </c>
      <c r="B19" s="238">
        <v>10.555999999999999</v>
      </c>
      <c r="C19" s="236"/>
      <c r="D19" s="243"/>
      <c r="E19" s="243"/>
      <c r="F19" s="99"/>
    </row>
    <row r="20" spans="1:6" x14ac:dyDescent="0.3">
      <c r="A20" s="239" t="s">
        <v>847</v>
      </c>
      <c r="B20" s="238">
        <v>10.558999999999999</v>
      </c>
      <c r="C20" s="236"/>
      <c r="D20" s="243"/>
      <c r="E20" s="243"/>
      <c r="F20" s="99"/>
    </row>
    <row r="21" spans="1:6" x14ac:dyDescent="0.3">
      <c r="A21" s="239"/>
      <c r="B21" s="238"/>
      <c r="C21" s="236"/>
      <c r="D21" s="240"/>
      <c r="E21" s="240"/>
      <c r="F21" s="99"/>
    </row>
    <row r="22" spans="1:6" x14ac:dyDescent="0.3">
      <c r="A22" s="239" t="s">
        <v>852</v>
      </c>
      <c r="B22" s="238"/>
      <c r="C22" s="236"/>
      <c r="D22" s="242">
        <f>SUM(D10:D21)</f>
        <v>0</v>
      </c>
      <c r="E22" s="242">
        <f>SUM(E10:E21)</f>
        <v>0</v>
      </c>
      <c r="F22" s="99"/>
    </row>
    <row r="23" spans="1:6" x14ac:dyDescent="0.3">
      <c r="A23" s="239"/>
      <c r="B23" s="238"/>
      <c r="C23" s="236"/>
      <c r="D23" s="240"/>
      <c r="E23" s="240"/>
      <c r="F23" s="99"/>
    </row>
    <row r="24" spans="1:6" x14ac:dyDescent="0.3">
      <c r="A24" s="64" t="s">
        <v>853</v>
      </c>
      <c r="B24" s="238"/>
      <c r="C24" s="236"/>
      <c r="D24" s="176"/>
      <c r="E24" s="176"/>
      <c r="F24" s="99"/>
    </row>
    <row r="25" spans="1:6" x14ac:dyDescent="0.3">
      <c r="A25" s="239" t="s">
        <v>684</v>
      </c>
      <c r="B25" s="238"/>
      <c r="C25" s="236"/>
      <c r="D25" s="169"/>
      <c r="E25" s="169"/>
      <c r="F25" s="99"/>
    </row>
    <row r="26" spans="1:6" x14ac:dyDescent="0.3">
      <c r="A26" s="239" t="s">
        <v>854</v>
      </c>
      <c r="B26" s="238">
        <v>10.666</v>
      </c>
      <c r="C26" s="236"/>
      <c r="D26" s="244">
        <v>0</v>
      </c>
      <c r="E26" s="244">
        <v>0</v>
      </c>
      <c r="F26" s="99"/>
    </row>
    <row r="27" spans="1:6" x14ac:dyDescent="0.3">
      <c r="A27" s="239" t="s">
        <v>855</v>
      </c>
      <c r="B27" s="238"/>
      <c r="C27" s="236"/>
      <c r="D27" s="169"/>
      <c r="E27" s="169"/>
      <c r="F27" s="99"/>
    </row>
    <row r="28" spans="1:6" x14ac:dyDescent="0.3">
      <c r="A28" s="239" t="s">
        <v>856</v>
      </c>
      <c r="B28" s="238"/>
      <c r="C28" s="236"/>
      <c r="D28" s="169"/>
      <c r="E28" s="169"/>
      <c r="F28" s="99"/>
    </row>
    <row r="29" spans="1:6" x14ac:dyDescent="0.3">
      <c r="A29" s="239" t="s">
        <v>685</v>
      </c>
      <c r="B29" s="238">
        <v>10.664999999999999</v>
      </c>
      <c r="C29" s="236"/>
      <c r="D29" s="244">
        <v>0</v>
      </c>
      <c r="E29" s="244">
        <v>0</v>
      </c>
      <c r="F29" s="99"/>
    </row>
    <row r="30" spans="1:6" x14ac:dyDescent="0.3">
      <c r="A30" s="239"/>
      <c r="B30" s="238"/>
      <c r="C30" s="236"/>
      <c r="D30" s="169"/>
      <c r="E30" s="169"/>
      <c r="F30" s="99"/>
    </row>
    <row r="31" spans="1:6" x14ac:dyDescent="0.3">
      <c r="A31" s="64" t="s">
        <v>857</v>
      </c>
      <c r="B31" s="238"/>
      <c r="C31" s="236"/>
      <c r="D31" s="244">
        <f>SUM(D26:D30)</f>
        <v>0</v>
      </c>
      <c r="E31" s="244">
        <f>SUM(E26:E30)</f>
        <v>0</v>
      </c>
      <c r="F31" s="99"/>
    </row>
    <row r="32" spans="1:6" x14ac:dyDescent="0.3">
      <c r="A32" s="239"/>
      <c r="B32" s="238"/>
      <c r="C32" s="236"/>
      <c r="D32" s="169"/>
      <c r="E32" s="169"/>
      <c r="F32" s="99"/>
    </row>
    <row r="33" spans="1:6" x14ac:dyDescent="0.3">
      <c r="A33" s="239" t="s">
        <v>686</v>
      </c>
      <c r="B33" s="238"/>
      <c r="C33" s="236"/>
      <c r="D33" s="169"/>
      <c r="E33" s="169"/>
      <c r="F33" s="99"/>
    </row>
    <row r="34" spans="1:6" x14ac:dyDescent="0.3">
      <c r="A34" s="239" t="s">
        <v>855</v>
      </c>
      <c r="B34" s="238"/>
      <c r="C34" s="236"/>
      <c r="D34" s="169"/>
      <c r="E34" s="169"/>
      <c r="F34" s="99"/>
    </row>
    <row r="35" spans="1:6" x14ac:dyDescent="0.3">
      <c r="A35" s="239" t="s">
        <v>858</v>
      </c>
      <c r="B35" s="238"/>
      <c r="C35" s="236"/>
      <c r="D35" s="169"/>
      <c r="E35" s="169"/>
      <c r="F35" s="99"/>
    </row>
    <row r="36" spans="1:6" x14ac:dyDescent="0.3">
      <c r="A36" s="239" t="s">
        <v>859</v>
      </c>
      <c r="B36" s="238">
        <v>10.664</v>
      </c>
      <c r="C36" s="236"/>
      <c r="D36" s="245"/>
      <c r="E36" s="245"/>
      <c r="F36" s="99"/>
    </row>
    <row r="37" spans="1:6" x14ac:dyDescent="0.3">
      <c r="A37" s="239"/>
      <c r="B37" s="238"/>
      <c r="C37" s="236"/>
      <c r="D37" s="169"/>
      <c r="E37" s="169"/>
      <c r="F37" s="99"/>
    </row>
    <row r="38" spans="1:6" x14ac:dyDescent="0.3">
      <c r="A38" s="116" t="s">
        <v>687</v>
      </c>
      <c r="B38" s="246"/>
      <c r="C38" s="247"/>
      <c r="D38" s="248">
        <f>SUM(D22+D31+D36)</f>
        <v>0</v>
      </c>
      <c r="E38" s="248">
        <f>SUM(E22+E31+E36)</f>
        <v>0</v>
      </c>
      <c r="F38" s="99"/>
    </row>
    <row r="39" spans="1:6" x14ac:dyDescent="0.3">
      <c r="A39" s="239"/>
      <c r="B39" s="238"/>
      <c r="C39" s="236"/>
      <c r="D39" s="169"/>
      <c r="E39" s="169"/>
      <c r="F39" s="99"/>
    </row>
    <row r="40" spans="1:6" x14ac:dyDescent="0.3">
      <c r="A40" s="239" t="s">
        <v>688</v>
      </c>
      <c r="B40" s="238"/>
      <c r="C40" s="236"/>
      <c r="D40" s="169"/>
      <c r="E40" s="169"/>
      <c r="F40" s="99"/>
    </row>
    <row r="41" spans="1:6" x14ac:dyDescent="0.3">
      <c r="A41" s="239" t="s">
        <v>860</v>
      </c>
      <c r="B41" s="170"/>
      <c r="C41" s="236"/>
      <c r="D41" s="244"/>
      <c r="E41" s="244"/>
      <c r="F41" s="99"/>
    </row>
    <row r="42" spans="1:6" x14ac:dyDescent="0.3">
      <c r="A42" s="239"/>
      <c r="B42" s="238"/>
      <c r="C42" s="236"/>
      <c r="D42" s="169"/>
      <c r="E42" s="169"/>
      <c r="F42" s="99"/>
    </row>
    <row r="43" spans="1:6" x14ac:dyDescent="0.3">
      <c r="A43" s="239" t="s">
        <v>689</v>
      </c>
      <c r="B43" s="238"/>
      <c r="C43" s="236"/>
      <c r="D43" s="169"/>
      <c r="E43" s="169"/>
      <c r="F43" s="99"/>
    </row>
    <row r="44" spans="1:6" x14ac:dyDescent="0.3">
      <c r="A44" s="239" t="s">
        <v>690</v>
      </c>
      <c r="B44" s="238"/>
      <c r="C44" s="236"/>
      <c r="D44" s="169"/>
      <c r="E44" s="169"/>
      <c r="F44" s="99"/>
    </row>
    <row r="45" spans="1:6" x14ac:dyDescent="0.3">
      <c r="A45" s="239" t="s">
        <v>861</v>
      </c>
      <c r="B45" s="238">
        <v>12.106</v>
      </c>
      <c r="C45" s="236"/>
      <c r="D45" s="244"/>
      <c r="E45" s="244"/>
      <c r="F45" s="99"/>
    </row>
    <row r="46" spans="1:6" x14ac:dyDescent="0.3">
      <c r="A46" s="239" t="s">
        <v>860</v>
      </c>
      <c r="B46" s="170"/>
      <c r="C46" s="236"/>
      <c r="D46" s="249"/>
      <c r="E46" s="249"/>
      <c r="F46" s="99"/>
    </row>
    <row r="47" spans="1:6" x14ac:dyDescent="0.3">
      <c r="A47" s="239"/>
      <c r="B47" s="238"/>
      <c r="C47" s="236"/>
      <c r="D47" s="169"/>
      <c r="E47" s="169"/>
      <c r="F47" s="99"/>
    </row>
    <row r="48" spans="1:6" x14ac:dyDescent="0.3">
      <c r="A48" s="116" t="s">
        <v>691</v>
      </c>
      <c r="B48" s="246"/>
      <c r="C48" s="247"/>
      <c r="D48" s="248">
        <f>SUM(D40:D47)</f>
        <v>0</v>
      </c>
      <c r="E48" s="248">
        <f>SUM(E40:E47)</f>
        <v>0</v>
      </c>
      <c r="F48" s="99"/>
    </row>
    <row r="49" spans="1:6" x14ac:dyDescent="0.3">
      <c r="A49" s="239"/>
      <c r="B49" s="238"/>
      <c r="C49" s="236"/>
      <c r="D49" s="169"/>
      <c r="E49" s="169"/>
      <c r="F49" s="99"/>
    </row>
    <row r="50" spans="1:6" x14ac:dyDescent="0.3">
      <c r="A50" s="239" t="s">
        <v>692</v>
      </c>
      <c r="B50" s="238"/>
      <c r="C50" s="236"/>
      <c r="D50" s="169"/>
      <c r="E50" s="169"/>
      <c r="F50" s="99"/>
    </row>
    <row r="51" spans="1:6" x14ac:dyDescent="0.3">
      <c r="A51" s="239" t="s">
        <v>860</v>
      </c>
      <c r="B51" s="170"/>
      <c r="C51" s="236"/>
      <c r="D51" s="244"/>
      <c r="E51" s="244"/>
      <c r="F51" s="99"/>
    </row>
    <row r="52" spans="1:6" x14ac:dyDescent="0.3">
      <c r="A52" s="239"/>
      <c r="B52" s="238"/>
      <c r="C52" s="236"/>
      <c r="D52" s="169"/>
      <c r="E52" s="169"/>
      <c r="F52" s="99"/>
    </row>
    <row r="53" spans="1:6" x14ac:dyDescent="0.3">
      <c r="A53" s="239" t="s">
        <v>693</v>
      </c>
      <c r="B53" s="238"/>
      <c r="C53" s="236"/>
      <c r="D53" s="169"/>
      <c r="E53" s="169"/>
      <c r="F53" s="99"/>
    </row>
    <row r="54" spans="1:6" x14ac:dyDescent="0.3">
      <c r="A54" s="239" t="s">
        <v>860</v>
      </c>
      <c r="B54" s="170"/>
      <c r="C54" s="236"/>
      <c r="D54" s="244"/>
      <c r="E54" s="244"/>
      <c r="F54" s="99"/>
    </row>
    <row r="55" spans="1:6" x14ac:dyDescent="0.3">
      <c r="A55" s="239"/>
      <c r="B55" s="238"/>
      <c r="C55" s="236"/>
      <c r="D55" s="169"/>
      <c r="E55" s="169"/>
      <c r="F55" s="99"/>
    </row>
    <row r="56" spans="1:6" x14ac:dyDescent="0.3">
      <c r="A56" s="116" t="s">
        <v>694</v>
      </c>
      <c r="B56" s="246"/>
      <c r="C56" s="247"/>
      <c r="D56" s="248">
        <f>SUM(D50:D55)</f>
        <v>0</v>
      </c>
      <c r="E56" s="248">
        <f>SUM(E50:E55)</f>
        <v>0</v>
      </c>
      <c r="F56" s="99"/>
    </row>
    <row r="57" spans="1:6" x14ac:dyDescent="0.3">
      <c r="A57" s="239"/>
      <c r="B57" s="238"/>
      <c r="C57" s="236"/>
      <c r="D57" s="169"/>
      <c r="E57" s="169"/>
      <c r="F57" s="99"/>
    </row>
    <row r="58" spans="1:6" x14ac:dyDescent="0.3">
      <c r="A58" s="239" t="s">
        <v>695</v>
      </c>
      <c r="B58" s="238"/>
      <c r="C58" s="236"/>
      <c r="D58" s="169"/>
      <c r="E58" s="169"/>
      <c r="F58" s="99"/>
    </row>
    <row r="59" spans="1:6" x14ac:dyDescent="0.3">
      <c r="A59" s="239" t="s">
        <v>860</v>
      </c>
      <c r="B59" s="170"/>
      <c r="C59" s="236"/>
      <c r="D59" s="244"/>
      <c r="E59" s="244"/>
      <c r="F59" s="99"/>
    </row>
    <row r="60" spans="1:6" x14ac:dyDescent="0.3">
      <c r="A60" s="239"/>
      <c r="B60" s="238"/>
      <c r="C60" s="236"/>
      <c r="D60" s="169"/>
      <c r="E60" s="169"/>
      <c r="F60" s="99"/>
    </row>
    <row r="61" spans="1:6" x14ac:dyDescent="0.3">
      <c r="A61" s="239" t="s">
        <v>696</v>
      </c>
      <c r="B61" s="238"/>
      <c r="C61" s="236"/>
      <c r="D61" s="169"/>
      <c r="E61" s="169"/>
      <c r="F61" s="99"/>
    </row>
    <row r="62" spans="1:6" x14ac:dyDescent="0.3">
      <c r="A62" s="239" t="s">
        <v>697</v>
      </c>
      <c r="B62" s="238"/>
      <c r="C62" s="236"/>
      <c r="D62" s="169"/>
      <c r="E62" s="169"/>
      <c r="F62" s="99"/>
    </row>
    <row r="63" spans="1:6" x14ac:dyDescent="0.3">
      <c r="A63" s="239" t="s">
        <v>698</v>
      </c>
      <c r="B63" s="238">
        <v>14.218</v>
      </c>
      <c r="C63" s="236"/>
      <c r="D63" s="244"/>
      <c r="E63" s="244"/>
      <c r="F63" s="99"/>
    </row>
    <row r="64" spans="1:6" x14ac:dyDescent="0.3">
      <c r="A64" s="239" t="s">
        <v>699</v>
      </c>
      <c r="B64" s="238"/>
      <c r="C64" s="236"/>
      <c r="D64" s="169"/>
      <c r="E64" s="169"/>
      <c r="F64" s="99"/>
    </row>
    <row r="65" spans="1:6" x14ac:dyDescent="0.3">
      <c r="A65" s="239" t="s">
        <v>700</v>
      </c>
      <c r="B65" s="238">
        <v>14.228</v>
      </c>
      <c r="C65" s="236"/>
      <c r="D65" s="244"/>
      <c r="E65" s="244"/>
      <c r="F65" s="99"/>
    </row>
    <row r="66" spans="1:6" x14ac:dyDescent="0.3">
      <c r="A66" s="239" t="s">
        <v>701</v>
      </c>
      <c r="B66" s="238"/>
      <c r="C66" s="236"/>
      <c r="D66" s="169"/>
      <c r="E66" s="169"/>
      <c r="F66" s="99"/>
    </row>
    <row r="67" spans="1:6" x14ac:dyDescent="0.3">
      <c r="A67" s="239" t="s">
        <v>702</v>
      </c>
      <c r="B67" s="238"/>
      <c r="C67" s="236"/>
      <c r="D67" s="169"/>
      <c r="E67" s="169"/>
      <c r="F67" s="99"/>
    </row>
    <row r="68" spans="1:6" x14ac:dyDescent="0.3">
      <c r="A68" s="239" t="s">
        <v>860</v>
      </c>
      <c r="B68" s="170"/>
      <c r="C68" s="236"/>
      <c r="D68" s="244"/>
      <c r="E68" s="244"/>
      <c r="F68" s="99"/>
    </row>
    <row r="69" spans="1:6" x14ac:dyDescent="0.3">
      <c r="A69" s="239"/>
      <c r="B69" s="238"/>
      <c r="C69" s="236"/>
      <c r="D69" s="169"/>
      <c r="E69" s="169"/>
      <c r="F69" s="99"/>
    </row>
    <row r="70" spans="1:6" x14ac:dyDescent="0.3">
      <c r="A70" s="239" t="s">
        <v>703</v>
      </c>
      <c r="B70" s="238"/>
      <c r="C70" s="236"/>
      <c r="D70" s="169"/>
      <c r="E70" s="169"/>
      <c r="F70" s="99"/>
    </row>
    <row r="71" spans="1:6" x14ac:dyDescent="0.3">
      <c r="A71" s="239" t="s">
        <v>860</v>
      </c>
      <c r="B71" s="250"/>
      <c r="C71" s="236"/>
      <c r="D71" s="244"/>
      <c r="E71" s="244"/>
      <c r="F71" s="99"/>
    </row>
    <row r="72" spans="1:6" x14ac:dyDescent="0.3">
      <c r="A72" s="239"/>
      <c r="B72" s="238"/>
      <c r="C72" s="236"/>
      <c r="D72" s="169"/>
      <c r="E72" s="169"/>
      <c r="F72" s="99"/>
    </row>
    <row r="73" spans="1:6" x14ac:dyDescent="0.3">
      <c r="A73" s="116" t="s">
        <v>704</v>
      </c>
      <c r="B73" s="246"/>
      <c r="C73" s="247"/>
      <c r="D73" s="248">
        <f>SUM(D59+D68+D71+D63+D65)</f>
        <v>0</v>
      </c>
      <c r="E73" s="248">
        <f>SUM(E59+E68+E71+E63+E65)</f>
        <v>0</v>
      </c>
      <c r="F73" s="99"/>
    </row>
    <row r="74" spans="1:6" x14ac:dyDescent="0.3">
      <c r="A74" s="239"/>
      <c r="B74" s="238"/>
      <c r="C74" s="236"/>
      <c r="D74" s="169"/>
      <c r="E74" s="169"/>
      <c r="F74" s="99"/>
    </row>
    <row r="75" spans="1:6" x14ac:dyDescent="0.3">
      <c r="A75" s="239" t="s">
        <v>705</v>
      </c>
      <c r="B75" s="238"/>
      <c r="C75" s="236"/>
      <c r="D75" s="169"/>
      <c r="E75" s="169"/>
      <c r="F75" s="99"/>
    </row>
    <row r="76" spans="1:6" x14ac:dyDescent="0.3">
      <c r="A76" s="239" t="s">
        <v>706</v>
      </c>
      <c r="B76" s="238"/>
      <c r="C76" s="236"/>
      <c r="D76" s="169"/>
      <c r="E76" s="169"/>
      <c r="F76" s="99"/>
    </row>
    <row r="77" spans="1:6" x14ac:dyDescent="0.3">
      <c r="A77" s="239" t="s">
        <v>707</v>
      </c>
      <c r="B77" s="238">
        <v>15.226000000000001</v>
      </c>
      <c r="C77" s="236"/>
      <c r="D77" s="244"/>
      <c r="E77" s="244"/>
      <c r="F77" s="99"/>
    </row>
    <row r="78" spans="1:6" x14ac:dyDescent="0.3">
      <c r="A78" s="239" t="s">
        <v>862</v>
      </c>
      <c r="B78" s="170"/>
      <c r="C78" s="236"/>
      <c r="D78" s="244"/>
      <c r="E78" s="244"/>
      <c r="F78" s="99"/>
    </row>
    <row r="79" spans="1:6" x14ac:dyDescent="0.3">
      <c r="A79" s="239" t="s">
        <v>708</v>
      </c>
      <c r="B79" s="238"/>
      <c r="C79" s="236"/>
      <c r="D79" s="169"/>
      <c r="E79" s="169"/>
      <c r="F79" s="99"/>
    </row>
    <row r="80" spans="1:6" x14ac:dyDescent="0.3">
      <c r="A80" s="239" t="s">
        <v>863</v>
      </c>
      <c r="B80" s="238">
        <v>15.916</v>
      </c>
      <c r="C80" s="236"/>
      <c r="D80" s="244"/>
      <c r="E80" s="244"/>
      <c r="F80" s="99"/>
    </row>
    <row r="81" spans="1:6" x14ac:dyDescent="0.3">
      <c r="A81" s="239"/>
      <c r="B81" s="238"/>
      <c r="C81" s="236"/>
      <c r="D81" s="169"/>
      <c r="E81" s="169"/>
      <c r="F81" s="99"/>
    </row>
    <row r="82" spans="1:6" x14ac:dyDescent="0.3">
      <c r="A82" s="239" t="s">
        <v>709</v>
      </c>
      <c r="B82" s="238"/>
      <c r="C82" s="236"/>
      <c r="D82" s="169"/>
      <c r="E82" s="169"/>
      <c r="F82" s="99"/>
    </row>
    <row r="83" spans="1:6" x14ac:dyDescent="0.3">
      <c r="A83" s="239" t="s">
        <v>710</v>
      </c>
      <c r="B83" s="238"/>
      <c r="C83" s="236"/>
      <c r="D83" s="169"/>
      <c r="E83" s="169"/>
      <c r="F83" s="99"/>
    </row>
    <row r="84" spans="1:6" x14ac:dyDescent="0.3">
      <c r="A84" s="239" t="s">
        <v>863</v>
      </c>
      <c r="B84" s="238">
        <v>15.916</v>
      </c>
      <c r="C84" s="236"/>
      <c r="D84" s="244"/>
      <c r="E84" s="244"/>
      <c r="F84" s="99"/>
    </row>
    <row r="85" spans="1:6" x14ac:dyDescent="0.3">
      <c r="A85" s="239"/>
      <c r="B85" s="238"/>
      <c r="C85" s="236"/>
      <c r="D85" s="169"/>
      <c r="E85" s="169"/>
      <c r="F85" s="99"/>
    </row>
    <row r="86" spans="1:6" x14ac:dyDescent="0.3">
      <c r="A86" s="116" t="s">
        <v>711</v>
      </c>
      <c r="B86" s="246"/>
      <c r="C86" s="247"/>
      <c r="D86" s="248">
        <f>SUM(D77+D78+D80+D84)</f>
        <v>0</v>
      </c>
      <c r="E86" s="248">
        <f>SUM(E77+E78+E80+E84)</f>
        <v>0</v>
      </c>
      <c r="F86" s="99"/>
    </row>
    <row r="87" spans="1:6" x14ac:dyDescent="0.3">
      <c r="A87" s="239"/>
      <c r="B87" s="238"/>
      <c r="C87" s="236"/>
      <c r="D87" s="169"/>
      <c r="E87" s="169"/>
      <c r="F87" s="99"/>
    </row>
    <row r="88" spans="1:6" x14ac:dyDescent="0.3">
      <c r="A88" s="239" t="s">
        <v>864</v>
      </c>
      <c r="B88" s="238"/>
      <c r="C88" s="236"/>
      <c r="D88" s="169"/>
      <c r="E88" s="169"/>
      <c r="F88" s="99"/>
    </row>
    <row r="89" spans="1:6" x14ac:dyDescent="0.3">
      <c r="A89" s="239" t="s">
        <v>865</v>
      </c>
      <c r="B89" s="238">
        <v>16.606000000000002</v>
      </c>
      <c r="C89" s="236"/>
      <c r="D89" s="244"/>
      <c r="E89" s="244"/>
      <c r="F89" s="99"/>
    </row>
    <row r="90" spans="1:6" x14ac:dyDescent="0.3">
      <c r="A90" s="239" t="s">
        <v>866</v>
      </c>
      <c r="B90" s="238">
        <v>16.71</v>
      </c>
      <c r="C90" s="236"/>
      <c r="D90" s="244"/>
      <c r="E90" s="244"/>
      <c r="F90" s="99"/>
    </row>
    <row r="91" spans="1:6" x14ac:dyDescent="0.3">
      <c r="A91" s="239" t="s">
        <v>867</v>
      </c>
      <c r="B91" s="238"/>
      <c r="C91" s="236"/>
      <c r="D91" s="169"/>
      <c r="E91" s="169"/>
      <c r="F91" s="99"/>
    </row>
    <row r="92" spans="1:6" x14ac:dyDescent="0.3">
      <c r="A92" s="239" t="s">
        <v>868</v>
      </c>
      <c r="B92" s="238"/>
      <c r="C92" s="236"/>
      <c r="D92" s="169"/>
      <c r="E92" s="169"/>
      <c r="F92" s="99"/>
    </row>
    <row r="93" spans="1:6" x14ac:dyDescent="0.3">
      <c r="A93" s="239" t="s">
        <v>869</v>
      </c>
      <c r="B93" s="238">
        <v>16.54</v>
      </c>
      <c r="C93" s="236"/>
      <c r="D93" s="244"/>
      <c r="E93" s="244"/>
      <c r="F93" s="99"/>
    </row>
    <row r="94" spans="1:6" x14ac:dyDescent="0.3">
      <c r="A94" s="239" t="s">
        <v>870</v>
      </c>
      <c r="B94" s="238"/>
      <c r="C94" s="236"/>
      <c r="D94" s="169"/>
      <c r="E94" s="169"/>
      <c r="F94" s="99"/>
    </row>
    <row r="95" spans="1:6" x14ac:dyDescent="0.3">
      <c r="A95" s="239" t="s">
        <v>871</v>
      </c>
      <c r="B95" s="238">
        <v>16.574999999999999</v>
      </c>
      <c r="C95" s="236"/>
      <c r="D95" s="244"/>
      <c r="E95" s="244"/>
      <c r="F95" s="99"/>
    </row>
    <row r="96" spans="1:6" x14ac:dyDescent="0.3">
      <c r="A96" s="239" t="s">
        <v>872</v>
      </c>
      <c r="B96" s="238">
        <v>16.588000000000001</v>
      </c>
      <c r="C96" s="236"/>
      <c r="D96" s="249"/>
      <c r="E96" s="249"/>
      <c r="F96" s="99"/>
    </row>
    <row r="97" spans="1:6" x14ac:dyDescent="0.3">
      <c r="A97" s="239" t="s">
        <v>873</v>
      </c>
      <c r="B97" s="238"/>
      <c r="C97" s="236"/>
      <c r="D97" s="169"/>
      <c r="E97" s="169"/>
      <c r="F97" s="99"/>
    </row>
    <row r="98" spans="1:6" x14ac:dyDescent="0.3">
      <c r="A98" s="239" t="s">
        <v>874</v>
      </c>
      <c r="B98" s="238">
        <v>16.59</v>
      </c>
      <c r="C98" s="236"/>
      <c r="D98" s="244"/>
      <c r="E98" s="244"/>
      <c r="F98" s="99"/>
    </row>
    <row r="99" spans="1:6" x14ac:dyDescent="0.3">
      <c r="A99" s="239" t="s">
        <v>875</v>
      </c>
      <c r="B99" s="238"/>
      <c r="C99" s="236"/>
      <c r="D99" s="169"/>
      <c r="E99" s="169"/>
      <c r="F99" s="99"/>
    </row>
    <row r="100" spans="1:6" x14ac:dyDescent="0.3">
      <c r="A100" s="239" t="s">
        <v>712</v>
      </c>
      <c r="B100" s="238">
        <v>16.738</v>
      </c>
      <c r="C100" s="236"/>
      <c r="D100" s="244"/>
      <c r="E100" s="244"/>
      <c r="F100" s="99"/>
    </row>
    <row r="101" spans="1:6" x14ac:dyDescent="0.3">
      <c r="A101" s="239"/>
      <c r="B101" s="238"/>
      <c r="C101" s="236"/>
      <c r="D101" s="169"/>
      <c r="E101" s="169"/>
      <c r="F101" s="99"/>
    </row>
    <row r="102" spans="1:6" x14ac:dyDescent="0.3">
      <c r="A102" s="116" t="s">
        <v>714</v>
      </c>
      <c r="B102" s="246"/>
      <c r="C102" s="247"/>
      <c r="D102" s="248">
        <f>SUM(D89:D100)</f>
        <v>0</v>
      </c>
      <c r="E102" s="248">
        <f>SUM(E89:E100)</f>
        <v>0</v>
      </c>
      <c r="F102" s="99"/>
    </row>
    <row r="103" spans="1:6" x14ac:dyDescent="0.3">
      <c r="A103" s="239"/>
      <c r="B103" s="238"/>
      <c r="C103" s="236"/>
      <c r="D103" s="169"/>
      <c r="E103" s="169"/>
      <c r="F103" s="99"/>
    </row>
    <row r="104" spans="1:6" x14ac:dyDescent="0.3">
      <c r="A104" s="239" t="s">
        <v>715</v>
      </c>
      <c r="B104" s="238"/>
      <c r="C104" s="236"/>
      <c r="D104" s="169"/>
      <c r="E104" s="169"/>
      <c r="F104" s="99"/>
    </row>
    <row r="105" spans="1:6" x14ac:dyDescent="0.3">
      <c r="A105" s="239" t="s">
        <v>716</v>
      </c>
      <c r="B105" s="238"/>
      <c r="C105" s="236"/>
      <c r="D105" s="169"/>
      <c r="E105" s="169"/>
      <c r="F105" s="99"/>
    </row>
    <row r="106" spans="1:6" x14ac:dyDescent="0.3">
      <c r="A106" s="239" t="s">
        <v>717</v>
      </c>
      <c r="B106" s="238"/>
      <c r="C106" s="236"/>
      <c r="D106" s="169"/>
      <c r="E106" s="169"/>
      <c r="F106" s="99"/>
    </row>
    <row r="107" spans="1:6" x14ac:dyDescent="0.3">
      <c r="A107" s="239" t="s">
        <v>876</v>
      </c>
      <c r="B107" s="238">
        <v>17.257999999999999</v>
      </c>
      <c r="C107" s="236"/>
      <c r="D107" s="244"/>
      <c r="E107" s="244"/>
      <c r="F107" s="99"/>
    </row>
    <row r="108" spans="1:6" x14ac:dyDescent="0.3">
      <c r="A108" s="239" t="s">
        <v>877</v>
      </c>
      <c r="B108" s="238">
        <v>17.277999999999999</v>
      </c>
      <c r="C108" s="236"/>
      <c r="D108" s="244"/>
      <c r="E108" s="244"/>
      <c r="F108" s="99"/>
    </row>
    <row r="109" spans="1:6" x14ac:dyDescent="0.3">
      <c r="A109" s="239"/>
      <c r="B109" s="238"/>
      <c r="C109" s="236"/>
      <c r="D109" s="169"/>
      <c r="E109" s="169"/>
      <c r="F109" s="99"/>
    </row>
    <row r="110" spans="1:6" x14ac:dyDescent="0.3">
      <c r="A110" s="239" t="s">
        <v>718</v>
      </c>
      <c r="B110" s="238"/>
      <c r="C110" s="236"/>
      <c r="D110" s="244">
        <f>SUM(D106:D109)</f>
        <v>0</v>
      </c>
      <c r="E110" s="244">
        <f>SUM(E106:E109)</f>
        <v>0</v>
      </c>
      <c r="F110" s="99"/>
    </row>
    <row r="111" spans="1:6" x14ac:dyDescent="0.3">
      <c r="A111" s="239"/>
      <c r="B111" s="238"/>
      <c r="C111" s="236"/>
      <c r="D111" s="169"/>
      <c r="E111" s="169"/>
      <c r="F111" s="99"/>
    </row>
    <row r="112" spans="1:6" x14ac:dyDescent="0.3">
      <c r="A112" s="239" t="s">
        <v>686</v>
      </c>
      <c r="B112" s="238"/>
      <c r="C112" s="236"/>
      <c r="D112" s="169"/>
      <c r="E112" s="169"/>
      <c r="F112" s="99"/>
    </row>
    <row r="113" spans="1:6" x14ac:dyDescent="0.3">
      <c r="A113" s="239" t="s">
        <v>719</v>
      </c>
      <c r="B113" s="238"/>
      <c r="C113" s="236"/>
      <c r="D113" s="169"/>
      <c r="E113" s="169"/>
      <c r="F113" s="99"/>
    </row>
    <row r="114" spans="1:6" x14ac:dyDescent="0.3">
      <c r="A114" s="239" t="s">
        <v>860</v>
      </c>
      <c r="B114" s="170"/>
      <c r="C114" s="236"/>
      <c r="D114" s="244"/>
      <c r="E114" s="244"/>
      <c r="F114" s="99"/>
    </row>
    <row r="115" spans="1:6" x14ac:dyDescent="0.3">
      <c r="A115" s="239"/>
      <c r="B115" s="238"/>
      <c r="C115" s="236"/>
      <c r="D115" s="169"/>
      <c r="E115" s="169"/>
      <c r="F115" s="99"/>
    </row>
    <row r="116" spans="1:6" x14ac:dyDescent="0.3">
      <c r="A116" s="239" t="s">
        <v>716</v>
      </c>
      <c r="B116" s="238"/>
      <c r="C116" s="236"/>
      <c r="D116" s="169"/>
      <c r="E116" s="169"/>
      <c r="F116" s="99"/>
    </row>
    <row r="117" spans="1:6" x14ac:dyDescent="0.3">
      <c r="A117" s="239" t="s">
        <v>860</v>
      </c>
      <c r="B117" s="170"/>
      <c r="C117" s="236"/>
      <c r="D117" s="244"/>
      <c r="E117" s="244"/>
      <c r="F117" s="99"/>
    </row>
    <row r="118" spans="1:6" x14ac:dyDescent="0.3">
      <c r="A118" s="239"/>
      <c r="B118" s="238"/>
      <c r="C118" s="236"/>
      <c r="D118" s="169"/>
      <c r="E118" s="169"/>
      <c r="F118" s="99"/>
    </row>
    <row r="119" spans="1:6" x14ac:dyDescent="0.3">
      <c r="A119" s="116" t="s">
        <v>720</v>
      </c>
      <c r="B119" s="246"/>
      <c r="C119" s="247"/>
      <c r="D119" s="248">
        <f>SUM(D110:D118)</f>
        <v>0</v>
      </c>
      <c r="E119" s="248">
        <f>SUM(E110:E118)</f>
        <v>0</v>
      </c>
      <c r="F119" s="99"/>
    </row>
    <row r="120" spans="1:6" x14ac:dyDescent="0.3">
      <c r="A120" s="239"/>
      <c r="B120" s="238"/>
      <c r="C120" s="236"/>
      <c r="D120" s="169"/>
      <c r="E120" s="169"/>
      <c r="F120" s="99"/>
    </row>
    <row r="121" spans="1:6" x14ac:dyDescent="0.3">
      <c r="A121" s="239" t="s">
        <v>878</v>
      </c>
      <c r="B121" s="246"/>
      <c r="C121" s="247"/>
      <c r="D121" s="251"/>
      <c r="E121" s="251"/>
      <c r="F121" s="99"/>
    </row>
    <row r="122" spans="1:6" x14ac:dyDescent="0.3">
      <c r="A122" s="239" t="s">
        <v>721</v>
      </c>
      <c r="B122" s="238"/>
      <c r="C122" s="236"/>
      <c r="D122" s="169"/>
      <c r="E122" s="169"/>
      <c r="F122" s="99"/>
    </row>
    <row r="123" spans="1:6" x14ac:dyDescent="0.3">
      <c r="A123" s="239" t="s">
        <v>879</v>
      </c>
      <c r="B123" s="238"/>
      <c r="C123" s="236"/>
      <c r="D123" s="169"/>
      <c r="E123" s="169"/>
      <c r="F123" s="99"/>
    </row>
    <row r="124" spans="1:6" x14ac:dyDescent="0.3">
      <c r="A124" s="239" t="s">
        <v>880</v>
      </c>
      <c r="B124" s="238">
        <v>20.204999999999998</v>
      </c>
      <c r="C124" s="236"/>
      <c r="D124" s="244"/>
      <c r="E124" s="244"/>
      <c r="F124" s="99"/>
    </row>
    <row r="125" spans="1:6" x14ac:dyDescent="0.3">
      <c r="A125" s="239" t="s">
        <v>881</v>
      </c>
      <c r="B125" s="238">
        <v>20.219000000000001</v>
      </c>
      <c r="C125" s="236"/>
      <c r="D125" s="249"/>
      <c r="E125" s="249"/>
      <c r="F125" s="99"/>
    </row>
    <row r="126" spans="1:6" x14ac:dyDescent="0.3">
      <c r="A126" s="239"/>
      <c r="B126" s="238"/>
      <c r="C126" s="236"/>
      <c r="D126" s="169"/>
      <c r="E126" s="169"/>
      <c r="F126" s="99"/>
    </row>
    <row r="127" spans="1:6" x14ac:dyDescent="0.3">
      <c r="A127" s="239" t="s">
        <v>882</v>
      </c>
      <c r="B127" s="238"/>
      <c r="C127" s="236"/>
      <c r="D127" s="244">
        <f>SUM(D124:D125)</f>
        <v>0</v>
      </c>
      <c r="E127" s="244">
        <f>SUM(E124:E125)</f>
        <v>0</v>
      </c>
      <c r="F127" s="99"/>
    </row>
    <row r="128" spans="1:6" x14ac:dyDescent="0.3">
      <c r="A128" s="239"/>
      <c r="B128" s="238"/>
      <c r="C128" s="236"/>
      <c r="D128" s="169"/>
      <c r="E128" s="169"/>
      <c r="F128" s="99"/>
    </row>
    <row r="129" spans="1:6" x14ac:dyDescent="0.3">
      <c r="A129" s="239" t="s">
        <v>723</v>
      </c>
      <c r="B129" s="238"/>
      <c r="C129" s="236"/>
      <c r="D129" s="169"/>
      <c r="E129" s="169"/>
      <c r="F129" s="99"/>
    </row>
    <row r="130" spans="1:6" x14ac:dyDescent="0.3">
      <c r="A130" s="239" t="s">
        <v>721</v>
      </c>
      <c r="B130" s="238"/>
      <c r="C130" s="236"/>
      <c r="D130" s="169"/>
      <c r="E130" s="169"/>
      <c r="F130" s="99"/>
    </row>
    <row r="131" spans="1:6" x14ac:dyDescent="0.3">
      <c r="A131" s="239" t="s">
        <v>713</v>
      </c>
      <c r="B131" s="238"/>
      <c r="C131" s="236"/>
      <c r="D131" s="169"/>
      <c r="E131" s="169"/>
      <c r="F131" s="99"/>
    </row>
    <row r="132" spans="1:6" x14ac:dyDescent="0.3">
      <c r="A132" s="239" t="s">
        <v>724</v>
      </c>
      <c r="B132" s="238">
        <v>20.6</v>
      </c>
      <c r="C132" s="236"/>
      <c r="D132" s="244"/>
      <c r="E132" s="244"/>
      <c r="F132" s="99"/>
    </row>
    <row r="133" spans="1:6" x14ac:dyDescent="0.3">
      <c r="A133" s="239" t="s">
        <v>725</v>
      </c>
      <c r="B133" s="238">
        <v>20.600999999999999</v>
      </c>
      <c r="C133" s="236"/>
      <c r="D133" s="244"/>
      <c r="E133" s="244"/>
      <c r="F133" s="99"/>
    </row>
    <row r="134" spans="1:6" x14ac:dyDescent="0.3">
      <c r="A134" s="239" t="s">
        <v>883</v>
      </c>
      <c r="B134" s="238">
        <v>20.616</v>
      </c>
      <c r="C134" s="236"/>
      <c r="D134" s="249"/>
      <c r="E134" s="249"/>
      <c r="F134" s="99"/>
    </row>
    <row r="135" spans="1:6" x14ac:dyDescent="0.3">
      <c r="A135" s="239"/>
      <c r="B135" s="238"/>
      <c r="C135" s="236"/>
      <c r="D135" s="169"/>
      <c r="E135" s="169"/>
      <c r="F135" s="99"/>
    </row>
    <row r="136" spans="1:6" x14ac:dyDescent="0.3">
      <c r="A136" s="239" t="s">
        <v>726</v>
      </c>
      <c r="B136" s="238"/>
      <c r="C136" s="236"/>
      <c r="D136" s="244">
        <f>SUM(D132:D134)</f>
        <v>0</v>
      </c>
      <c r="E136" s="244">
        <f>SUM(E132:E134)</f>
        <v>0</v>
      </c>
      <c r="F136" s="99"/>
    </row>
    <row r="137" spans="1:6" x14ac:dyDescent="0.3">
      <c r="A137" s="239"/>
      <c r="B137" s="238"/>
      <c r="C137" s="236"/>
      <c r="D137" s="169"/>
      <c r="E137" s="169"/>
      <c r="F137" s="99"/>
    </row>
    <row r="138" spans="1:6" x14ac:dyDescent="0.3">
      <c r="A138" s="239" t="s">
        <v>686</v>
      </c>
      <c r="B138" s="238"/>
      <c r="C138" s="236"/>
      <c r="D138" s="169"/>
      <c r="E138" s="169"/>
      <c r="F138" s="99"/>
    </row>
    <row r="139" spans="1:6" x14ac:dyDescent="0.3">
      <c r="A139" s="239" t="s">
        <v>727</v>
      </c>
      <c r="B139" s="238"/>
      <c r="C139" s="236"/>
      <c r="D139" s="169"/>
      <c r="E139" s="169"/>
      <c r="F139" s="99"/>
    </row>
    <row r="140" spans="1:6" x14ac:dyDescent="0.3">
      <c r="A140" s="239" t="s">
        <v>860</v>
      </c>
      <c r="B140" s="170"/>
      <c r="C140" s="236"/>
      <c r="D140" s="244"/>
      <c r="E140" s="244"/>
      <c r="F140" s="99"/>
    </row>
    <row r="141" spans="1:6" x14ac:dyDescent="0.3">
      <c r="A141" s="239"/>
      <c r="B141" s="238"/>
      <c r="C141" s="236"/>
      <c r="D141" s="169"/>
      <c r="E141" s="169"/>
      <c r="F141" s="99"/>
    </row>
    <row r="142" spans="1:6" x14ac:dyDescent="0.3">
      <c r="A142" s="239" t="s">
        <v>721</v>
      </c>
      <c r="B142" s="238"/>
      <c r="C142" s="236"/>
      <c r="D142" s="169"/>
      <c r="E142" s="169"/>
      <c r="F142" s="99"/>
    </row>
    <row r="143" spans="1:6" x14ac:dyDescent="0.3">
      <c r="A143" s="239" t="s">
        <v>722</v>
      </c>
      <c r="B143" s="238"/>
      <c r="C143" s="236"/>
      <c r="D143" s="169"/>
      <c r="E143" s="169"/>
      <c r="F143" s="99"/>
    </row>
    <row r="144" spans="1:6" x14ac:dyDescent="0.3">
      <c r="A144" s="239" t="s">
        <v>884</v>
      </c>
      <c r="B144" s="238">
        <v>20.106000000000002</v>
      </c>
      <c r="C144" s="236"/>
      <c r="D144" s="244"/>
      <c r="E144" s="244"/>
      <c r="F144" s="99"/>
    </row>
    <row r="145" spans="1:9" x14ac:dyDescent="0.3">
      <c r="A145" s="239" t="s">
        <v>885</v>
      </c>
      <c r="B145" s="238"/>
      <c r="C145" s="236"/>
      <c r="D145" s="169"/>
      <c r="E145" s="169"/>
      <c r="F145" s="99"/>
    </row>
    <row r="146" spans="1:9" x14ac:dyDescent="0.3">
      <c r="A146" s="239" t="s">
        <v>886</v>
      </c>
      <c r="B146" s="238">
        <v>20.702999999999999</v>
      </c>
      <c r="C146" s="236"/>
      <c r="D146" s="244"/>
      <c r="E146" s="244"/>
      <c r="F146" s="99"/>
    </row>
    <row r="147" spans="1:9" x14ac:dyDescent="0.3">
      <c r="A147" s="239" t="s">
        <v>860</v>
      </c>
      <c r="B147" s="170"/>
      <c r="C147" s="236"/>
      <c r="D147" s="244"/>
      <c r="E147" s="244"/>
      <c r="F147" s="99"/>
    </row>
    <row r="148" spans="1:9" x14ac:dyDescent="0.3">
      <c r="A148" s="239"/>
      <c r="B148" s="238"/>
      <c r="C148" s="236"/>
      <c r="D148" s="169"/>
      <c r="E148" s="169"/>
      <c r="F148" s="99"/>
    </row>
    <row r="149" spans="1:9" x14ac:dyDescent="0.3">
      <c r="A149" s="116" t="s">
        <v>728</v>
      </c>
      <c r="B149" s="246"/>
      <c r="C149" s="247"/>
      <c r="D149" s="248">
        <f>SUM(D127+D136+D140+D147+D144+D146)</f>
        <v>0</v>
      </c>
      <c r="E149" s="248">
        <f>SUM(E127+E136+E140+E147+E144+E146)</f>
        <v>0</v>
      </c>
      <c r="F149" s="99"/>
    </row>
    <row r="150" spans="1:9" x14ac:dyDescent="0.3">
      <c r="A150" s="239"/>
      <c r="B150" s="238"/>
      <c r="C150" s="236"/>
      <c r="D150" s="169"/>
      <c r="E150" s="169"/>
      <c r="F150" s="99"/>
    </row>
    <row r="151" spans="1:9" x14ac:dyDescent="0.3">
      <c r="A151" s="239" t="s">
        <v>887</v>
      </c>
      <c r="B151" s="238"/>
      <c r="C151" s="236"/>
      <c r="D151" s="169"/>
      <c r="E151" s="169"/>
      <c r="F151" s="99"/>
    </row>
    <row r="152" spans="1:9" x14ac:dyDescent="0.3">
      <c r="A152" s="239" t="s">
        <v>888</v>
      </c>
      <c r="B152" s="238"/>
      <c r="C152" s="236"/>
      <c r="D152" s="169"/>
      <c r="E152" s="169"/>
      <c r="F152" s="99"/>
    </row>
    <row r="153" spans="1:9" x14ac:dyDescent="0.3">
      <c r="A153" s="239" t="s">
        <v>889</v>
      </c>
      <c r="B153" s="238">
        <v>21.018999999999998</v>
      </c>
      <c r="C153" s="236"/>
      <c r="D153" s="244"/>
      <c r="E153" s="244"/>
      <c r="F153" s="99"/>
    </row>
    <row r="154" spans="1:9" s="254" customFormat="1" ht="13.2" x14ac:dyDescent="0.25">
      <c r="C154" s="255"/>
      <c r="E154" s="256"/>
      <c r="F154" s="256"/>
      <c r="G154" s="257"/>
      <c r="H154" s="256"/>
      <c r="I154" s="257"/>
    </row>
    <row r="155" spans="1:9" s="254" customFormat="1" ht="13.2" x14ac:dyDescent="0.25">
      <c r="A155" s="254" t="s">
        <v>910</v>
      </c>
      <c r="C155" s="255"/>
      <c r="E155" s="256"/>
      <c r="F155" s="256"/>
      <c r="G155" s="257"/>
      <c r="H155" s="256"/>
      <c r="I155" s="257"/>
    </row>
    <row r="156" spans="1:9" s="254" customFormat="1" ht="13.2" x14ac:dyDescent="0.25">
      <c r="A156" s="254" t="s">
        <v>912</v>
      </c>
      <c r="B156" s="255">
        <v>21.027000000000001</v>
      </c>
      <c r="C156" s="256"/>
      <c r="D156" s="258"/>
      <c r="E156" s="258"/>
    </row>
    <row r="157" spans="1:9" x14ac:dyDescent="0.3">
      <c r="A157" s="239"/>
      <c r="B157" s="238"/>
      <c r="C157" s="236"/>
      <c r="D157" s="169"/>
      <c r="E157" s="169"/>
      <c r="F157" s="99"/>
    </row>
    <row r="158" spans="1:9" x14ac:dyDescent="0.3">
      <c r="A158" s="116" t="s">
        <v>890</v>
      </c>
      <c r="B158" s="246"/>
      <c r="C158" s="247"/>
      <c r="D158" s="248">
        <f>SUM(D153:D157)</f>
        <v>0</v>
      </c>
      <c r="E158" s="248">
        <f>SUM(E153:E157)</f>
        <v>0</v>
      </c>
      <c r="F158" s="99"/>
    </row>
    <row r="159" spans="1:9" x14ac:dyDescent="0.3">
      <c r="A159" s="239"/>
      <c r="B159" s="238"/>
      <c r="C159" s="236"/>
      <c r="D159" s="169"/>
      <c r="E159" s="169"/>
      <c r="F159" s="99"/>
    </row>
    <row r="160" spans="1:9" x14ac:dyDescent="0.3">
      <c r="A160" s="239" t="s">
        <v>729</v>
      </c>
      <c r="B160" s="238"/>
      <c r="C160" s="236"/>
      <c r="D160" s="169"/>
      <c r="E160" s="169"/>
      <c r="F160" s="99"/>
    </row>
    <row r="161" spans="1:6" x14ac:dyDescent="0.3">
      <c r="A161" s="239" t="s">
        <v>730</v>
      </c>
      <c r="B161" s="238"/>
      <c r="C161" s="236"/>
      <c r="D161" s="169"/>
      <c r="E161" s="169"/>
      <c r="F161" s="99"/>
    </row>
    <row r="162" spans="1:6" x14ac:dyDescent="0.3">
      <c r="A162" s="239" t="s">
        <v>731</v>
      </c>
      <c r="B162" s="238">
        <v>39.003</v>
      </c>
      <c r="C162" s="236"/>
      <c r="D162" s="244"/>
      <c r="E162" s="244"/>
      <c r="F162" s="99"/>
    </row>
    <row r="163" spans="1:6" x14ac:dyDescent="0.3">
      <c r="A163" s="239"/>
      <c r="B163" s="238"/>
      <c r="C163" s="236"/>
      <c r="D163" s="169"/>
      <c r="E163" s="169"/>
      <c r="F163" s="99"/>
    </row>
    <row r="164" spans="1:6" x14ac:dyDescent="0.3">
      <c r="A164" s="116" t="s">
        <v>732</v>
      </c>
      <c r="B164" s="238"/>
      <c r="C164" s="236"/>
      <c r="D164" s="248">
        <f>SUM(D160:D163)</f>
        <v>0</v>
      </c>
      <c r="E164" s="248">
        <f>SUM(E160:E163)</f>
        <v>0</v>
      </c>
      <c r="F164" s="99"/>
    </row>
    <row r="165" spans="1:6" x14ac:dyDescent="0.3">
      <c r="A165" s="116"/>
      <c r="B165" s="238"/>
      <c r="C165" s="236"/>
      <c r="D165" s="252"/>
      <c r="E165" s="252"/>
      <c r="F165" s="99"/>
    </row>
    <row r="166" spans="1:6" x14ac:dyDescent="0.3">
      <c r="A166" s="239" t="s">
        <v>891</v>
      </c>
      <c r="B166" s="238"/>
      <c r="C166" s="236"/>
      <c r="D166" s="252"/>
      <c r="E166" s="252"/>
      <c r="F166" s="99"/>
    </row>
    <row r="167" spans="1:6" x14ac:dyDescent="0.3">
      <c r="A167" s="239" t="s">
        <v>892</v>
      </c>
      <c r="B167" s="238"/>
      <c r="C167" s="236"/>
      <c r="D167" s="169"/>
      <c r="E167" s="169"/>
      <c r="F167" s="99"/>
    </row>
    <row r="168" spans="1:6" x14ac:dyDescent="0.3">
      <c r="A168" s="239" t="s">
        <v>893</v>
      </c>
      <c r="B168" s="238">
        <v>45.31</v>
      </c>
      <c r="C168" s="236"/>
      <c r="D168" s="244"/>
      <c r="E168" s="244"/>
      <c r="F168" s="99"/>
    </row>
    <row r="169" spans="1:6" x14ac:dyDescent="0.3">
      <c r="A169" s="239"/>
      <c r="B169" s="238"/>
      <c r="C169" s="236"/>
      <c r="D169" s="169"/>
      <c r="E169" s="169"/>
      <c r="F169" s="99"/>
    </row>
    <row r="170" spans="1:6" x14ac:dyDescent="0.3">
      <c r="A170" s="116" t="s">
        <v>894</v>
      </c>
      <c r="B170" s="238"/>
      <c r="C170" s="236"/>
      <c r="D170" s="248">
        <f>SUM(D167:D168)</f>
        <v>0</v>
      </c>
      <c r="E170" s="248">
        <f>SUM(E167:E168)</f>
        <v>0</v>
      </c>
      <c r="F170" s="99"/>
    </row>
    <row r="171" spans="1:6" x14ac:dyDescent="0.3">
      <c r="A171" s="239"/>
      <c r="B171" s="238"/>
      <c r="C171" s="236"/>
      <c r="D171" s="169"/>
      <c r="E171" s="169"/>
      <c r="F171" s="99"/>
    </row>
    <row r="172" spans="1:6" x14ac:dyDescent="0.3">
      <c r="A172" s="239" t="s">
        <v>895</v>
      </c>
      <c r="B172" s="238"/>
      <c r="C172" s="236"/>
      <c r="D172" s="169"/>
      <c r="E172" s="169"/>
      <c r="F172" s="99"/>
    </row>
    <row r="173" spans="1:6" x14ac:dyDescent="0.3">
      <c r="A173" s="239" t="s">
        <v>896</v>
      </c>
      <c r="B173" s="238"/>
      <c r="C173" s="236"/>
      <c r="D173" s="169"/>
      <c r="E173" s="169"/>
      <c r="F173" s="99"/>
    </row>
    <row r="174" spans="1:6" x14ac:dyDescent="0.3">
      <c r="A174" s="239" t="s">
        <v>897</v>
      </c>
      <c r="B174" s="238">
        <v>66.459999999999994</v>
      </c>
      <c r="C174" s="236"/>
      <c r="D174" s="244"/>
      <c r="E174" s="244"/>
      <c r="F174" s="99"/>
    </row>
    <row r="175" spans="1:6" x14ac:dyDescent="0.3">
      <c r="A175" s="239"/>
      <c r="B175" s="238"/>
      <c r="C175" s="236"/>
      <c r="D175" s="169"/>
      <c r="E175" s="169"/>
      <c r="F175" s="99"/>
    </row>
    <row r="176" spans="1:6" ht="12.75" customHeight="1" x14ac:dyDescent="0.3">
      <c r="A176" s="116" t="s">
        <v>736</v>
      </c>
      <c r="B176" s="238"/>
      <c r="C176" s="236"/>
      <c r="D176" s="248">
        <f>SUM(D172:D175)</f>
        <v>0</v>
      </c>
      <c r="E176" s="248">
        <f>SUM(E172:E175)</f>
        <v>0</v>
      </c>
      <c r="F176" s="99"/>
    </row>
    <row r="177" spans="1:6" x14ac:dyDescent="0.3">
      <c r="A177" s="239"/>
      <c r="B177" s="238"/>
      <c r="C177" s="236"/>
      <c r="D177" s="169"/>
      <c r="E177" s="169"/>
      <c r="F177" s="99"/>
    </row>
    <row r="178" spans="1:6" x14ac:dyDescent="0.3">
      <c r="A178" s="239" t="s">
        <v>733</v>
      </c>
      <c r="B178" s="238"/>
      <c r="C178" s="236"/>
      <c r="D178" s="169"/>
      <c r="E178" s="169"/>
      <c r="F178" s="99"/>
    </row>
    <row r="179" spans="1:6" x14ac:dyDescent="0.3">
      <c r="A179" s="239" t="s">
        <v>734</v>
      </c>
      <c r="B179" s="238"/>
      <c r="C179" s="236"/>
      <c r="D179" s="169"/>
      <c r="E179" s="169"/>
      <c r="F179" s="99"/>
    </row>
    <row r="180" spans="1:6" x14ac:dyDescent="0.3">
      <c r="A180" s="239" t="s">
        <v>735</v>
      </c>
      <c r="B180" s="238">
        <v>90.400999999999996</v>
      </c>
      <c r="C180" s="236"/>
      <c r="D180" s="244"/>
      <c r="E180" s="244"/>
      <c r="F180" s="99"/>
    </row>
    <row r="181" spans="1:6" x14ac:dyDescent="0.3">
      <c r="A181" s="239"/>
      <c r="B181" s="238"/>
      <c r="C181" s="236"/>
      <c r="D181" s="169"/>
      <c r="E181" s="169"/>
      <c r="F181" s="99"/>
    </row>
    <row r="182" spans="1:6" x14ac:dyDescent="0.3">
      <c r="A182" s="116" t="s">
        <v>736</v>
      </c>
      <c r="B182" s="238"/>
      <c r="C182" s="236"/>
      <c r="D182" s="248">
        <f>SUM(D178:D181)</f>
        <v>0</v>
      </c>
      <c r="E182" s="248">
        <f>SUM(E178:E181)</f>
        <v>0</v>
      </c>
      <c r="F182" s="99"/>
    </row>
    <row r="183" spans="1:6" x14ac:dyDescent="0.3">
      <c r="A183" s="239"/>
      <c r="B183" s="238"/>
      <c r="C183" s="236"/>
      <c r="D183" s="169"/>
      <c r="E183" s="169"/>
      <c r="F183" s="99"/>
    </row>
    <row r="184" spans="1:6" x14ac:dyDescent="0.3">
      <c r="A184" s="239" t="s">
        <v>693</v>
      </c>
      <c r="B184" s="238"/>
      <c r="C184" s="236"/>
      <c r="D184" s="169"/>
      <c r="E184" s="169"/>
      <c r="F184" s="99"/>
    </row>
    <row r="185" spans="1:6" x14ac:dyDescent="0.3">
      <c r="A185" s="239" t="s">
        <v>898</v>
      </c>
      <c r="B185" s="238"/>
      <c r="C185" s="236"/>
      <c r="D185" s="169"/>
      <c r="E185" s="169"/>
      <c r="F185" s="99"/>
    </row>
    <row r="186" spans="1:6" x14ac:dyDescent="0.3">
      <c r="A186" s="239" t="s">
        <v>899</v>
      </c>
      <c r="B186" s="238">
        <v>93.069000000000003</v>
      </c>
      <c r="C186" s="236"/>
      <c r="D186" s="244"/>
      <c r="E186" s="244"/>
      <c r="F186" s="99"/>
    </row>
    <row r="187" spans="1:6" x14ac:dyDescent="0.3">
      <c r="A187" s="239" t="s">
        <v>900</v>
      </c>
      <c r="B187" s="238"/>
      <c r="C187" s="236"/>
      <c r="D187" s="169"/>
      <c r="E187" s="169"/>
      <c r="F187" s="99"/>
    </row>
    <row r="188" spans="1:6" x14ac:dyDescent="0.3">
      <c r="A188" s="239" t="s">
        <v>901</v>
      </c>
      <c r="B188" s="238">
        <v>93.555999999999997</v>
      </c>
      <c r="C188" s="236"/>
      <c r="D188" s="244"/>
      <c r="E188" s="244"/>
      <c r="F188" s="99"/>
    </row>
    <row r="189" spans="1:6" x14ac:dyDescent="0.3">
      <c r="A189" s="239" t="s">
        <v>902</v>
      </c>
      <c r="B189" s="238">
        <v>93.959000000000003</v>
      </c>
      <c r="C189" s="236"/>
      <c r="D189" s="249"/>
      <c r="E189" s="249"/>
      <c r="F189" s="99"/>
    </row>
    <row r="190" spans="1:6" x14ac:dyDescent="0.3">
      <c r="A190" s="239" t="s">
        <v>737</v>
      </c>
      <c r="B190" s="238"/>
      <c r="C190" s="236"/>
      <c r="D190" s="169"/>
      <c r="E190" s="169"/>
      <c r="F190" s="99"/>
    </row>
    <row r="191" spans="1:6" x14ac:dyDescent="0.3">
      <c r="A191" s="239" t="s">
        <v>903</v>
      </c>
      <c r="B191" s="238">
        <v>93.617000000000004</v>
      </c>
      <c r="C191" s="236"/>
      <c r="D191" s="244"/>
      <c r="E191" s="244"/>
      <c r="F191" s="99"/>
    </row>
    <row r="192" spans="1:6" x14ac:dyDescent="0.3">
      <c r="A192" s="239"/>
      <c r="B192" s="238"/>
      <c r="C192" s="236"/>
      <c r="D192" s="169"/>
      <c r="E192" s="169"/>
      <c r="F192" s="99"/>
    </row>
    <row r="193" spans="1:6" x14ac:dyDescent="0.3">
      <c r="A193" s="116" t="s">
        <v>694</v>
      </c>
      <c r="B193" s="246"/>
      <c r="C193" s="247"/>
      <c r="D193" s="248">
        <f>SUM(D186:D191)</f>
        <v>0</v>
      </c>
      <c r="E193" s="248">
        <f>SUM(E186:E191)</f>
        <v>0</v>
      </c>
      <c r="F193" s="99"/>
    </row>
    <row r="194" spans="1:6" x14ac:dyDescent="0.3">
      <c r="A194" s="116"/>
      <c r="B194" s="246"/>
      <c r="C194" s="247"/>
      <c r="D194" s="252"/>
      <c r="E194" s="252"/>
      <c r="F194" s="99"/>
    </row>
    <row r="195" spans="1:6" x14ac:dyDescent="0.3">
      <c r="A195" s="239" t="s">
        <v>904</v>
      </c>
      <c r="B195" s="238"/>
      <c r="C195" s="236"/>
      <c r="D195" s="169"/>
      <c r="E195" s="169"/>
      <c r="F195" s="99"/>
    </row>
    <row r="196" spans="1:6" x14ac:dyDescent="0.3">
      <c r="A196" s="239" t="s">
        <v>905</v>
      </c>
      <c r="B196" s="238"/>
      <c r="C196" s="236"/>
      <c r="D196" s="169"/>
      <c r="E196" s="169"/>
    </row>
    <row r="197" spans="1:6" x14ac:dyDescent="0.3">
      <c r="A197" s="239" t="s">
        <v>906</v>
      </c>
      <c r="B197" s="238">
        <v>95.001000000000005</v>
      </c>
      <c r="C197" s="236"/>
      <c r="D197" s="244"/>
      <c r="E197" s="244"/>
    </row>
    <row r="198" spans="1:6" x14ac:dyDescent="0.3">
      <c r="A198" s="239"/>
      <c r="B198" s="238"/>
      <c r="C198" s="236"/>
      <c r="D198" s="169"/>
      <c r="E198" s="169"/>
    </row>
    <row r="199" spans="1:6" x14ac:dyDescent="0.3">
      <c r="A199" s="116" t="s">
        <v>907</v>
      </c>
      <c r="B199" s="246"/>
      <c r="C199" s="247"/>
      <c r="D199" s="248">
        <f>SUM(D197)</f>
        <v>0</v>
      </c>
      <c r="E199" s="248">
        <f>SUM(E197)</f>
        <v>0</v>
      </c>
    </row>
    <row r="200" spans="1:6" x14ac:dyDescent="0.3">
      <c r="A200" s="239"/>
      <c r="B200" s="238"/>
      <c r="C200" s="236"/>
      <c r="D200" s="169"/>
      <c r="E200" s="169"/>
    </row>
    <row r="201" spans="1:6" x14ac:dyDescent="0.3">
      <c r="A201" s="239" t="s">
        <v>738</v>
      </c>
      <c r="B201" s="238"/>
      <c r="C201" s="236"/>
      <c r="D201" s="169"/>
      <c r="E201" s="169"/>
    </row>
    <row r="202" spans="1:6" x14ac:dyDescent="0.3">
      <c r="A202" s="239" t="s">
        <v>739</v>
      </c>
      <c r="B202" s="238"/>
      <c r="C202" s="236"/>
      <c r="D202" s="169"/>
      <c r="E202" s="169"/>
    </row>
    <row r="203" spans="1:6" ht="33" customHeight="1" x14ac:dyDescent="0.3">
      <c r="A203" s="239" t="s">
        <v>740</v>
      </c>
      <c r="B203" s="238">
        <v>97.036000000000001</v>
      </c>
      <c r="C203" s="236"/>
      <c r="D203" s="244"/>
      <c r="E203" s="244"/>
    </row>
    <row r="204" spans="1:6" x14ac:dyDescent="0.3">
      <c r="A204" s="239" t="s">
        <v>741</v>
      </c>
      <c r="B204" s="238">
        <v>97.039000000000001</v>
      </c>
      <c r="C204" s="236"/>
      <c r="D204" s="244"/>
      <c r="E204" s="244"/>
    </row>
    <row r="205" spans="1:6" x14ac:dyDescent="0.3">
      <c r="A205" s="239" t="s">
        <v>742</v>
      </c>
      <c r="B205" s="238">
        <v>97.042000000000002</v>
      </c>
      <c r="C205" s="236"/>
      <c r="D205" s="244"/>
      <c r="E205" s="244"/>
    </row>
    <row r="206" spans="1:6" x14ac:dyDescent="0.3">
      <c r="A206" s="239" t="s">
        <v>908</v>
      </c>
      <c r="B206" s="238">
        <v>97.046999999999997</v>
      </c>
      <c r="C206" s="236"/>
      <c r="D206" s="244"/>
      <c r="E206" s="244"/>
    </row>
    <row r="207" spans="1:6" x14ac:dyDescent="0.3">
      <c r="A207" s="239" t="s">
        <v>743</v>
      </c>
      <c r="B207" s="238">
        <v>97.066999999999993</v>
      </c>
      <c r="C207" s="236"/>
      <c r="D207" s="244"/>
      <c r="E207" s="244"/>
    </row>
    <row r="208" spans="1:6" x14ac:dyDescent="0.3">
      <c r="A208" s="239"/>
      <c r="B208" s="238"/>
      <c r="C208" s="236"/>
      <c r="D208" s="169"/>
      <c r="E208" s="169"/>
    </row>
    <row r="209" spans="1:5" x14ac:dyDescent="0.3">
      <c r="A209" s="116" t="s">
        <v>744</v>
      </c>
      <c r="B209" s="246"/>
      <c r="C209" s="247"/>
      <c r="D209" s="248">
        <f>SUM(D202:D208)</f>
        <v>0</v>
      </c>
      <c r="E209" s="248">
        <f>SUM(E202:E208)</f>
        <v>0</v>
      </c>
    </row>
    <row r="210" spans="1:5" x14ac:dyDescent="0.3">
      <c r="A210" s="239"/>
      <c r="B210" s="238"/>
      <c r="C210" s="236"/>
      <c r="D210" s="169"/>
      <c r="E210" s="169"/>
    </row>
    <row r="211" spans="1:5" ht="25.5" customHeight="1" x14ac:dyDescent="0.3">
      <c r="A211" s="239"/>
      <c r="B211" s="238"/>
      <c r="C211" s="236"/>
      <c r="D211" s="169"/>
      <c r="E211" s="169"/>
    </row>
    <row r="212" spans="1:5" ht="15" thickBot="1" x14ac:dyDescent="0.35">
      <c r="A212" s="116" t="s">
        <v>745</v>
      </c>
      <c r="B212" s="246"/>
      <c r="C212" s="247"/>
      <c r="D212" s="253">
        <f>SUM(D38+D48+D56+D73+D86+D102+D119+D149+D164+D182+D193+D209+D170+D176+D199+D158)</f>
        <v>0</v>
      </c>
      <c r="E212" s="253">
        <f>SUM(E38+E48+E56+E73+E86+E102+E119+E149+E164+E182+E193+E209+E170+E176+E199+E158)</f>
        <v>0</v>
      </c>
    </row>
    <row r="213" spans="1:5" ht="15" thickTop="1" x14ac:dyDescent="0.3">
      <c r="A213" s="239"/>
      <c r="B213" s="238"/>
      <c r="C213" s="236"/>
      <c r="D213" s="169"/>
      <c r="E213" s="169"/>
    </row>
    <row r="214" spans="1:5" x14ac:dyDescent="0.3">
      <c r="A214" s="116" t="s">
        <v>753</v>
      </c>
      <c r="B214" s="238"/>
      <c r="C214" s="236"/>
      <c r="D214" s="169"/>
      <c r="E214" s="169"/>
    </row>
    <row r="215" spans="1:5" s="67" customFormat="1" x14ac:dyDescent="0.3">
      <c r="A215" s="239"/>
      <c r="B215" s="238"/>
      <c r="C215" s="236"/>
      <c r="D215" s="236"/>
      <c r="E215" s="239"/>
    </row>
    <row r="216" spans="1:5" s="67" customFormat="1" ht="15" customHeight="1" x14ac:dyDescent="0.3">
      <c r="A216" s="288" t="s">
        <v>909</v>
      </c>
      <c r="B216" s="288"/>
      <c r="C216" s="288"/>
      <c r="D216" s="236"/>
      <c r="E216" s="239"/>
    </row>
    <row r="217" spans="1:5" s="67" customFormat="1" x14ac:dyDescent="0.3">
      <c r="A217" s="64"/>
      <c r="B217" s="64"/>
      <c r="C217" s="64"/>
      <c r="D217" s="236"/>
      <c r="E217" s="239"/>
    </row>
    <row r="218" spans="1:5" s="67" customFormat="1" x14ac:dyDescent="0.3">
      <c r="A218" s="171" t="s">
        <v>754</v>
      </c>
      <c r="B218" s="64"/>
      <c r="C218" s="64"/>
      <c r="D218" s="236"/>
      <c r="E218" s="239"/>
    </row>
    <row r="219" spans="1:5" s="67" customFormat="1" ht="10.199999999999999" customHeight="1" x14ac:dyDescent="0.3">
      <c r="A219" s="64"/>
      <c r="B219" s="64"/>
      <c r="C219" s="64"/>
      <c r="D219" s="236"/>
      <c r="E219" s="239"/>
    </row>
    <row r="220" spans="1:5" s="67" customFormat="1" ht="65.400000000000006" customHeight="1" x14ac:dyDescent="0.3">
      <c r="A220" s="292" t="s">
        <v>933</v>
      </c>
      <c r="B220" s="292"/>
      <c r="C220" s="292"/>
      <c r="D220" s="292"/>
      <c r="E220" s="292"/>
    </row>
    <row r="221" spans="1:5" ht="12.75" customHeight="1" x14ac:dyDescent="0.3">
      <c r="A221" s="64"/>
      <c r="B221" s="64"/>
      <c r="C221" s="64"/>
      <c r="D221" s="236"/>
      <c r="E221" s="239"/>
    </row>
    <row r="222" spans="1:5" ht="12.75" customHeight="1" x14ac:dyDescent="0.3">
      <c r="A222" s="171" t="s">
        <v>755</v>
      </c>
      <c r="B222" s="64"/>
      <c r="C222" s="64"/>
      <c r="D222" s="236"/>
      <c r="E222" s="239"/>
    </row>
    <row r="223" spans="1:5" ht="12.75" customHeight="1" x14ac:dyDescent="0.3">
      <c r="A223" s="64"/>
      <c r="B223" s="64"/>
      <c r="C223" s="64"/>
      <c r="D223" s="236"/>
      <c r="E223" s="239"/>
    </row>
    <row r="224" spans="1:5" ht="15" customHeight="1" x14ac:dyDescent="0.3">
      <c r="A224" s="283" t="s">
        <v>746</v>
      </c>
      <c r="B224" s="284"/>
      <c r="C224" s="284"/>
      <c r="D224" s="99"/>
      <c r="E224" s="172"/>
    </row>
    <row r="225" spans="1:5" x14ac:dyDescent="0.3">
      <c r="A225" s="173"/>
      <c r="B225" s="99"/>
      <c r="C225" s="99"/>
      <c r="D225" s="99"/>
      <c r="E225" s="172"/>
    </row>
    <row r="226" spans="1:5" x14ac:dyDescent="0.3">
      <c r="A226" s="171" t="s">
        <v>756</v>
      </c>
      <c r="B226" s="99"/>
      <c r="C226" s="99"/>
      <c r="D226" s="99"/>
      <c r="E226" s="172"/>
    </row>
    <row r="227" spans="1:5" x14ac:dyDescent="0.3">
      <c r="A227" s="173"/>
      <c r="B227" s="99"/>
      <c r="C227" s="99"/>
      <c r="D227" s="99"/>
      <c r="E227" s="172"/>
    </row>
    <row r="228" spans="1:5" x14ac:dyDescent="0.3">
      <c r="A228" s="283" t="s">
        <v>747</v>
      </c>
      <c r="B228" s="283"/>
      <c r="C228" s="283"/>
      <c r="D228" s="99"/>
      <c r="E228" s="172"/>
    </row>
    <row r="229" spans="1:5" x14ac:dyDescent="0.3">
      <c r="A229" s="173" t="s">
        <v>584</v>
      </c>
      <c r="B229" s="99"/>
      <c r="C229" s="99"/>
      <c r="D229" s="99"/>
      <c r="E229" s="172"/>
    </row>
    <row r="230" spans="1:5" x14ac:dyDescent="0.3">
      <c r="A230" s="171" t="s">
        <v>757</v>
      </c>
      <c r="B230" s="99"/>
      <c r="C230" s="99"/>
      <c r="D230" s="99"/>
      <c r="E230" s="172"/>
    </row>
    <row r="231" spans="1:5" x14ac:dyDescent="0.3">
      <c r="A231" s="173"/>
      <c r="B231" s="99"/>
      <c r="C231" s="99"/>
      <c r="D231" s="99"/>
      <c r="E231" s="172"/>
    </row>
    <row r="232" spans="1:5" ht="15" customHeight="1" x14ac:dyDescent="0.3">
      <c r="A232" s="285" t="s">
        <v>911</v>
      </c>
      <c r="B232" s="286"/>
      <c r="C232" s="286"/>
      <c r="D232" s="99"/>
      <c r="E232" s="172"/>
    </row>
    <row r="233" spans="1:5" x14ac:dyDescent="0.3">
      <c r="A233" s="173"/>
      <c r="B233" s="99"/>
      <c r="C233" s="99"/>
      <c r="D233" s="99"/>
      <c r="E233" s="239"/>
    </row>
    <row r="234" spans="1:5" s="263" customFormat="1" x14ac:dyDescent="0.3">
      <c r="A234" s="173"/>
      <c r="B234" s="261" t="s">
        <v>748</v>
      </c>
      <c r="C234" s="99"/>
      <c r="D234" s="99"/>
    </row>
    <row r="235" spans="1:5" s="263" customFormat="1" x14ac:dyDescent="0.3">
      <c r="A235" s="173"/>
      <c r="B235" s="261" t="s">
        <v>915</v>
      </c>
      <c r="C235" s="99"/>
      <c r="D235" s="99"/>
    </row>
    <row r="236" spans="1:5" x14ac:dyDescent="0.3">
      <c r="A236" s="173"/>
      <c r="B236" s="261" t="s">
        <v>916</v>
      </c>
      <c r="C236" s="237" t="s">
        <v>749</v>
      </c>
      <c r="D236" s="237"/>
      <c r="E236" s="239"/>
    </row>
    <row r="237" spans="1:5" x14ac:dyDescent="0.3">
      <c r="A237" s="174" t="s">
        <v>750</v>
      </c>
      <c r="B237" s="108" t="s">
        <v>682</v>
      </c>
      <c r="C237" s="108" t="s">
        <v>751</v>
      </c>
      <c r="D237" s="237"/>
      <c r="E237" s="239"/>
    </row>
    <row r="238" spans="1:5" x14ac:dyDescent="0.3">
      <c r="A238" s="175"/>
      <c r="B238" s="124"/>
      <c r="C238" s="124"/>
      <c r="D238" s="99"/>
      <c r="E238" s="239"/>
    </row>
    <row r="239" spans="1:5" x14ac:dyDescent="0.3">
      <c r="A239" s="175"/>
      <c r="B239" s="124"/>
      <c r="C239" s="124"/>
      <c r="D239" s="99"/>
      <c r="E239" s="239"/>
    </row>
    <row r="240" spans="1:5" x14ac:dyDescent="0.3">
      <c r="A240" s="175"/>
      <c r="B240" s="124"/>
      <c r="C240" s="124"/>
      <c r="D240" s="99"/>
      <c r="E240" s="239"/>
    </row>
    <row r="241" spans="1:5" x14ac:dyDescent="0.3">
      <c r="A241" s="173"/>
      <c r="B241" s="99"/>
      <c r="C241" s="99"/>
      <c r="D241" s="99"/>
      <c r="E241" s="239"/>
    </row>
    <row r="242" spans="1:5" x14ac:dyDescent="0.3">
      <c r="A242" s="171" t="s">
        <v>758</v>
      </c>
      <c r="B242" s="99"/>
      <c r="C242" s="99"/>
      <c r="D242" s="99"/>
      <c r="E242" s="239"/>
    </row>
    <row r="243" spans="1:5" x14ac:dyDescent="0.3">
      <c r="A243" s="173"/>
      <c r="B243" s="99"/>
      <c r="C243" s="99"/>
      <c r="D243" s="99"/>
      <c r="E243" s="239"/>
    </row>
    <row r="244" spans="1:5" ht="15" customHeight="1" x14ac:dyDescent="0.3">
      <c r="A244" s="285" t="s">
        <v>752</v>
      </c>
      <c r="B244" s="286"/>
      <c r="C244" s="286"/>
      <c r="D244" s="99"/>
      <c r="E244" s="99"/>
    </row>
  </sheetData>
  <sheetProtection formatCells="0" formatColumns="0" formatRows="0"/>
  <mergeCells count="9">
    <mergeCell ref="A224:C224"/>
    <mergeCell ref="A228:C228"/>
    <mergeCell ref="A232:C232"/>
    <mergeCell ref="A244:C244"/>
    <mergeCell ref="A1:E1"/>
    <mergeCell ref="A2:E2"/>
    <mergeCell ref="A3:E3"/>
    <mergeCell ref="A216:C216"/>
    <mergeCell ref="A220:E220"/>
  </mergeCells>
  <pageMargins left="0.7" right="0.7" top="0.75" bottom="0.75" header="0.3" footer="0.3"/>
  <pageSetup scale="61" fitToHeight="1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14139-4960-44F3-9379-5A9470C3FCC6}">
  <sheetPr>
    <pageSetUpPr fitToPage="1"/>
  </sheetPr>
  <dimension ref="A1:K23"/>
  <sheetViews>
    <sheetView topLeftCell="A7" zoomScaleNormal="100" workbookViewId="0">
      <selection activeCell="E14" sqref="E14"/>
    </sheetView>
  </sheetViews>
  <sheetFormatPr defaultColWidth="9.109375" defaultRowHeight="14.4" x14ac:dyDescent="0.3"/>
  <cols>
    <col min="1" max="1" width="17.6640625" style="7" customWidth="1"/>
    <col min="2" max="2" width="1.6640625" style="7" customWidth="1"/>
    <col min="3" max="3" width="17.6640625" style="7" customWidth="1"/>
    <col min="4" max="4" width="1.6640625" style="7" customWidth="1"/>
    <col min="5" max="5" width="17.6640625" style="7" customWidth="1"/>
    <col min="6" max="6" width="1.6640625" style="7" customWidth="1"/>
    <col min="7" max="7" width="17.6640625" style="7" customWidth="1"/>
    <col min="8" max="8" width="1.6640625" style="7" customWidth="1"/>
    <col min="9" max="9" width="17.6640625" style="7" customWidth="1"/>
    <col min="10" max="10" width="1.6640625" style="7" customWidth="1"/>
    <col min="11" max="11" width="17.6640625" style="7" customWidth="1"/>
    <col min="12" max="16384" width="9.109375" style="7"/>
  </cols>
  <sheetData>
    <row r="1" spans="1:11" x14ac:dyDescent="0.3">
      <c r="A1" s="276" t="s">
        <v>591</v>
      </c>
      <c r="B1" s="276"/>
      <c r="C1" s="276"/>
      <c r="D1" s="276"/>
      <c r="E1" s="276"/>
      <c r="F1" s="276"/>
      <c r="G1" s="276"/>
      <c r="H1" s="276"/>
      <c r="I1" s="276"/>
      <c r="J1" s="276"/>
      <c r="K1" s="276"/>
    </row>
    <row r="2" spans="1:11" x14ac:dyDescent="0.3">
      <c r="A2" s="276" t="str">
        <f>('Start Here'!B2)</f>
        <v>AURORA COUNTY</v>
      </c>
      <c r="B2" s="276"/>
      <c r="C2" s="276"/>
      <c r="D2" s="276"/>
      <c r="E2" s="276"/>
      <c r="F2" s="276"/>
      <c r="G2" s="276"/>
      <c r="H2" s="276"/>
      <c r="I2" s="276"/>
      <c r="J2" s="276"/>
      <c r="K2" s="276"/>
    </row>
    <row r="3" spans="1:11" x14ac:dyDescent="0.3">
      <c r="A3" s="276" t="s">
        <v>760</v>
      </c>
      <c r="B3" s="276"/>
      <c r="C3" s="276"/>
      <c r="D3" s="276"/>
      <c r="E3" s="276"/>
      <c r="F3" s="276"/>
      <c r="G3" s="276"/>
      <c r="H3" s="276"/>
      <c r="I3" s="276"/>
      <c r="J3" s="276"/>
      <c r="K3" s="276"/>
    </row>
    <row r="4" spans="1:11" x14ac:dyDescent="0.3">
      <c r="A4" s="276"/>
      <c r="B4" s="276"/>
      <c r="C4" s="276"/>
      <c r="D4" s="276"/>
      <c r="E4" s="276"/>
      <c r="F4" s="276"/>
      <c r="G4" s="276"/>
      <c r="H4" s="276"/>
      <c r="I4" s="276"/>
      <c r="J4" s="276"/>
      <c r="K4" s="276"/>
    </row>
    <row r="5" spans="1:11" x14ac:dyDescent="0.3">
      <c r="A5" s="276" t="s">
        <v>759</v>
      </c>
      <c r="B5" s="276"/>
      <c r="C5" s="276"/>
      <c r="D5" s="276"/>
      <c r="E5" s="276"/>
      <c r="F5" s="276"/>
      <c r="G5" s="276"/>
      <c r="H5" s="276"/>
      <c r="I5" s="276"/>
      <c r="J5" s="276"/>
      <c r="K5" s="276"/>
    </row>
    <row r="6" spans="1:11" x14ac:dyDescent="0.3">
      <c r="A6" s="276"/>
      <c r="B6" s="276"/>
      <c r="C6" s="276"/>
      <c r="D6" s="276"/>
      <c r="E6" s="276"/>
      <c r="F6" s="276"/>
      <c r="G6" s="276"/>
      <c r="H6" s="276"/>
      <c r="I6" s="276"/>
      <c r="J6" s="276"/>
      <c r="K6" s="276"/>
    </row>
    <row r="7" spans="1:11" x14ac:dyDescent="0.3">
      <c r="A7" s="276" t="s">
        <v>761</v>
      </c>
      <c r="B7" s="276"/>
      <c r="C7" s="276"/>
      <c r="D7" s="276"/>
      <c r="E7" s="276"/>
      <c r="F7" s="276"/>
      <c r="G7" s="276"/>
      <c r="H7" s="276"/>
      <c r="I7" s="276"/>
      <c r="J7" s="276"/>
      <c r="K7" s="276"/>
    </row>
    <row r="8" spans="1:11" x14ac:dyDescent="0.3">
      <c r="A8" s="265"/>
      <c r="B8" s="266"/>
      <c r="C8" s="266"/>
      <c r="D8" s="266"/>
      <c r="E8" s="266"/>
      <c r="F8" s="266"/>
      <c r="G8" s="266"/>
      <c r="H8" s="266"/>
      <c r="I8" s="266"/>
      <c r="J8" s="266"/>
      <c r="K8" s="266"/>
    </row>
    <row r="9" spans="1:11" s="82" customFormat="1" ht="97.2" x14ac:dyDescent="0.3">
      <c r="A9" s="267" t="s">
        <v>607</v>
      </c>
      <c r="B9" s="266"/>
      <c r="C9" s="267" t="s">
        <v>926</v>
      </c>
      <c r="D9" s="268"/>
      <c r="E9" s="267" t="s">
        <v>927</v>
      </c>
      <c r="F9" s="268"/>
      <c r="G9" s="267" t="s">
        <v>928</v>
      </c>
      <c r="H9" s="268"/>
      <c r="I9" s="267" t="s">
        <v>929</v>
      </c>
      <c r="J9" s="268"/>
      <c r="K9" s="267" t="s">
        <v>930</v>
      </c>
    </row>
    <row r="10" spans="1:11" x14ac:dyDescent="0.3">
      <c r="A10" s="269"/>
      <c r="B10" s="269"/>
      <c r="C10" s="269"/>
      <c r="D10" s="269"/>
      <c r="E10" s="269"/>
      <c r="F10" s="269"/>
      <c r="G10" s="269"/>
      <c r="H10" s="269"/>
      <c r="I10" s="269"/>
      <c r="J10" s="269"/>
      <c r="K10" s="269"/>
    </row>
    <row r="11" spans="1:11" x14ac:dyDescent="0.3">
      <c r="A11" s="270">
        <v>2025</v>
      </c>
      <c r="B11" s="269"/>
      <c r="C11" s="186"/>
      <c r="D11" s="271"/>
      <c r="E11" s="185">
        <v>0</v>
      </c>
      <c r="F11" s="271"/>
      <c r="G11" s="185">
        <v>0</v>
      </c>
      <c r="H11" s="271"/>
      <c r="I11" s="181" t="e">
        <f t="shared" ref="I11:I20" si="0">IF(E11&lt;0,-E11/G11,E11/G11)</f>
        <v>#DIV/0!</v>
      </c>
      <c r="J11" s="271"/>
      <c r="K11" s="272">
        <v>1.0009999999999999</v>
      </c>
    </row>
    <row r="12" spans="1:11" x14ac:dyDescent="0.3">
      <c r="A12" s="270">
        <v>2024</v>
      </c>
      <c r="B12" s="269"/>
      <c r="C12" s="186"/>
      <c r="D12" s="271"/>
      <c r="E12" s="185">
        <v>0</v>
      </c>
      <c r="F12" s="271"/>
      <c r="G12" s="185">
        <v>0</v>
      </c>
      <c r="H12" s="271"/>
      <c r="I12" s="181" t="e">
        <f t="shared" si="0"/>
        <v>#DIV/0!</v>
      </c>
      <c r="J12" s="273"/>
      <c r="K12" s="272">
        <v>1</v>
      </c>
    </row>
    <row r="13" spans="1:11" x14ac:dyDescent="0.3">
      <c r="A13" s="270">
        <v>2023</v>
      </c>
      <c r="B13" s="269"/>
      <c r="C13" s="186"/>
      <c r="D13" s="271"/>
      <c r="E13" s="185">
        <v>0</v>
      </c>
      <c r="F13" s="271"/>
      <c r="G13" s="185">
        <v>0</v>
      </c>
      <c r="H13" s="271"/>
      <c r="I13" s="181" t="e">
        <f t="shared" si="0"/>
        <v>#DIV/0!</v>
      </c>
      <c r="J13" s="271"/>
      <c r="K13" s="272">
        <v>1.0009999999999999</v>
      </c>
    </row>
    <row r="14" spans="1:11" x14ac:dyDescent="0.3">
      <c r="A14" s="270">
        <v>2022</v>
      </c>
      <c r="B14" s="269"/>
      <c r="C14" s="186"/>
      <c r="D14" s="271"/>
      <c r="E14" s="185">
        <v>0</v>
      </c>
      <c r="F14" s="271"/>
      <c r="G14" s="185">
        <v>0</v>
      </c>
      <c r="H14" s="271"/>
      <c r="I14" s="181" t="e">
        <f t="shared" si="0"/>
        <v>#DIV/0!</v>
      </c>
      <c r="J14" s="271"/>
      <c r="K14" s="272">
        <v>1.0009999999999999</v>
      </c>
    </row>
    <row r="15" spans="1:11" x14ac:dyDescent="0.3">
      <c r="A15" s="270">
        <v>2021</v>
      </c>
      <c r="B15" s="269"/>
      <c r="C15" s="186"/>
      <c r="D15" s="271"/>
      <c r="E15" s="185">
        <v>0</v>
      </c>
      <c r="F15" s="271"/>
      <c r="G15" s="185">
        <v>0</v>
      </c>
      <c r="H15" s="271"/>
      <c r="I15" s="181" t="e">
        <f t="shared" si="0"/>
        <v>#DIV/0!</v>
      </c>
      <c r="J15" s="271"/>
      <c r="K15" s="272">
        <v>1.0551999999999999</v>
      </c>
    </row>
    <row r="16" spans="1:11" x14ac:dyDescent="0.3">
      <c r="A16" s="270">
        <v>2020</v>
      </c>
      <c r="B16" s="269"/>
      <c r="C16" s="186"/>
      <c r="D16" s="271"/>
      <c r="E16" s="185">
        <v>0</v>
      </c>
      <c r="F16" s="271"/>
      <c r="G16" s="185">
        <v>0</v>
      </c>
      <c r="H16" s="271"/>
      <c r="I16" s="181" t="e">
        <f t="shared" si="0"/>
        <v>#DIV/0!</v>
      </c>
      <c r="J16" s="271"/>
      <c r="K16" s="272">
        <v>1.0004</v>
      </c>
    </row>
    <row r="17" spans="1:11" x14ac:dyDescent="0.3">
      <c r="A17" s="270">
        <v>2019</v>
      </c>
      <c r="B17" s="269"/>
      <c r="C17" s="186"/>
      <c r="D17" s="271"/>
      <c r="E17" s="185">
        <v>0</v>
      </c>
      <c r="F17" s="271"/>
      <c r="G17" s="185">
        <v>0</v>
      </c>
      <c r="H17" s="271"/>
      <c r="I17" s="181" t="e">
        <f t="shared" si="0"/>
        <v>#DIV/0!</v>
      </c>
      <c r="J17" s="271"/>
      <c r="K17" s="272">
        <v>1.0008999999999999</v>
      </c>
    </row>
    <row r="18" spans="1:11" x14ac:dyDescent="0.3">
      <c r="A18" s="270">
        <v>2018</v>
      </c>
      <c r="B18" s="269"/>
      <c r="C18" s="186"/>
      <c r="D18" s="271"/>
      <c r="E18" s="185">
        <v>0</v>
      </c>
      <c r="G18" s="185">
        <v>0</v>
      </c>
      <c r="H18" s="271"/>
      <c r="I18" s="181" t="e">
        <f t="shared" si="0"/>
        <v>#DIV/0!</v>
      </c>
      <c r="J18" s="271"/>
      <c r="K18" s="272">
        <v>1.0002</v>
      </c>
    </row>
    <row r="19" spans="1:11" x14ac:dyDescent="0.3">
      <c r="A19" s="270">
        <v>2017</v>
      </c>
      <c r="B19" s="269"/>
      <c r="C19" s="186"/>
      <c r="D19" s="271"/>
      <c r="E19" s="185">
        <v>0</v>
      </c>
      <c r="F19" s="271"/>
      <c r="G19" s="185">
        <v>0</v>
      </c>
      <c r="H19" s="271"/>
      <c r="I19" s="181" t="e">
        <f t="shared" si="0"/>
        <v>#DIV/0!</v>
      </c>
      <c r="J19" s="271"/>
      <c r="K19" s="272">
        <v>1.0009999999999999</v>
      </c>
    </row>
    <row r="20" spans="1:11" x14ac:dyDescent="0.3">
      <c r="A20" s="270">
        <v>2016</v>
      </c>
      <c r="B20" s="269"/>
      <c r="C20" s="186"/>
      <c r="D20" s="271"/>
      <c r="E20" s="185">
        <v>0</v>
      </c>
      <c r="F20" s="271"/>
      <c r="G20" s="185">
        <v>0</v>
      </c>
      <c r="H20" s="271"/>
      <c r="I20" s="181" t="e">
        <f t="shared" si="0"/>
        <v>#DIV/0!</v>
      </c>
      <c r="J20" s="271"/>
      <c r="K20" s="272">
        <v>0.96889999999999998</v>
      </c>
    </row>
    <row r="21" spans="1:11" x14ac:dyDescent="0.3">
      <c r="A21" s="269"/>
      <c r="B21" s="269"/>
      <c r="C21" s="271"/>
      <c r="D21" s="271"/>
      <c r="E21" s="271"/>
      <c r="F21" s="271"/>
      <c r="G21" s="271"/>
      <c r="H21" s="271"/>
      <c r="I21" s="271"/>
      <c r="J21" s="271"/>
      <c r="K21" s="271"/>
    </row>
    <row r="22" spans="1:11" x14ac:dyDescent="0.3">
      <c r="A22" s="269"/>
      <c r="B22" s="269"/>
      <c r="C22" s="269"/>
      <c r="D22" s="269"/>
      <c r="E22" s="269"/>
      <c r="F22" s="269"/>
      <c r="G22" s="269"/>
      <c r="H22" s="269"/>
      <c r="I22" s="269"/>
      <c r="J22" s="269"/>
      <c r="K22" s="269"/>
    </row>
    <row r="23" spans="1:11" ht="28.95" customHeight="1" x14ac:dyDescent="0.3">
      <c r="A23" s="289" t="s">
        <v>931</v>
      </c>
      <c r="B23" s="289"/>
      <c r="C23" s="289"/>
      <c r="D23" s="289"/>
      <c r="E23" s="289"/>
      <c r="F23" s="289"/>
      <c r="G23" s="289"/>
      <c r="H23" s="289"/>
      <c r="I23" s="289"/>
      <c r="J23" s="289"/>
      <c r="K23" s="289"/>
    </row>
  </sheetData>
  <sheetProtection algorithmName="SHA-512" hashValue="C7jgOVF6j3kWrWxG1GbE0Hx0QjHHk4gcvFjBblvF7dz9hZiBl6j5k85GFQPzJjWvFF8Q5BcFIx5i+R5lLyj2BA==" saltValue="KVMnfpqDgHmxJFIKe8Lntw==" spinCount="100000" sheet="1" objects="1" scenarios="1" formatCells="0" formatColumns="0" formatRows="0" selectLockedCells="1"/>
  <mergeCells count="8">
    <mergeCell ref="A23:K23"/>
    <mergeCell ref="A7:K7"/>
    <mergeCell ref="A2:K2"/>
    <mergeCell ref="A1:K1"/>
    <mergeCell ref="A3:K3"/>
    <mergeCell ref="A4:K4"/>
    <mergeCell ref="A5:K5"/>
    <mergeCell ref="A6:K6"/>
  </mergeCells>
  <pageMargins left="0.7" right="0.7" top="0.75" bottom="0.75" header="0.3" footer="0.3"/>
  <pageSetup scale="57"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DEA7E-1DE3-433C-95EB-DF624A833106}">
  <sheetPr>
    <pageSetUpPr fitToPage="1"/>
  </sheetPr>
  <dimension ref="A1:K36"/>
  <sheetViews>
    <sheetView workbookViewId="0">
      <selection activeCell="C10" sqref="C10"/>
    </sheetView>
  </sheetViews>
  <sheetFormatPr defaultColWidth="9.109375" defaultRowHeight="14.4" x14ac:dyDescent="0.3"/>
  <cols>
    <col min="1" max="7" width="16.6640625" style="7" customWidth="1"/>
    <col min="8" max="16384" width="9.109375" style="7"/>
  </cols>
  <sheetData>
    <row r="1" spans="1:11" x14ac:dyDescent="0.3">
      <c r="A1" s="274" t="s">
        <v>591</v>
      </c>
      <c r="B1" s="274"/>
      <c r="C1" s="274"/>
      <c r="D1" s="274"/>
      <c r="E1" s="274"/>
      <c r="F1" s="274"/>
      <c r="G1" s="274"/>
    </row>
    <row r="2" spans="1:11" x14ac:dyDescent="0.3">
      <c r="A2" s="276" t="str">
        <f>('Start Here'!B2)</f>
        <v>AURORA COUNTY</v>
      </c>
      <c r="B2" s="276"/>
      <c r="C2" s="276"/>
      <c r="D2" s="276"/>
      <c r="E2" s="276"/>
      <c r="F2" s="276"/>
      <c r="G2" s="276"/>
      <c r="H2" s="21"/>
      <c r="I2" s="21"/>
      <c r="J2" s="21"/>
      <c r="K2" s="21"/>
    </row>
    <row r="3" spans="1:11" x14ac:dyDescent="0.3">
      <c r="A3" s="274" t="s">
        <v>804</v>
      </c>
      <c r="B3" s="274"/>
      <c r="C3" s="274"/>
      <c r="D3" s="274"/>
      <c r="E3" s="274"/>
      <c r="F3" s="274"/>
      <c r="G3" s="274"/>
    </row>
    <row r="4" spans="1:11" x14ac:dyDescent="0.3">
      <c r="A4" s="277">
        <f>('Start Here'!B5)</f>
        <v>46022</v>
      </c>
      <c r="B4" s="277"/>
      <c r="C4" s="277"/>
      <c r="D4" s="277"/>
      <c r="E4" s="277"/>
      <c r="F4" s="277"/>
      <c r="G4" s="277"/>
    </row>
    <row r="5" spans="1:11" ht="12.75" customHeight="1" x14ac:dyDescent="0.3">
      <c r="A5" s="20"/>
      <c r="B5" s="20"/>
      <c r="C5" s="20"/>
      <c r="D5" s="20"/>
      <c r="E5" s="20"/>
      <c r="F5" s="20"/>
      <c r="G5" s="20"/>
    </row>
    <row r="6" spans="1:11" x14ac:dyDescent="0.3">
      <c r="A6" s="20"/>
      <c r="B6" s="20"/>
      <c r="C6" s="20"/>
      <c r="D6" s="20"/>
      <c r="E6" s="20"/>
      <c r="F6" s="20"/>
      <c r="G6" s="20"/>
    </row>
    <row r="7" spans="1:11" x14ac:dyDescent="0.3">
      <c r="A7" s="20"/>
      <c r="B7" s="20"/>
      <c r="C7" s="80" t="s">
        <v>762</v>
      </c>
      <c r="D7" s="80" t="s">
        <v>763</v>
      </c>
      <c r="E7" s="20"/>
      <c r="F7" s="20"/>
      <c r="G7" s="20"/>
    </row>
    <row r="8" spans="1:11" x14ac:dyDescent="0.3">
      <c r="A8" s="20"/>
      <c r="B8" s="20"/>
      <c r="C8" s="80" t="s">
        <v>764</v>
      </c>
      <c r="D8" s="80" t="s">
        <v>762</v>
      </c>
      <c r="E8" s="20"/>
      <c r="F8" s="20"/>
      <c r="G8" s="80" t="s">
        <v>765</v>
      </c>
    </row>
    <row r="9" spans="1:11" x14ac:dyDescent="0.3">
      <c r="A9" s="20"/>
      <c r="B9" s="80" t="s">
        <v>762</v>
      </c>
      <c r="C9" s="80" t="s">
        <v>766</v>
      </c>
      <c r="D9" s="80" t="s">
        <v>764</v>
      </c>
      <c r="E9" s="20"/>
      <c r="F9" s="20"/>
      <c r="G9" s="80" t="s">
        <v>767</v>
      </c>
    </row>
    <row r="10" spans="1:11" x14ac:dyDescent="0.3">
      <c r="A10" s="80" t="s">
        <v>762</v>
      </c>
      <c r="B10" s="80" t="s">
        <v>768</v>
      </c>
      <c r="C10" s="42" t="s">
        <v>769</v>
      </c>
      <c r="D10" s="80" t="s">
        <v>770</v>
      </c>
      <c r="E10" s="80" t="s">
        <v>771</v>
      </c>
      <c r="F10" s="80" t="s">
        <v>772</v>
      </c>
      <c r="G10" s="80" t="s">
        <v>773</v>
      </c>
    </row>
    <row r="11" spans="1:11" x14ac:dyDescent="0.3">
      <c r="A11" s="80" t="s">
        <v>774</v>
      </c>
      <c r="B11" s="80" t="s">
        <v>775</v>
      </c>
      <c r="C11" s="42" t="s">
        <v>776</v>
      </c>
      <c r="D11" s="80" t="s">
        <v>777</v>
      </c>
      <c r="E11" s="80" t="s">
        <v>778</v>
      </c>
      <c r="F11" s="80" t="s">
        <v>779</v>
      </c>
      <c r="G11" s="80" t="s">
        <v>779</v>
      </c>
    </row>
    <row r="12" spans="1:11" x14ac:dyDescent="0.3">
      <c r="A12" s="81" t="s">
        <v>780</v>
      </c>
      <c r="B12" s="81" t="s">
        <v>781</v>
      </c>
      <c r="C12" s="81" t="s">
        <v>782</v>
      </c>
      <c r="D12" s="81" t="s">
        <v>783</v>
      </c>
      <c r="E12" s="81" t="s">
        <v>784</v>
      </c>
      <c r="F12" s="81" t="s">
        <v>785</v>
      </c>
      <c r="G12" s="81" t="s">
        <v>786</v>
      </c>
    </row>
    <row r="13" spans="1:11" x14ac:dyDescent="0.3">
      <c r="A13" s="183"/>
      <c r="B13" s="184"/>
      <c r="C13" s="184"/>
      <c r="D13" s="100">
        <f>C13-B13</f>
        <v>0</v>
      </c>
      <c r="E13" s="100" t="e">
        <f>B13/C13</f>
        <v>#DIV/0!</v>
      </c>
      <c r="F13" s="184"/>
      <c r="G13" s="100" t="e">
        <f>(C13-B13)/F13</f>
        <v>#DIV/0!</v>
      </c>
    </row>
    <row r="14" spans="1:11" x14ac:dyDescent="0.3">
      <c r="A14" s="182"/>
      <c r="B14" s="112"/>
      <c r="C14" s="112"/>
      <c r="D14" s="100">
        <f>C14-B14</f>
        <v>0</v>
      </c>
      <c r="E14" s="100" t="e">
        <f t="shared" ref="E14:E15" si="0">B14/C14</f>
        <v>#DIV/0!</v>
      </c>
      <c r="F14" s="112"/>
      <c r="G14" s="100" t="e">
        <f>(C14-B14)/F14</f>
        <v>#DIV/0!</v>
      </c>
    </row>
    <row r="15" spans="1:11" x14ac:dyDescent="0.3">
      <c r="A15" s="182"/>
      <c r="B15" s="112"/>
      <c r="C15" s="112"/>
      <c r="D15" s="100">
        <f>C15-B15</f>
        <v>0</v>
      </c>
      <c r="E15" s="100" t="e">
        <f t="shared" si="0"/>
        <v>#DIV/0!</v>
      </c>
      <c r="F15" s="112"/>
      <c r="G15" s="100" t="e">
        <f>(C15-B15)/F15</f>
        <v>#DIV/0!</v>
      </c>
    </row>
    <row r="16" spans="1:11" x14ac:dyDescent="0.3">
      <c r="A16" s="20"/>
      <c r="B16" s="20"/>
      <c r="C16" s="20"/>
      <c r="D16" s="20"/>
      <c r="E16" s="20"/>
      <c r="F16" s="20"/>
      <c r="G16" s="20"/>
    </row>
    <row r="17" spans="1:7" x14ac:dyDescent="0.3">
      <c r="A17" s="20"/>
      <c r="B17" s="20"/>
      <c r="C17" s="20"/>
      <c r="D17" s="20"/>
      <c r="E17" s="20"/>
      <c r="F17" s="20"/>
      <c r="G17" s="20"/>
    </row>
    <row r="18" spans="1:7" x14ac:dyDescent="0.3">
      <c r="A18" s="20"/>
      <c r="B18" s="20"/>
      <c r="C18" s="20"/>
      <c r="D18" s="20"/>
      <c r="E18" s="20"/>
      <c r="F18" s="20"/>
      <c r="G18" s="20"/>
    </row>
    <row r="19" spans="1:7" x14ac:dyDescent="0.3">
      <c r="A19" s="20"/>
      <c r="B19" s="20"/>
      <c r="C19" s="20"/>
      <c r="D19" s="20"/>
      <c r="E19" s="20"/>
      <c r="F19" s="20"/>
      <c r="G19" s="20"/>
    </row>
    <row r="20" spans="1:7" x14ac:dyDescent="0.3">
      <c r="A20" s="20"/>
      <c r="B20" s="20"/>
      <c r="C20" s="20"/>
      <c r="D20" s="20"/>
      <c r="E20" s="20"/>
      <c r="F20" s="20"/>
      <c r="G20" s="20"/>
    </row>
    <row r="21" spans="1:7" x14ac:dyDescent="0.3">
      <c r="A21" s="20"/>
      <c r="B21" s="20"/>
      <c r="C21" s="20"/>
      <c r="D21" s="20"/>
      <c r="E21" s="20"/>
      <c r="F21" s="20"/>
      <c r="G21" s="20"/>
    </row>
    <row r="22" spans="1:7" x14ac:dyDescent="0.3">
      <c r="A22" s="20"/>
      <c r="B22" s="20"/>
      <c r="C22" s="20"/>
      <c r="D22" s="20"/>
      <c r="E22" s="20"/>
      <c r="F22" s="20"/>
      <c r="G22" s="20"/>
    </row>
    <row r="23" spans="1:7" x14ac:dyDescent="0.3">
      <c r="A23" s="20"/>
      <c r="B23" s="20"/>
      <c r="C23" s="20"/>
      <c r="D23" s="20"/>
      <c r="E23" s="20"/>
      <c r="F23" s="20"/>
      <c r="G23" s="20"/>
    </row>
    <row r="24" spans="1:7" x14ac:dyDescent="0.3">
      <c r="A24" s="20"/>
      <c r="B24" s="20"/>
      <c r="C24" s="20"/>
      <c r="D24" s="20"/>
      <c r="E24" s="20"/>
      <c r="F24" s="20"/>
      <c r="G24" s="20"/>
    </row>
    <row r="25" spans="1:7" x14ac:dyDescent="0.3">
      <c r="A25" s="290" t="s">
        <v>787</v>
      </c>
      <c r="B25" s="290"/>
      <c r="C25" s="290"/>
      <c r="D25" s="20"/>
      <c r="E25" s="20"/>
      <c r="F25" s="20"/>
      <c r="G25" s="20"/>
    </row>
    <row r="26" spans="1:7" x14ac:dyDescent="0.3">
      <c r="A26" s="290" t="s">
        <v>788</v>
      </c>
      <c r="B26" s="290"/>
      <c r="C26" s="20"/>
      <c r="D26" s="20"/>
      <c r="E26" s="20"/>
      <c r="F26" s="20"/>
      <c r="G26" s="20"/>
    </row>
    <row r="27" spans="1:7" x14ac:dyDescent="0.3">
      <c r="A27" s="290" t="s">
        <v>789</v>
      </c>
      <c r="B27" s="290"/>
      <c r="C27" s="20"/>
      <c r="D27" s="20"/>
      <c r="E27" s="20"/>
      <c r="F27" s="20"/>
      <c r="G27" s="20"/>
    </row>
    <row r="28" spans="1:7" x14ac:dyDescent="0.3">
      <c r="A28" s="290" t="s">
        <v>790</v>
      </c>
      <c r="B28" s="290"/>
      <c r="C28" s="20"/>
      <c r="D28" s="20"/>
      <c r="E28" s="20"/>
      <c r="F28" s="20"/>
      <c r="G28" s="20"/>
    </row>
    <row r="29" spans="1:7" x14ac:dyDescent="0.3">
      <c r="A29" s="290" t="s">
        <v>791</v>
      </c>
      <c r="B29" s="290"/>
      <c r="C29" s="20"/>
      <c r="D29" s="20"/>
      <c r="E29" s="20"/>
      <c r="F29" s="20"/>
      <c r="G29" s="20"/>
    </row>
    <row r="30" spans="1:7" x14ac:dyDescent="0.3">
      <c r="A30" s="290" t="s">
        <v>792</v>
      </c>
      <c r="B30" s="290"/>
      <c r="C30" s="20"/>
      <c r="D30" s="20"/>
      <c r="E30" s="20"/>
      <c r="F30" s="20"/>
      <c r="G30" s="20"/>
    </row>
    <row r="31" spans="1:7" x14ac:dyDescent="0.3">
      <c r="A31" s="290" t="s">
        <v>793</v>
      </c>
      <c r="B31" s="290"/>
      <c r="C31" s="20"/>
      <c r="D31" s="20"/>
      <c r="E31" s="20"/>
      <c r="F31" s="20"/>
      <c r="G31" s="20"/>
    </row>
    <row r="32" spans="1:7" x14ac:dyDescent="0.3">
      <c r="A32" s="20"/>
      <c r="B32" s="20"/>
      <c r="C32" s="20"/>
      <c r="D32" s="20"/>
      <c r="E32" s="20"/>
      <c r="F32" s="20"/>
      <c r="G32" s="20"/>
    </row>
    <row r="33" spans="1:7" x14ac:dyDescent="0.3">
      <c r="A33" s="20"/>
      <c r="B33" s="20"/>
      <c r="C33" s="20"/>
      <c r="D33" s="20"/>
      <c r="E33" s="20"/>
      <c r="F33" s="20"/>
      <c r="G33" s="20"/>
    </row>
    <row r="34" spans="1:7" x14ac:dyDescent="0.3">
      <c r="A34" s="20"/>
      <c r="B34" s="20"/>
      <c r="C34" s="20"/>
      <c r="D34" s="20"/>
      <c r="E34" s="20"/>
      <c r="F34" s="20"/>
      <c r="G34" s="20"/>
    </row>
    <row r="35" spans="1:7" x14ac:dyDescent="0.3">
      <c r="A35" s="20"/>
      <c r="B35" s="20"/>
      <c r="C35" s="20"/>
      <c r="D35" s="20"/>
      <c r="E35" s="20"/>
      <c r="F35" s="20"/>
      <c r="G35" s="20"/>
    </row>
    <row r="36" spans="1:7" x14ac:dyDescent="0.3">
      <c r="A36" s="20"/>
      <c r="B36" s="20"/>
      <c r="C36" s="20"/>
      <c r="D36" s="20"/>
      <c r="E36" s="20"/>
      <c r="F36" s="20"/>
      <c r="G36" s="20"/>
    </row>
  </sheetData>
  <sheetProtection algorithmName="SHA-512" hashValue="D5Ogk+LfKzUlstWWxmVjLxMGxOWhqNt5sIMFRaQM+e/HmmWaErEbfkNNfA2OHZEcxTfp3RhB/ezdPRIo7GoRew==" saltValue="lnDsupayMhNvSnAqHd8AHg==" spinCount="100000" sheet="1" objects="1" scenarios="1" formatCells="0" formatColumns="0" formatRows="0" selectLockedCells="1"/>
  <mergeCells count="11">
    <mergeCell ref="A31:B31"/>
    <mergeCell ref="A1:G1"/>
    <mergeCell ref="A2:G2"/>
    <mergeCell ref="A3:G3"/>
    <mergeCell ref="A4:G4"/>
    <mergeCell ref="A25:C25"/>
    <mergeCell ref="A26:B26"/>
    <mergeCell ref="A27:B27"/>
    <mergeCell ref="A28:B28"/>
    <mergeCell ref="A29:B29"/>
    <mergeCell ref="A30:B30"/>
  </mergeCells>
  <pageMargins left="0.7" right="0.7" top="0.75" bottom="0.75" header="0.3" footer="0.3"/>
  <pageSetup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D5E61-9579-426B-A575-7418F3369395}">
  <dimension ref="A1:M674"/>
  <sheetViews>
    <sheetView workbookViewId="0">
      <selection activeCell="A2" sqref="A2"/>
    </sheetView>
  </sheetViews>
  <sheetFormatPr defaultRowHeight="14.4" x14ac:dyDescent="0.3"/>
  <cols>
    <col min="1" max="1" width="14" bestFit="1" customWidth="1"/>
    <col min="2" max="2" width="13.33203125" bestFit="1" customWidth="1"/>
    <col min="3" max="3" width="10.109375" bestFit="1" customWidth="1"/>
    <col min="4" max="4" width="16" bestFit="1" customWidth="1"/>
    <col min="5" max="5" width="8.109375" bestFit="1" customWidth="1"/>
    <col min="6" max="6" width="17.109375" customWidth="1"/>
    <col min="7" max="7" width="15.88671875" bestFit="1" customWidth="1"/>
    <col min="8" max="8" width="17.6640625" bestFit="1" customWidth="1"/>
    <col min="11" max="11" width="20.88671875" customWidth="1"/>
    <col min="12" max="12" width="19.6640625" customWidth="1"/>
    <col min="13" max="13" width="12.5546875" customWidth="1"/>
  </cols>
  <sheetData>
    <row r="1" spans="1:13" x14ac:dyDescent="0.3">
      <c r="A1" s="130" t="s">
        <v>0</v>
      </c>
      <c r="B1" s="130" t="s">
        <v>607</v>
      </c>
      <c r="C1" s="130" t="s">
        <v>608</v>
      </c>
      <c r="D1" s="130" t="s">
        <v>609</v>
      </c>
      <c r="E1" s="133" t="s">
        <v>610</v>
      </c>
      <c r="F1" s="130" t="s">
        <v>611</v>
      </c>
      <c r="G1" s="130" t="s">
        <v>612</v>
      </c>
      <c r="H1" s="130" t="s">
        <v>613</v>
      </c>
      <c r="K1" s="291" t="s">
        <v>805</v>
      </c>
      <c r="L1" s="291"/>
      <c r="M1" s="291"/>
    </row>
    <row r="2" spans="1:13" x14ac:dyDescent="0.3">
      <c r="A2">
        <f>VLOOKUP('Start Here'!$B$2,EntityNumber,2,FALSE)</f>
        <v>510002</v>
      </c>
      <c r="B2" s="131">
        <f>YEAR('Start Here'!$B$5)</f>
        <v>2025</v>
      </c>
      <c r="C2">
        <v>100</v>
      </c>
      <c r="D2">
        <v>10100</v>
      </c>
      <c r="E2" s="115">
        <f>'Exhibit 3'!C10</f>
        <v>0</v>
      </c>
      <c r="F2" s="132">
        <v>45736</v>
      </c>
      <c r="G2" s="132">
        <f ca="1">NOW()</f>
        <v>46030.596478819447</v>
      </c>
      <c r="H2" t="b">
        <v>1</v>
      </c>
      <c r="K2" s="212" t="s">
        <v>806</v>
      </c>
      <c r="L2" s="212" t="s">
        <v>807</v>
      </c>
      <c r="M2" s="212" t="s">
        <v>808</v>
      </c>
    </row>
    <row r="3" spans="1:13" x14ac:dyDescent="0.3">
      <c r="A3">
        <f>VLOOKUP('Start Here'!$B$2,EntityNumber,2,FALSE)</f>
        <v>510002</v>
      </c>
      <c r="B3" s="131">
        <f>YEAR('Start Here'!$B$5)</f>
        <v>2025</v>
      </c>
      <c r="C3">
        <v>100</v>
      </c>
      <c r="D3">
        <v>10400</v>
      </c>
      <c r="E3" s="115">
        <f>'Exhibit 3'!C11</f>
        <v>0</v>
      </c>
      <c r="F3" s="132">
        <f>$F$2</f>
        <v>45736</v>
      </c>
      <c r="G3" s="132">
        <f t="shared" ref="G3:G66" ca="1" si="0">NOW()</f>
        <v>46030.596478819447</v>
      </c>
      <c r="H3" t="b">
        <v>1</v>
      </c>
      <c r="K3" s="115">
        <f>SUM(E2:E674)</f>
        <v>0</v>
      </c>
      <c r="L3" s="115">
        <f>+'Exhibit 3'!H15+'Exhibit 3'!H23+'Exhibit 4'!H106+'Exhibit 4'!H249+'Exhibit 4'!H253-'Exhibit 4'!H254+'Exhibit 4'!H255+'Exhibit 4'!H256+'Exhibit 4'!H257-'Exhibit 4'!H258-'Exhibit 4'!H259+IF('Exhibit 4'!H262&gt;0,'Exhibit 4'!H262,'Exhibit 4'!H262*-1)+IF('Exhibit 4'!H263&gt;0,'Exhibit 4'!H263,'Exhibit 4'!H263*-1)+'Exhibit 5'!G20+'Exhibit 5'!H20+'Exhibit 5'!G34+'Exhibit 5'!H34+'Exhibit 6'!G12+'Exhibit 6'!H12+'Exhibit 6'!G19+'Exhibit 6'!H19+'Exhibit 6'!G23+'Exhibit 6'!H23+'Exhibit 6'!G24+'Exhibit 6'!H24+'Exhibit 6'!G25+'Exhibit 6'!H25-'Exhibit 6'!G26-'Exhibit 6'!H26-'Exhibit 6'!G27-'Exhibit 6'!H27+'Exhibit 6'!G28+'Exhibit 6'!H28+'Exhibit 6'!G29+'Exhibit 6'!H29+IF('Exhibit 6'!G30&gt;0,'Exhibit 6'!G30,'Exhibit 6'!G30*-1)+IF('Exhibit 6'!H30&gt;0,'Exhibit 6'!H30,'Exhibit 6'!H30*-1)+'Exhibit 6'!G36+'Exhibit 6'!H36+'Exhibit 6'!G37+'Exhibit 6'!H37-'Exhibit 6'!G38-'Exhibit 6'!H38+IF('Exhibit 6'!G39&gt;0,'Exhibit 6'!G39,'Exhibit 6'!G39*-1)+IF('Exhibit 6'!H39&gt;0,'Exhibit 6'!H39,'Exhibit 6'!H39*-1)+IF('Exhibit 6'!G40&gt;0,'Exhibit 6'!G40,'Exhibit 6'!G40*-1)+IF('Exhibit 6'!H40&gt;0,'Exhibit 6'!H40,'Exhibit 6'!H40*-1)+'Exhibit 8'!B11+'Exhibit 8'!C11+'Exhibit 8'!B17+'Exhibit 8'!C17+'Exhibit 9'!B22+'Exhibit 9'!C22+'Exhibit 9'!B29+'Exhibit 9'!C29+'Long-Term Debt'!F28</f>
        <v>0</v>
      </c>
      <c r="M3" s="212" t="str">
        <f>IF(K3=L3,"Yes","No")</f>
        <v>Yes</v>
      </c>
    </row>
    <row r="4" spans="1:13" x14ac:dyDescent="0.3">
      <c r="A4">
        <f>VLOOKUP('Start Here'!$B$2,EntityNumber,2,FALSE)</f>
        <v>510002</v>
      </c>
      <c r="B4" s="131">
        <f>YEAR('Start Here'!$B$5)</f>
        <v>2025</v>
      </c>
      <c r="C4">
        <v>100</v>
      </c>
      <c r="D4">
        <v>10500</v>
      </c>
      <c r="E4" s="115">
        <f>'Exhibit 3'!C12</f>
        <v>0</v>
      </c>
      <c r="F4" s="132">
        <f t="shared" ref="F4:F67" si="1">$F$2</f>
        <v>45736</v>
      </c>
      <c r="G4" s="132">
        <f t="shared" ca="1" si="0"/>
        <v>46030.596478819447</v>
      </c>
      <c r="H4" t="b">
        <v>1</v>
      </c>
    </row>
    <row r="5" spans="1:13" x14ac:dyDescent="0.3">
      <c r="A5">
        <f>VLOOKUP('Start Here'!$B$2,EntityNumber,2,FALSE)</f>
        <v>510002</v>
      </c>
      <c r="B5" s="131">
        <f>YEAR('Start Here'!$B$5)</f>
        <v>2025</v>
      </c>
      <c r="C5">
        <v>100</v>
      </c>
      <c r="D5">
        <v>10710</v>
      </c>
      <c r="E5" s="115">
        <f>'Exhibit 3'!C13</f>
        <v>0</v>
      </c>
      <c r="F5" s="132">
        <f t="shared" si="1"/>
        <v>45736</v>
      </c>
      <c r="G5" s="132">
        <f t="shared" ca="1" si="0"/>
        <v>46030.596478819447</v>
      </c>
      <c r="H5" t="b">
        <v>1</v>
      </c>
      <c r="K5" t="s">
        <v>932</v>
      </c>
    </row>
    <row r="6" spans="1:13" x14ac:dyDescent="0.3">
      <c r="A6">
        <f>VLOOKUP('Start Here'!$B$2,EntityNumber,2,FALSE)</f>
        <v>510002</v>
      </c>
      <c r="B6" s="131">
        <f>YEAR('Start Here'!$B$5)</f>
        <v>2025</v>
      </c>
      <c r="C6">
        <v>100</v>
      </c>
      <c r="D6">
        <v>10720</v>
      </c>
      <c r="E6" s="115">
        <f>'Exhibit 3'!C14</f>
        <v>0</v>
      </c>
      <c r="F6" s="132">
        <f t="shared" si="1"/>
        <v>45736</v>
      </c>
      <c r="G6" s="132">
        <f t="shared" ca="1" si="0"/>
        <v>46030.596478819447</v>
      </c>
      <c r="H6" t="b">
        <v>1</v>
      </c>
    </row>
    <row r="7" spans="1:13" x14ac:dyDescent="0.3">
      <c r="A7">
        <f>VLOOKUP('Start Here'!$B$2,EntityNumber,2,FALSE)</f>
        <v>510002</v>
      </c>
      <c r="B7" s="131">
        <f>YEAR('Start Here'!$B$5)</f>
        <v>2025</v>
      </c>
      <c r="C7">
        <v>100</v>
      </c>
      <c r="D7">
        <v>27300</v>
      </c>
      <c r="E7" s="115">
        <f>'Exhibit 3'!C18</f>
        <v>0</v>
      </c>
      <c r="F7" s="132">
        <f t="shared" si="1"/>
        <v>45736</v>
      </c>
      <c r="G7" s="132">
        <f t="shared" ca="1" si="0"/>
        <v>46030.596478819447</v>
      </c>
      <c r="H7" t="b">
        <v>1</v>
      </c>
    </row>
    <row r="8" spans="1:13" x14ac:dyDescent="0.3">
      <c r="A8">
        <f>VLOOKUP('Start Here'!$B$2,EntityNumber,2,FALSE)</f>
        <v>510002</v>
      </c>
      <c r="B8" s="131">
        <f>YEAR('Start Here'!$B$5)</f>
        <v>2025</v>
      </c>
      <c r="C8">
        <v>100</v>
      </c>
      <c r="D8">
        <v>27400</v>
      </c>
      <c r="E8" s="115">
        <f>'Exhibit 3'!C19</f>
        <v>0</v>
      </c>
      <c r="F8" s="132">
        <f t="shared" si="1"/>
        <v>45736</v>
      </c>
      <c r="G8" s="132">
        <f t="shared" ca="1" si="0"/>
        <v>46030.596478819447</v>
      </c>
      <c r="H8" t="b">
        <v>1</v>
      </c>
    </row>
    <row r="9" spans="1:13" x14ac:dyDescent="0.3">
      <c r="A9">
        <f>VLOOKUP('Start Here'!$B$2,EntityNumber,2,FALSE)</f>
        <v>510002</v>
      </c>
      <c r="B9" s="131">
        <f>YEAR('Start Here'!$B$5)</f>
        <v>2025</v>
      </c>
      <c r="C9">
        <v>100</v>
      </c>
      <c r="D9">
        <v>27500</v>
      </c>
      <c r="E9" s="115">
        <f>'Exhibit 3'!C20</f>
        <v>0</v>
      </c>
      <c r="F9" s="132">
        <f t="shared" si="1"/>
        <v>45736</v>
      </c>
      <c r="G9" s="132">
        <f t="shared" ca="1" si="0"/>
        <v>46030.596478819447</v>
      </c>
      <c r="H9" t="b">
        <v>1</v>
      </c>
    </row>
    <row r="10" spans="1:13" x14ac:dyDescent="0.3">
      <c r="A10">
        <f>VLOOKUP('Start Here'!$B$2,EntityNumber,2,FALSE)</f>
        <v>510002</v>
      </c>
      <c r="B10" s="131">
        <f>YEAR('Start Here'!$B$5)</f>
        <v>2025</v>
      </c>
      <c r="C10">
        <v>100</v>
      </c>
      <c r="D10">
        <v>27600</v>
      </c>
      <c r="E10" s="115">
        <f>'Exhibit 3'!C21</f>
        <v>0</v>
      </c>
      <c r="F10" s="132">
        <f t="shared" si="1"/>
        <v>45736</v>
      </c>
      <c r="G10" s="132">
        <f t="shared" ca="1" si="0"/>
        <v>46030.596478819447</v>
      </c>
      <c r="H10" t="b">
        <v>1</v>
      </c>
    </row>
    <row r="11" spans="1:13" x14ac:dyDescent="0.3">
      <c r="A11">
        <f>VLOOKUP('Start Here'!$B$2,EntityNumber,2,FALSE)</f>
        <v>510002</v>
      </c>
      <c r="B11" s="131">
        <f>YEAR('Start Here'!$B$5)</f>
        <v>2025</v>
      </c>
      <c r="C11">
        <v>100</v>
      </c>
      <c r="D11">
        <v>27700</v>
      </c>
      <c r="E11" s="115">
        <f>'Exhibit 3'!C22</f>
        <v>0</v>
      </c>
      <c r="F11" s="132">
        <f t="shared" si="1"/>
        <v>45736</v>
      </c>
      <c r="G11" s="132">
        <f t="shared" ca="1" si="0"/>
        <v>46030.596478819447</v>
      </c>
      <c r="H11" t="b">
        <v>1</v>
      </c>
    </row>
    <row r="12" spans="1:13" x14ac:dyDescent="0.3">
      <c r="A12">
        <f>VLOOKUP('Start Here'!$B$2,EntityNumber,2,FALSE)</f>
        <v>510002</v>
      </c>
      <c r="B12" s="131">
        <f>YEAR('Start Here'!$B$5)</f>
        <v>2025</v>
      </c>
      <c r="C12">
        <v>201</v>
      </c>
      <c r="D12">
        <v>10100</v>
      </c>
      <c r="E12" s="115">
        <f>'Exhibit 3'!D10</f>
        <v>0</v>
      </c>
      <c r="F12" s="132">
        <f t="shared" si="1"/>
        <v>45736</v>
      </c>
      <c r="G12" s="132">
        <f t="shared" ca="1" si="0"/>
        <v>46030.596478819447</v>
      </c>
      <c r="H12" t="b">
        <v>1</v>
      </c>
    </row>
    <row r="13" spans="1:13" x14ac:dyDescent="0.3">
      <c r="A13">
        <f>VLOOKUP('Start Here'!$B$2,EntityNumber,2,FALSE)</f>
        <v>510002</v>
      </c>
      <c r="B13" s="131">
        <f>YEAR('Start Here'!$B$5)</f>
        <v>2025</v>
      </c>
      <c r="C13">
        <v>201</v>
      </c>
      <c r="D13">
        <v>10400</v>
      </c>
      <c r="E13" s="115">
        <f>'Exhibit 3'!D11</f>
        <v>0</v>
      </c>
      <c r="F13" s="132">
        <f t="shared" si="1"/>
        <v>45736</v>
      </c>
      <c r="G13" s="132">
        <f t="shared" ca="1" si="0"/>
        <v>46030.596478819447</v>
      </c>
      <c r="H13" t="b">
        <v>1</v>
      </c>
    </row>
    <row r="14" spans="1:13" x14ac:dyDescent="0.3">
      <c r="A14">
        <f>VLOOKUP('Start Here'!$B$2,EntityNumber,2,FALSE)</f>
        <v>510002</v>
      </c>
      <c r="B14" s="131">
        <f>YEAR('Start Here'!$B$5)</f>
        <v>2025</v>
      </c>
      <c r="C14">
        <v>201</v>
      </c>
      <c r="D14">
        <v>10500</v>
      </c>
      <c r="E14" s="115">
        <f>'Exhibit 3'!D12</f>
        <v>0</v>
      </c>
      <c r="F14" s="132">
        <f t="shared" si="1"/>
        <v>45736</v>
      </c>
      <c r="G14" s="132">
        <f t="shared" ca="1" si="0"/>
        <v>46030.596478819447</v>
      </c>
      <c r="H14" t="b">
        <v>1</v>
      </c>
    </row>
    <row r="15" spans="1:13" x14ac:dyDescent="0.3">
      <c r="A15">
        <f>VLOOKUP('Start Here'!$B$2,EntityNumber,2,FALSE)</f>
        <v>510002</v>
      </c>
      <c r="B15" s="131">
        <f>YEAR('Start Here'!$B$5)</f>
        <v>2025</v>
      </c>
      <c r="C15">
        <v>201</v>
      </c>
      <c r="D15">
        <v>10710</v>
      </c>
      <c r="E15" s="115">
        <f>'Exhibit 3'!D13</f>
        <v>0</v>
      </c>
      <c r="F15" s="132">
        <f t="shared" si="1"/>
        <v>45736</v>
      </c>
      <c r="G15" s="132">
        <f t="shared" ca="1" si="0"/>
        <v>46030.596478819447</v>
      </c>
      <c r="H15" t="b">
        <v>1</v>
      </c>
    </row>
    <row r="16" spans="1:13" x14ac:dyDescent="0.3">
      <c r="A16">
        <f>VLOOKUP('Start Here'!$B$2,EntityNumber,2,FALSE)</f>
        <v>510002</v>
      </c>
      <c r="B16" s="131">
        <f>YEAR('Start Here'!$B$5)</f>
        <v>2025</v>
      </c>
      <c r="C16">
        <v>201</v>
      </c>
      <c r="D16">
        <v>10720</v>
      </c>
      <c r="E16" s="115">
        <f>'Exhibit 3'!D14</f>
        <v>0</v>
      </c>
      <c r="F16" s="132">
        <f t="shared" si="1"/>
        <v>45736</v>
      </c>
      <c r="G16" s="132">
        <f t="shared" ca="1" si="0"/>
        <v>46030.596478819447</v>
      </c>
      <c r="H16" t="b">
        <v>1</v>
      </c>
    </row>
    <row r="17" spans="1:10" x14ac:dyDescent="0.3">
      <c r="A17">
        <f>VLOOKUP('Start Here'!$B$2,EntityNumber,2,FALSE)</f>
        <v>510002</v>
      </c>
      <c r="B17" s="131">
        <f>YEAR('Start Here'!$B$5)</f>
        <v>2025</v>
      </c>
      <c r="C17">
        <v>201</v>
      </c>
      <c r="D17">
        <v>27300</v>
      </c>
      <c r="E17" s="115">
        <f>'Exhibit 3'!D18</f>
        <v>0</v>
      </c>
      <c r="F17" s="132">
        <f t="shared" si="1"/>
        <v>45736</v>
      </c>
      <c r="G17" s="132">
        <f t="shared" ca="1" si="0"/>
        <v>46030.596478819447</v>
      </c>
      <c r="H17" t="b">
        <v>1</v>
      </c>
    </row>
    <row r="18" spans="1:10" x14ac:dyDescent="0.3">
      <c r="A18">
        <f>VLOOKUP('Start Here'!$B$2,EntityNumber,2,FALSE)</f>
        <v>510002</v>
      </c>
      <c r="B18" s="131">
        <f>YEAR('Start Here'!$B$5)</f>
        <v>2025</v>
      </c>
      <c r="C18">
        <v>201</v>
      </c>
      <c r="D18">
        <v>27400</v>
      </c>
      <c r="E18" s="115">
        <f>'Exhibit 3'!D19</f>
        <v>0</v>
      </c>
      <c r="F18" s="132">
        <f t="shared" si="1"/>
        <v>45736</v>
      </c>
      <c r="G18" s="132">
        <f t="shared" ca="1" si="0"/>
        <v>46030.596478819447</v>
      </c>
      <c r="H18" t="b">
        <v>1</v>
      </c>
    </row>
    <row r="19" spans="1:10" x14ac:dyDescent="0.3">
      <c r="A19">
        <f>VLOOKUP('Start Here'!$B$2,EntityNumber,2,FALSE)</f>
        <v>510002</v>
      </c>
      <c r="B19" s="131">
        <f>YEAR('Start Here'!$B$5)</f>
        <v>2025</v>
      </c>
      <c r="C19">
        <v>201</v>
      </c>
      <c r="D19">
        <v>27500</v>
      </c>
      <c r="E19" s="115">
        <f>'Exhibit 3'!D20</f>
        <v>0</v>
      </c>
      <c r="F19" s="132">
        <f t="shared" si="1"/>
        <v>45736</v>
      </c>
      <c r="G19" s="132">
        <f t="shared" ca="1" si="0"/>
        <v>46030.596478819447</v>
      </c>
      <c r="H19" t="b">
        <v>1</v>
      </c>
    </row>
    <row r="20" spans="1:10" x14ac:dyDescent="0.3">
      <c r="A20">
        <f>VLOOKUP('Start Here'!$B$2,EntityNumber,2,FALSE)</f>
        <v>510002</v>
      </c>
      <c r="B20" s="131">
        <f>YEAR('Start Here'!$B$5)</f>
        <v>2025</v>
      </c>
      <c r="C20">
        <v>201</v>
      </c>
      <c r="D20">
        <v>27600</v>
      </c>
      <c r="E20" s="115">
        <f>'Exhibit 3'!D21</f>
        <v>0</v>
      </c>
      <c r="F20" s="132">
        <f t="shared" si="1"/>
        <v>45736</v>
      </c>
      <c r="G20" s="132">
        <f t="shared" ca="1" si="0"/>
        <v>46030.596478819447</v>
      </c>
      <c r="H20" t="b">
        <v>1</v>
      </c>
    </row>
    <row r="21" spans="1:10" x14ac:dyDescent="0.3">
      <c r="A21">
        <f>VLOOKUP('Start Here'!$B$2,EntityNumber,2,FALSE)</f>
        <v>510002</v>
      </c>
      <c r="B21" s="131">
        <f>YEAR('Start Here'!$B$5)</f>
        <v>2025</v>
      </c>
      <c r="C21">
        <v>201</v>
      </c>
      <c r="D21">
        <v>27700</v>
      </c>
      <c r="E21" s="115">
        <f>'Exhibit 3'!D22</f>
        <v>0</v>
      </c>
      <c r="F21" s="132">
        <f t="shared" si="1"/>
        <v>45736</v>
      </c>
      <c r="G21" s="132">
        <f t="shared" ca="1" si="0"/>
        <v>46030.596478819447</v>
      </c>
      <c r="H21" t="b">
        <v>1</v>
      </c>
    </row>
    <row r="22" spans="1:10" x14ac:dyDescent="0.3">
      <c r="A22">
        <f>VLOOKUP('Start Here'!$B$2,EntityNumber,2,FALSE)</f>
        <v>510002</v>
      </c>
      <c r="B22" s="131">
        <f>YEAR('Start Here'!$B$5)</f>
        <v>2025</v>
      </c>
      <c r="C22">
        <v>250</v>
      </c>
      <c r="D22">
        <v>10100</v>
      </c>
      <c r="E22" s="115">
        <f>'Exhibit 3'!H10-'Exhibit 3'!C10-'Exhibit 3'!D10</f>
        <v>0</v>
      </c>
      <c r="F22" s="132">
        <f t="shared" si="1"/>
        <v>45736</v>
      </c>
      <c r="G22" s="132">
        <f t="shared" ca="1" si="0"/>
        <v>46030.596478819447</v>
      </c>
      <c r="H22" t="b">
        <v>1</v>
      </c>
    </row>
    <row r="23" spans="1:10" x14ac:dyDescent="0.3">
      <c r="A23">
        <f>VLOOKUP('Start Here'!$B$2,EntityNumber,2,FALSE)</f>
        <v>510002</v>
      </c>
      <c r="B23" s="131">
        <f>YEAR('Start Here'!$B$5)</f>
        <v>2025</v>
      </c>
      <c r="C23">
        <v>250</v>
      </c>
      <c r="D23">
        <v>10400</v>
      </c>
      <c r="E23" s="115">
        <f>'Exhibit 3'!H11-'Exhibit 3'!C11-'Exhibit 3'!D11</f>
        <v>0</v>
      </c>
      <c r="F23" s="132">
        <f t="shared" si="1"/>
        <v>45736</v>
      </c>
      <c r="G23" s="132">
        <f t="shared" ca="1" si="0"/>
        <v>46030.596478819447</v>
      </c>
      <c r="H23" t="b">
        <v>1</v>
      </c>
    </row>
    <row r="24" spans="1:10" x14ac:dyDescent="0.3">
      <c r="A24">
        <f>VLOOKUP('Start Here'!$B$2,EntityNumber,2,FALSE)</f>
        <v>510002</v>
      </c>
      <c r="B24" s="131">
        <f>YEAR('Start Here'!$B$5)</f>
        <v>2025</v>
      </c>
      <c r="C24">
        <v>250</v>
      </c>
      <c r="D24">
        <v>10500</v>
      </c>
      <c r="E24" s="115">
        <f>'Exhibit 3'!H12-'Exhibit 3'!C12-'Exhibit 3'!D12</f>
        <v>0</v>
      </c>
      <c r="F24" s="132">
        <f t="shared" si="1"/>
        <v>45736</v>
      </c>
      <c r="G24" s="132">
        <f t="shared" ca="1" si="0"/>
        <v>46030.596478819447</v>
      </c>
      <c r="H24" t="b">
        <v>1</v>
      </c>
    </row>
    <row r="25" spans="1:10" x14ac:dyDescent="0.3">
      <c r="A25">
        <f>VLOOKUP('Start Here'!$B$2,EntityNumber,2,FALSE)</f>
        <v>510002</v>
      </c>
      <c r="B25" s="131">
        <f>YEAR('Start Here'!$B$5)</f>
        <v>2025</v>
      </c>
      <c r="C25">
        <v>250</v>
      </c>
      <c r="D25">
        <v>10710</v>
      </c>
      <c r="E25" s="115">
        <f>'Exhibit 3'!H13-'Exhibit 3'!C13-'Exhibit 3'!D13</f>
        <v>0</v>
      </c>
      <c r="F25" s="132">
        <f t="shared" si="1"/>
        <v>45736</v>
      </c>
      <c r="G25" s="132">
        <f t="shared" ca="1" si="0"/>
        <v>46030.596478819447</v>
      </c>
      <c r="H25" t="b">
        <v>1</v>
      </c>
    </row>
    <row r="26" spans="1:10" x14ac:dyDescent="0.3">
      <c r="A26">
        <f>VLOOKUP('Start Here'!$B$2,EntityNumber,2,FALSE)</f>
        <v>510002</v>
      </c>
      <c r="B26" s="131">
        <f>YEAR('Start Here'!$B$5)</f>
        <v>2025</v>
      </c>
      <c r="C26">
        <v>250</v>
      </c>
      <c r="D26">
        <v>10720</v>
      </c>
      <c r="E26" s="115">
        <f>'Exhibit 3'!H14-'Exhibit 3'!C14-'Exhibit 3'!D14</f>
        <v>0</v>
      </c>
      <c r="F26" s="132">
        <f t="shared" si="1"/>
        <v>45736</v>
      </c>
      <c r="G26" s="132">
        <f t="shared" ca="1" si="0"/>
        <v>46030.596478819447</v>
      </c>
      <c r="H26" t="b">
        <v>1</v>
      </c>
    </row>
    <row r="27" spans="1:10" x14ac:dyDescent="0.3">
      <c r="A27">
        <f>VLOOKUP('Start Here'!$B$2,EntityNumber,2,FALSE)</f>
        <v>510002</v>
      </c>
      <c r="B27" s="131">
        <f>YEAR('Start Here'!$B$5)</f>
        <v>2025</v>
      </c>
      <c r="C27">
        <v>250</v>
      </c>
      <c r="D27">
        <v>27300</v>
      </c>
      <c r="E27" s="115">
        <f>'Exhibit 3'!H18-'Exhibit 3'!C18-'Exhibit 3'!D18</f>
        <v>0</v>
      </c>
      <c r="F27" s="132">
        <f t="shared" si="1"/>
        <v>45736</v>
      </c>
      <c r="G27" s="132">
        <f t="shared" ca="1" si="0"/>
        <v>46030.596478819447</v>
      </c>
      <c r="H27" t="b">
        <v>1</v>
      </c>
    </row>
    <row r="28" spans="1:10" x14ac:dyDescent="0.3">
      <c r="A28">
        <f>VLOOKUP('Start Here'!$B$2,EntityNumber,2,FALSE)</f>
        <v>510002</v>
      </c>
      <c r="B28" s="131">
        <f>YEAR('Start Here'!$B$5)</f>
        <v>2025</v>
      </c>
      <c r="C28">
        <v>250</v>
      </c>
      <c r="D28">
        <v>27400</v>
      </c>
      <c r="E28" s="115">
        <f>'Exhibit 3'!H19-'Exhibit 3'!C19-'Exhibit 3'!D19</f>
        <v>0</v>
      </c>
      <c r="F28" s="132">
        <f t="shared" si="1"/>
        <v>45736</v>
      </c>
      <c r="G28" s="132">
        <f t="shared" ca="1" si="0"/>
        <v>46030.596478819447</v>
      </c>
      <c r="H28" t="b">
        <v>1</v>
      </c>
    </row>
    <row r="29" spans="1:10" x14ac:dyDescent="0.3">
      <c r="A29">
        <f>VLOOKUP('Start Here'!$B$2,EntityNumber,2,FALSE)</f>
        <v>510002</v>
      </c>
      <c r="B29" s="131">
        <f>YEAR('Start Here'!$B$5)</f>
        <v>2025</v>
      </c>
      <c r="C29">
        <v>250</v>
      </c>
      <c r="D29">
        <v>27500</v>
      </c>
      <c r="E29" s="115">
        <f>'Exhibit 3'!H20-'Exhibit 3'!C20-'Exhibit 3'!D20</f>
        <v>0</v>
      </c>
      <c r="F29" s="132">
        <f t="shared" si="1"/>
        <v>45736</v>
      </c>
      <c r="G29" s="132">
        <f t="shared" ca="1" si="0"/>
        <v>46030.596478819447</v>
      </c>
      <c r="H29" t="b">
        <v>1</v>
      </c>
    </row>
    <row r="30" spans="1:10" x14ac:dyDescent="0.3">
      <c r="A30">
        <f>VLOOKUP('Start Here'!$B$2,EntityNumber,2,FALSE)</f>
        <v>510002</v>
      </c>
      <c r="B30" s="131">
        <f>YEAR('Start Here'!$B$5)</f>
        <v>2025</v>
      </c>
      <c r="C30">
        <v>250</v>
      </c>
      <c r="D30">
        <v>27600</v>
      </c>
      <c r="E30" s="115">
        <f>'Exhibit 3'!H21-'Exhibit 3'!C21-'Exhibit 3'!D21</f>
        <v>0</v>
      </c>
      <c r="F30" s="132">
        <f t="shared" si="1"/>
        <v>45736</v>
      </c>
      <c r="G30" s="132">
        <f t="shared" ca="1" si="0"/>
        <v>46030.596478819447</v>
      </c>
      <c r="H30" t="b">
        <v>1</v>
      </c>
    </row>
    <row r="31" spans="1:10" x14ac:dyDescent="0.3">
      <c r="A31">
        <f>VLOOKUP('Start Here'!$B$2,EntityNumber,2,FALSE)</f>
        <v>510002</v>
      </c>
      <c r="B31" s="131">
        <f>YEAR('Start Here'!$B$5)</f>
        <v>2025</v>
      </c>
      <c r="C31">
        <v>250</v>
      </c>
      <c r="D31">
        <v>27700</v>
      </c>
      <c r="E31" s="115">
        <f>'Exhibit 3'!H22-'Exhibit 3'!C22-'Exhibit 3'!D22</f>
        <v>0</v>
      </c>
      <c r="F31" s="132">
        <f t="shared" si="1"/>
        <v>45736</v>
      </c>
      <c r="G31" s="132">
        <f t="shared" ca="1" si="0"/>
        <v>46030.596478819447</v>
      </c>
      <c r="H31" t="b">
        <v>1</v>
      </c>
    </row>
    <row r="32" spans="1:10" x14ac:dyDescent="0.3">
      <c r="A32">
        <f>VLOOKUP('Start Here'!$B$2,EntityNumber,2,FALSE)</f>
        <v>510002</v>
      </c>
      <c r="B32" s="131">
        <f>YEAR('Start Here'!$B$5)</f>
        <v>2025</v>
      </c>
      <c r="C32">
        <v>100</v>
      </c>
      <c r="D32">
        <v>31100</v>
      </c>
      <c r="E32" s="115">
        <f>'Exhibit 4'!C$11</f>
        <v>0</v>
      </c>
      <c r="F32" s="132">
        <f t="shared" si="1"/>
        <v>45736</v>
      </c>
      <c r="G32" s="132">
        <f t="shared" ca="1" si="0"/>
        <v>46030.596478819447</v>
      </c>
      <c r="H32" t="b">
        <v>1</v>
      </c>
      <c r="I32" s="115"/>
      <c r="J32" s="115"/>
    </row>
    <row r="33" spans="1:11" x14ac:dyDescent="0.3">
      <c r="A33">
        <f>VLOOKUP('Start Here'!$B$2,EntityNumber,2,FALSE)</f>
        <v>510002</v>
      </c>
      <c r="B33" s="131">
        <f>YEAR('Start Here'!$B$5)</f>
        <v>2025</v>
      </c>
      <c r="C33">
        <v>100</v>
      </c>
      <c r="D33">
        <v>31200</v>
      </c>
      <c r="E33" s="115">
        <f>'Exhibit 4'!C$12</f>
        <v>0</v>
      </c>
      <c r="F33" s="132">
        <f t="shared" si="1"/>
        <v>45736</v>
      </c>
      <c r="G33" s="132">
        <f t="shared" ca="1" si="0"/>
        <v>46030.596478819447</v>
      </c>
      <c r="H33" t="b">
        <v>1</v>
      </c>
      <c r="J33" s="115"/>
      <c r="K33" s="115"/>
    </row>
    <row r="34" spans="1:11" x14ac:dyDescent="0.3">
      <c r="A34">
        <f>VLOOKUP('Start Here'!$B$2,EntityNumber,2,FALSE)</f>
        <v>510002</v>
      </c>
      <c r="B34" s="131">
        <f>YEAR('Start Here'!$B$5)</f>
        <v>2025</v>
      </c>
      <c r="C34">
        <v>100</v>
      </c>
      <c r="D34">
        <v>31300</v>
      </c>
      <c r="E34" s="115">
        <f>'Exhibit 4'!C$13</f>
        <v>0</v>
      </c>
      <c r="F34" s="132">
        <f t="shared" si="1"/>
        <v>45736</v>
      </c>
      <c r="G34" s="132">
        <f t="shared" ca="1" si="0"/>
        <v>46030.596478819447</v>
      </c>
      <c r="H34" t="b">
        <v>1</v>
      </c>
      <c r="I34" s="115"/>
    </row>
    <row r="35" spans="1:11" x14ac:dyDescent="0.3">
      <c r="A35">
        <f>VLOOKUP('Start Here'!$B$2,EntityNumber,2,FALSE)</f>
        <v>510002</v>
      </c>
      <c r="B35" s="131">
        <f>YEAR('Start Here'!$B$5)</f>
        <v>2025</v>
      </c>
      <c r="C35">
        <v>100</v>
      </c>
      <c r="D35">
        <v>31400</v>
      </c>
      <c r="E35" s="115">
        <f>'Exhibit 4'!C$14</f>
        <v>0</v>
      </c>
      <c r="F35" s="132">
        <f t="shared" si="1"/>
        <v>45736</v>
      </c>
      <c r="G35" s="132">
        <f t="shared" ca="1" si="0"/>
        <v>46030.596478819447</v>
      </c>
      <c r="H35" t="b">
        <v>1</v>
      </c>
      <c r="I35" s="115"/>
    </row>
    <row r="36" spans="1:11" x14ac:dyDescent="0.3">
      <c r="A36">
        <f>VLOOKUP('Start Here'!$B$2,EntityNumber,2,FALSE)</f>
        <v>510002</v>
      </c>
      <c r="B36" s="131">
        <f>YEAR('Start Here'!$B$5)</f>
        <v>2025</v>
      </c>
      <c r="C36">
        <v>100</v>
      </c>
      <c r="D36">
        <v>31500</v>
      </c>
      <c r="E36" s="115">
        <f>'Exhibit 4'!C$15</f>
        <v>0</v>
      </c>
      <c r="F36" s="132">
        <f t="shared" si="1"/>
        <v>45736</v>
      </c>
      <c r="G36" s="132">
        <f t="shared" ca="1" si="0"/>
        <v>46030.596478819447</v>
      </c>
      <c r="H36" t="b">
        <v>1</v>
      </c>
      <c r="I36" s="115"/>
    </row>
    <row r="37" spans="1:11" x14ac:dyDescent="0.3">
      <c r="A37">
        <f>VLOOKUP('Start Here'!$B$2,EntityNumber,2,FALSE)</f>
        <v>510002</v>
      </c>
      <c r="B37" s="131">
        <f>YEAR('Start Here'!$B$5)</f>
        <v>2025</v>
      </c>
      <c r="C37">
        <v>100</v>
      </c>
      <c r="D37">
        <v>31600</v>
      </c>
      <c r="E37" s="115">
        <f>'Exhibit 4'!C$16</f>
        <v>0</v>
      </c>
      <c r="F37" s="132">
        <f t="shared" si="1"/>
        <v>45736</v>
      </c>
      <c r="G37" s="132">
        <f t="shared" ca="1" si="0"/>
        <v>46030.596478819447</v>
      </c>
      <c r="H37" t="b">
        <v>1</v>
      </c>
      <c r="I37" s="115"/>
    </row>
    <row r="38" spans="1:11" x14ac:dyDescent="0.3">
      <c r="A38">
        <f>VLOOKUP('Start Here'!$B$2,EntityNumber,2,FALSE)</f>
        <v>510002</v>
      </c>
      <c r="B38" s="131">
        <f>YEAR('Start Here'!$B$5)</f>
        <v>2025</v>
      </c>
      <c r="C38">
        <v>100</v>
      </c>
      <c r="D38">
        <v>31800</v>
      </c>
      <c r="E38" s="115">
        <f>'Exhibit 4'!C$17</f>
        <v>0</v>
      </c>
      <c r="F38" s="132">
        <f t="shared" si="1"/>
        <v>45736</v>
      </c>
      <c r="G38" s="132">
        <f t="shared" ca="1" si="0"/>
        <v>46030.596478819447</v>
      </c>
      <c r="H38" t="b">
        <v>1</v>
      </c>
      <c r="I38" s="115"/>
    </row>
    <row r="39" spans="1:11" x14ac:dyDescent="0.3">
      <c r="A39">
        <f>VLOOKUP('Start Here'!$B$2,EntityNumber,2,FALSE)</f>
        <v>510002</v>
      </c>
      <c r="B39" s="131">
        <f>YEAR('Start Here'!$B$5)</f>
        <v>2025</v>
      </c>
      <c r="C39">
        <v>100</v>
      </c>
      <c r="D39">
        <v>31900</v>
      </c>
      <c r="E39" s="115">
        <f>'Exhibit 4'!C$18</f>
        <v>0</v>
      </c>
      <c r="F39" s="132">
        <f t="shared" si="1"/>
        <v>45736</v>
      </c>
      <c r="G39" s="132">
        <f t="shared" ca="1" si="0"/>
        <v>46030.596478819447</v>
      </c>
      <c r="H39" t="b">
        <v>1</v>
      </c>
    </row>
    <row r="40" spans="1:11" x14ac:dyDescent="0.3">
      <c r="A40">
        <f>VLOOKUP('Start Here'!$B$2,EntityNumber,2,FALSE)</f>
        <v>510002</v>
      </c>
      <c r="B40" s="131">
        <f>YEAR('Start Here'!$B$5)</f>
        <v>2025</v>
      </c>
      <c r="C40">
        <v>100</v>
      </c>
      <c r="D40">
        <v>32000</v>
      </c>
      <c r="E40" s="115">
        <f>'Exhibit 4'!C$21</f>
        <v>0</v>
      </c>
      <c r="F40" s="132">
        <f t="shared" si="1"/>
        <v>45736</v>
      </c>
      <c r="G40" s="132">
        <f t="shared" ca="1" si="0"/>
        <v>46030.596478819447</v>
      </c>
      <c r="H40" t="b">
        <v>1</v>
      </c>
    </row>
    <row r="41" spans="1:11" x14ac:dyDescent="0.3">
      <c r="A41">
        <f>VLOOKUP('Start Here'!$B$2,EntityNumber,2,FALSE)</f>
        <v>510002</v>
      </c>
      <c r="B41" s="131">
        <f>YEAR('Start Here'!$B$5)</f>
        <v>2025</v>
      </c>
      <c r="C41">
        <v>100</v>
      </c>
      <c r="D41">
        <v>33100</v>
      </c>
      <c r="E41" s="115">
        <f>'Exhibit 4'!C$24</f>
        <v>0</v>
      </c>
      <c r="F41" s="132">
        <f t="shared" si="1"/>
        <v>45736</v>
      </c>
      <c r="G41" s="132">
        <f t="shared" ca="1" si="0"/>
        <v>46030.596478819447</v>
      </c>
      <c r="H41" t="b">
        <v>1</v>
      </c>
    </row>
    <row r="42" spans="1:11" x14ac:dyDescent="0.3">
      <c r="A42">
        <f>VLOOKUP('Start Here'!$B$2,EntityNumber,2,FALSE)</f>
        <v>510002</v>
      </c>
      <c r="B42" s="131">
        <f>YEAR('Start Here'!$B$5)</f>
        <v>2025</v>
      </c>
      <c r="C42">
        <v>100</v>
      </c>
      <c r="D42">
        <v>33200</v>
      </c>
      <c r="E42" s="115">
        <f>'Exhibit 4'!C$25</f>
        <v>0</v>
      </c>
      <c r="F42" s="132">
        <f t="shared" si="1"/>
        <v>45736</v>
      </c>
      <c r="G42" s="132">
        <f t="shared" ca="1" si="0"/>
        <v>46030.596478819447</v>
      </c>
      <c r="H42" t="b">
        <v>1</v>
      </c>
    </row>
    <row r="43" spans="1:11" x14ac:dyDescent="0.3">
      <c r="A43">
        <f>VLOOKUP('Start Here'!$B$2,EntityNumber,2,FALSE)</f>
        <v>510002</v>
      </c>
      <c r="B43" s="131">
        <f>YEAR('Start Here'!$B$5)</f>
        <v>2025</v>
      </c>
      <c r="C43">
        <v>100</v>
      </c>
      <c r="D43">
        <v>33300</v>
      </c>
      <c r="E43" s="115">
        <f>'Exhibit 4'!C$26</f>
        <v>0</v>
      </c>
      <c r="F43" s="132">
        <f t="shared" si="1"/>
        <v>45736</v>
      </c>
      <c r="G43" s="132">
        <f t="shared" ca="1" si="0"/>
        <v>46030.596478819447</v>
      </c>
      <c r="H43" t="b">
        <v>1</v>
      </c>
    </row>
    <row r="44" spans="1:11" x14ac:dyDescent="0.3">
      <c r="A44">
        <f>VLOOKUP('Start Here'!$B$2,EntityNumber,2,FALSE)</f>
        <v>510002</v>
      </c>
      <c r="B44" s="131">
        <f>YEAR('Start Here'!$B$5)</f>
        <v>2025</v>
      </c>
      <c r="C44">
        <v>100</v>
      </c>
      <c r="D44">
        <v>33400</v>
      </c>
      <c r="E44" s="115">
        <f>'Exhibit 4'!C$27</f>
        <v>0</v>
      </c>
      <c r="F44" s="132">
        <f t="shared" si="1"/>
        <v>45736</v>
      </c>
      <c r="G44" s="132">
        <f t="shared" ca="1" si="0"/>
        <v>46030.596478819447</v>
      </c>
      <c r="H44" t="b">
        <v>1</v>
      </c>
    </row>
    <row r="45" spans="1:11" x14ac:dyDescent="0.3">
      <c r="A45">
        <f>VLOOKUP('Start Here'!$B$2,EntityNumber,2,FALSE)</f>
        <v>510002</v>
      </c>
      <c r="B45" s="131">
        <f>YEAR('Start Here'!$B$5)</f>
        <v>2025</v>
      </c>
      <c r="C45">
        <v>100</v>
      </c>
      <c r="D45">
        <v>33501</v>
      </c>
      <c r="E45" s="115">
        <f>'Exhibit 4'!C$29</f>
        <v>0</v>
      </c>
      <c r="F45" s="132">
        <f t="shared" si="1"/>
        <v>45736</v>
      </c>
      <c r="G45" s="132">
        <f t="shared" ca="1" si="0"/>
        <v>46030.596478819447</v>
      </c>
      <c r="H45" t="b">
        <v>1</v>
      </c>
    </row>
    <row r="46" spans="1:11" x14ac:dyDescent="0.3">
      <c r="A46">
        <f>VLOOKUP('Start Here'!$B$2,EntityNumber,2,FALSE)</f>
        <v>510002</v>
      </c>
      <c r="B46" s="131">
        <f>YEAR('Start Here'!$B$5)</f>
        <v>2025</v>
      </c>
      <c r="C46">
        <v>100</v>
      </c>
      <c r="D46">
        <v>33502</v>
      </c>
      <c r="E46" s="115">
        <f>'Exhibit 4'!C$30</f>
        <v>0</v>
      </c>
      <c r="F46" s="132">
        <f t="shared" si="1"/>
        <v>45736</v>
      </c>
      <c r="G46" s="132">
        <f t="shared" ca="1" si="0"/>
        <v>46030.596478819447</v>
      </c>
      <c r="H46" t="b">
        <v>1</v>
      </c>
    </row>
    <row r="47" spans="1:11" x14ac:dyDescent="0.3">
      <c r="A47">
        <f>VLOOKUP('Start Here'!$B$2,EntityNumber,2,FALSE)</f>
        <v>510002</v>
      </c>
      <c r="B47" s="131">
        <f>YEAR('Start Here'!$B$5)</f>
        <v>2025</v>
      </c>
      <c r="C47">
        <v>100</v>
      </c>
      <c r="D47">
        <v>33504</v>
      </c>
      <c r="E47" s="115">
        <f>'Exhibit 4'!C$31</f>
        <v>0</v>
      </c>
      <c r="F47" s="132">
        <f t="shared" si="1"/>
        <v>45736</v>
      </c>
      <c r="G47" s="132">
        <f t="shared" ca="1" si="0"/>
        <v>46030.596478819447</v>
      </c>
      <c r="H47" t="b">
        <v>1</v>
      </c>
    </row>
    <row r="48" spans="1:11" x14ac:dyDescent="0.3">
      <c r="A48">
        <f>VLOOKUP('Start Here'!$B$2,EntityNumber,2,FALSE)</f>
        <v>510002</v>
      </c>
      <c r="B48" s="131">
        <f>YEAR('Start Here'!$B$5)</f>
        <v>2025</v>
      </c>
      <c r="C48">
        <v>100</v>
      </c>
      <c r="D48">
        <v>33505</v>
      </c>
      <c r="E48" s="115">
        <f>'Exhibit 4'!C$32</f>
        <v>0</v>
      </c>
      <c r="F48" s="132">
        <f t="shared" si="1"/>
        <v>45736</v>
      </c>
      <c r="G48" s="132">
        <f t="shared" ca="1" si="0"/>
        <v>46030.596478819447</v>
      </c>
      <c r="H48" t="b">
        <v>1</v>
      </c>
    </row>
    <row r="49" spans="1:8" x14ac:dyDescent="0.3">
      <c r="A49">
        <f>VLOOKUP('Start Here'!$B$2,EntityNumber,2,FALSE)</f>
        <v>510002</v>
      </c>
      <c r="B49" s="131">
        <f>YEAR('Start Here'!$B$5)</f>
        <v>2025</v>
      </c>
      <c r="C49">
        <v>100</v>
      </c>
      <c r="D49">
        <v>33506</v>
      </c>
      <c r="E49" s="115">
        <f>'Exhibit 4'!C$33</f>
        <v>0</v>
      </c>
      <c r="F49" s="132">
        <f t="shared" si="1"/>
        <v>45736</v>
      </c>
      <c r="G49" s="132">
        <f t="shared" ca="1" si="0"/>
        <v>46030.596478819447</v>
      </c>
      <c r="H49" t="b">
        <v>1</v>
      </c>
    </row>
    <row r="50" spans="1:8" x14ac:dyDescent="0.3">
      <c r="A50">
        <f>VLOOKUP('Start Here'!$B$2,EntityNumber,2,FALSE)</f>
        <v>510002</v>
      </c>
      <c r="B50" s="131">
        <f>YEAR('Start Here'!$B$5)</f>
        <v>2025</v>
      </c>
      <c r="C50">
        <v>100</v>
      </c>
      <c r="D50">
        <v>33507</v>
      </c>
      <c r="E50" s="115">
        <f>'Exhibit 4'!C$34</f>
        <v>0</v>
      </c>
      <c r="F50" s="132">
        <f t="shared" si="1"/>
        <v>45736</v>
      </c>
      <c r="G50" s="132">
        <f t="shared" ca="1" si="0"/>
        <v>46030.596478819447</v>
      </c>
      <c r="H50" t="b">
        <v>1</v>
      </c>
    </row>
    <row r="51" spans="1:8" x14ac:dyDescent="0.3">
      <c r="A51">
        <f>VLOOKUP('Start Here'!$B$2,EntityNumber,2,FALSE)</f>
        <v>510002</v>
      </c>
      <c r="B51" s="131">
        <f>YEAR('Start Here'!$B$5)</f>
        <v>2025</v>
      </c>
      <c r="C51">
        <v>100</v>
      </c>
      <c r="D51">
        <v>33508</v>
      </c>
      <c r="E51" s="115">
        <f>'Exhibit 4'!C$35</f>
        <v>0</v>
      </c>
      <c r="F51" s="132">
        <f t="shared" si="1"/>
        <v>45736</v>
      </c>
      <c r="G51" s="132">
        <f t="shared" ca="1" si="0"/>
        <v>46030.596478819447</v>
      </c>
      <c r="H51" t="b">
        <v>1</v>
      </c>
    </row>
    <row r="52" spans="1:8" x14ac:dyDescent="0.3">
      <c r="A52">
        <f>VLOOKUP('Start Here'!$B$2,EntityNumber,2,FALSE)</f>
        <v>510002</v>
      </c>
      <c r="B52" s="131">
        <f>YEAR('Start Here'!$B$5)</f>
        <v>2025</v>
      </c>
      <c r="C52">
        <v>100</v>
      </c>
      <c r="D52">
        <v>33509</v>
      </c>
      <c r="E52" s="115">
        <f>'Exhibit 4'!C$36</f>
        <v>0</v>
      </c>
      <c r="F52" s="132">
        <f t="shared" si="1"/>
        <v>45736</v>
      </c>
      <c r="G52" s="132">
        <f t="shared" ca="1" si="0"/>
        <v>46030.596478819447</v>
      </c>
      <c r="H52" t="b">
        <v>1</v>
      </c>
    </row>
    <row r="53" spans="1:8" x14ac:dyDescent="0.3">
      <c r="A53">
        <f>VLOOKUP('Start Here'!$B$2,EntityNumber,2,FALSE)</f>
        <v>510002</v>
      </c>
      <c r="B53" s="131">
        <f>YEAR('Start Here'!$B$5)</f>
        <v>2025</v>
      </c>
      <c r="C53">
        <v>100</v>
      </c>
      <c r="D53">
        <v>33510</v>
      </c>
      <c r="E53" s="115">
        <f>'Exhibit 4'!C$37</f>
        <v>0</v>
      </c>
      <c r="F53" s="132">
        <f t="shared" si="1"/>
        <v>45736</v>
      </c>
      <c r="G53" s="132">
        <f t="shared" ca="1" si="0"/>
        <v>46030.596478819447</v>
      </c>
      <c r="H53" t="b">
        <v>1</v>
      </c>
    </row>
    <row r="54" spans="1:8" x14ac:dyDescent="0.3">
      <c r="A54">
        <f>VLOOKUP('Start Here'!$B$2,EntityNumber,2,FALSE)</f>
        <v>510002</v>
      </c>
      <c r="B54" s="131">
        <f>YEAR('Start Here'!$B$5)</f>
        <v>2025</v>
      </c>
      <c r="C54">
        <v>100</v>
      </c>
      <c r="D54">
        <v>33511</v>
      </c>
      <c r="E54" s="115">
        <f>'Exhibit 4'!C$38</f>
        <v>0</v>
      </c>
      <c r="F54" s="132">
        <f t="shared" si="1"/>
        <v>45736</v>
      </c>
      <c r="G54" s="132">
        <f t="shared" ca="1" si="0"/>
        <v>46030.596478819447</v>
      </c>
      <c r="H54" t="b">
        <v>1</v>
      </c>
    </row>
    <row r="55" spans="1:8" x14ac:dyDescent="0.3">
      <c r="A55">
        <f>VLOOKUP('Start Here'!$B$2,EntityNumber,2,FALSE)</f>
        <v>510002</v>
      </c>
      <c r="B55" s="131">
        <f>YEAR('Start Here'!$B$5)</f>
        <v>2025</v>
      </c>
      <c r="C55">
        <v>100</v>
      </c>
      <c r="D55">
        <v>33513</v>
      </c>
      <c r="E55" s="115">
        <f>'Exhibit 4'!C$39</f>
        <v>0</v>
      </c>
      <c r="F55" s="132">
        <f t="shared" si="1"/>
        <v>45736</v>
      </c>
      <c r="G55" s="132">
        <f t="shared" ca="1" si="0"/>
        <v>46030.596478819447</v>
      </c>
      <c r="H55" t="b">
        <v>1</v>
      </c>
    </row>
    <row r="56" spans="1:8" x14ac:dyDescent="0.3">
      <c r="A56">
        <f>VLOOKUP('Start Here'!$B$2,EntityNumber,2,FALSE)</f>
        <v>510002</v>
      </c>
      <c r="B56" s="131">
        <f>YEAR('Start Here'!$B$5)</f>
        <v>2025</v>
      </c>
      <c r="C56">
        <v>100</v>
      </c>
      <c r="D56">
        <v>33514</v>
      </c>
      <c r="E56" s="115">
        <f>'Exhibit 4'!C$40</f>
        <v>0</v>
      </c>
      <c r="F56" s="132">
        <f t="shared" si="1"/>
        <v>45736</v>
      </c>
      <c r="G56" s="132">
        <f t="shared" ca="1" si="0"/>
        <v>46030.596478819447</v>
      </c>
      <c r="H56" t="b">
        <v>1</v>
      </c>
    </row>
    <row r="57" spans="1:8" x14ac:dyDescent="0.3">
      <c r="A57">
        <f>VLOOKUP('Start Here'!$B$2,EntityNumber,2,FALSE)</f>
        <v>510002</v>
      </c>
      <c r="B57" s="131">
        <f>YEAR('Start Here'!$B$5)</f>
        <v>2025</v>
      </c>
      <c r="C57">
        <v>100</v>
      </c>
      <c r="D57">
        <v>33515</v>
      </c>
      <c r="E57" s="115">
        <f>'Exhibit 4'!C$41</f>
        <v>0</v>
      </c>
      <c r="F57" s="132">
        <f t="shared" si="1"/>
        <v>45736</v>
      </c>
      <c r="G57" s="132">
        <f t="shared" ca="1" si="0"/>
        <v>46030.596478819447</v>
      </c>
      <c r="H57" t="b">
        <v>1</v>
      </c>
    </row>
    <row r="58" spans="1:8" x14ac:dyDescent="0.3">
      <c r="A58">
        <f>VLOOKUP('Start Here'!$B$2,EntityNumber,2,FALSE)</f>
        <v>510002</v>
      </c>
      <c r="B58" s="131">
        <f>YEAR('Start Here'!$B$5)</f>
        <v>2025</v>
      </c>
      <c r="C58">
        <v>100</v>
      </c>
      <c r="D58">
        <v>33516</v>
      </c>
      <c r="E58" s="115">
        <f>'Exhibit 4'!C$42</f>
        <v>0</v>
      </c>
      <c r="F58" s="132">
        <f t="shared" si="1"/>
        <v>45736</v>
      </c>
      <c r="G58" s="132">
        <f t="shared" ca="1" si="0"/>
        <v>46030.596478819447</v>
      </c>
      <c r="H58" t="b">
        <v>1</v>
      </c>
    </row>
    <row r="59" spans="1:8" x14ac:dyDescent="0.3">
      <c r="A59">
        <f>VLOOKUP('Start Here'!$B$2,EntityNumber,2,FALSE)</f>
        <v>510002</v>
      </c>
      <c r="B59" s="131">
        <f>YEAR('Start Here'!$B$5)</f>
        <v>2025</v>
      </c>
      <c r="C59">
        <v>100</v>
      </c>
      <c r="D59">
        <v>33517</v>
      </c>
      <c r="E59" s="115">
        <f>'Exhibit 4'!C$43</f>
        <v>0</v>
      </c>
      <c r="F59" s="132">
        <f t="shared" si="1"/>
        <v>45736</v>
      </c>
      <c r="G59" s="132">
        <f t="shared" ca="1" si="0"/>
        <v>46030.596478819447</v>
      </c>
      <c r="H59" t="b">
        <v>1</v>
      </c>
    </row>
    <row r="60" spans="1:8" x14ac:dyDescent="0.3">
      <c r="A60">
        <f>VLOOKUP('Start Here'!$B$2,EntityNumber,2,FALSE)</f>
        <v>510002</v>
      </c>
      <c r="B60" s="131">
        <f>YEAR('Start Here'!$B$5)</f>
        <v>2025</v>
      </c>
      <c r="C60">
        <v>100</v>
      </c>
      <c r="D60">
        <v>33518</v>
      </c>
      <c r="E60" s="115">
        <f>'Exhibit 4'!C$44</f>
        <v>0</v>
      </c>
      <c r="F60" s="132">
        <f t="shared" si="1"/>
        <v>45736</v>
      </c>
      <c r="G60" s="132">
        <f t="shared" ca="1" si="0"/>
        <v>46030.596478819447</v>
      </c>
      <c r="H60" t="b">
        <v>1</v>
      </c>
    </row>
    <row r="61" spans="1:8" x14ac:dyDescent="0.3">
      <c r="A61">
        <f>VLOOKUP('Start Here'!$B$2,EntityNumber,2,FALSE)</f>
        <v>510002</v>
      </c>
      <c r="B61" s="131">
        <f>YEAR('Start Here'!$B$5)</f>
        <v>2025</v>
      </c>
      <c r="C61">
        <v>100</v>
      </c>
      <c r="D61">
        <v>33519</v>
      </c>
      <c r="E61" s="115">
        <f>'Exhibit 4'!C$45</f>
        <v>0</v>
      </c>
      <c r="F61" s="132">
        <f t="shared" si="1"/>
        <v>45736</v>
      </c>
      <c r="G61" s="132">
        <f t="shared" ca="1" si="0"/>
        <v>46030.596478819447</v>
      </c>
      <c r="H61" t="b">
        <v>1</v>
      </c>
    </row>
    <row r="62" spans="1:8" x14ac:dyDescent="0.3">
      <c r="A62">
        <f>VLOOKUP('Start Here'!$B$2,EntityNumber,2,FALSE)</f>
        <v>510002</v>
      </c>
      <c r="B62" s="131">
        <f>YEAR('Start Here'!$B$5)</f>
        <v>2025</v>
      </c>
      <c r="C62">
        <v>100</v>
      </c>
      <c r="D62">
        <v>33599</v>
      </c>
      <c r="E62" s="115">
        <f>'Exhibit 4'!C$46</f>
        <v>0</v>
      </c>
      <c r="F62" s="132">
        <f t="shared" si="1"/>
        <v>45736</v>
      </c>
      <c r="G62" s="132">
        <f t="shared" ca="1" si="0"/>
        <v>46030.596478819447</v>
      </c>
      <c r="H62" t="b">
        <v>1</v>
      </c>
    </row>
    <row r="63" spans="1:8" x14ac:dyDescent="0.3">
      <c r="A63">
        <f>VLOOKUP('Start Here'!$B$2,EntityNumber,2,FALSE)</f>
        <v>510002</v>
      </c>
      <c r="B63" s="131">
        <f>YEAR('Start Here'!$B$5)</f>
        <v>2025</v>
      </c>
      <c r="C63">
        <v>100</v>
      </c>
      <c r="D63">
        <v>33600</v>
      </c>
      <c r="E63" s="115">
        <f>'Exhibit 4'!C$47</f>
        <v>0</v>
      </c>
      <c r="F63" s="132">
        <f t="shared" si="1"/>
        <v>45736</v>
      </c>
      <c r="G63" s="132">
        <f t="shared" ca="1" si="0"/>
        <v>46030.596478819447</v>
      </c>
      <c r="H63" t="b">
        <v>1</v>
      </c>
    </row>
    <row r="64" spans="1:8" x14ac:dyDescent="0.3">
      <c r="A64">
        <f>VLOOKUP('Start Here'!$B$2,EntityNumber,2,FALSE)</f>
        <v>510002</v>
      </c>
      <c r="B64" s="131">
        <f>YEAR('Start Here'!$B$5)</f>
        <v>2025</v>
      </c>
      <c r="C64">
        <v>100</v>
      </c>
      <c r="D64">
        <v>33800</v>
      </c>
      <c r="E64" s="115">
        <f>'Exhibit 4'!C$48</f>
        <v>0</v>
      </c>
      <c r="F64" s="132">
        <f t="shared" si="1"/>
        <v>45736</v>
      </c>
      <c r="G64" s="132">
        <f t="shared" ca="1" si="0"/>
        <v>46030.596478819447</v>
      </c>
      <c r="H64" t="b">
        <v>1</v>
      </c>
    </row>
    <row r="65" spans="1:8" x14ac:dyDescent="0.3">
      <c r="A65">
        <f>VLOOKUP('Start Here'!$B$2,EntityNumber,2,FALSE)</f>
        <v>510002</v>
      </c>
      <c r="B65" s="131">
        <f>YEAR('Start Here'!$B$5)</f>
        <v>2025</v>
      </c>
      <c r="C65">
        <v>100</v>
      </c>
      <c r="D65">
        <v>33900</v>
      </c>
      <c r="E65" s="115">
        <f>'Exhibit 4'!C$49</f>
        <v>0</v>
      </c>
      <c r="F65" s="132">
        <f t="shared" si="1"/>
        <v>45736</v>
      </c>
      <c r="G65" s="132">
        <f t="shared" ca="1" si="0"/>
        <v>46030.596478819447</v>
      </c>
      <c r="H65" t="b">
        <v>1</v>
      </c>
    </row>
    <row r="66" spans="1:8" x14ac:dyDescent="0.3">
      <c r="A66">
        <f>VLOOKUP('Start Here'!$B$2,EntityNumber,2,FALSE)</f>
        <v>510002</v>
      </c>
      <c r="B66" s="131">
        <f>YEAR('Start Here'!$B$5)</f>
        <v>2025</v>
      </c>
      <c r="C66">
        <v>100</v>
      </c>
      <c r="D66">
        <v>34110</v>
      </c>
      <c r="E66" s="115">
        <f>'Exhibit 4'!C$54</f>
        <v>0</v>
      </c>
      <c r="F66" s="132">
        <f t="shared" si="1"/>
        <v>45736</v>
      </c>
      <c r="G66" s="132">
        <f t="shared" ca="1" si="0"/>
        <v>46030.596478819447</v>
      </c>
      <c r="H66" t="b">
        <v>1</v>
      </c>
    </row>
    <row r="67" spans="1:8" x14ac:dyDescent="0.3">
      <c r="A67">
        <f>VLOOKUP('Start Here'!$B$2,EntityNumber,2,FALSE)</f>
        <v>510002</v>
      </c>
      <c r="B67" s="131">
        <f>YEAR('Start Here'!$B$5)</f>
        <v>2025</v>
      </c>
      <c r="C67">
        <v>100</v>
      </c>
      <c r="D67">
        <v>34120</v>
      </c>
      <c r="E67" s="115">
        <f>'Exhibit 4'!C$55</f>
        <v>0</v>
      </c>
      <c r="F67" s="132">
        <f t="shared" si="1"/>
        <v>45736</v>
      </c>
      <c r="G67" s="132">
        <f t="shared" ref="G67:G132" ca="1" si="2">NOW()</f>
        <v>46030.596478819447</v>
      </c>
      <c r="H67" t="b">
        <v>1</v>
      </c>
    </row>
    <row r="68" spans="1:8" x14ac:dyDescent="0.3">
      <c r="A68">
        <f>VLOOKUP('Start Here'!$B$2,EntityNumber,2,FALSE)</f>
        <v>510002</v>
      </c>
      <c r="B68" s="131">
        <f>YEAR('Start Here'!$B$5)</f>
        <v>2025</v>
      </c>
      <c r="C68">
        <v>100</v>
      </c>
      <c r="D68">
        <v>34130</v>
      </c>
      <c r="E68" s="115">
        <f>'Exhibit 4'!C$56</f>
        <v>0</v>
      </c>
      <c r="F68" s="132">
        <f t="shared" ref="F68:F133" si="3">$F$2</f>
        <v>45736</v>
      </c>
      <c r="G68" s="132">
        <f t="shared" ca="1" si="2"/>
        <v>46030.596478819447</v>
      </c>
      <c r="H68" t="b">
        <v>1</v>
      </c>
    </row>
    <row r="69" spans="1:8" x14ac:dyDescent="0.3">
      <c r="A69">
        <f>VLOOKUP('Start Here'!$B$2,EntityNumber,2,FALSE)</f>
        <v>510002</v>
      </c>
      <c r="B69" s="131">
        <f>YEAR('Start Here'!$B$5)</f>
        <v>2025</v>
      </c>
      <c r="C69">
        <v>100</v>
      </c>
      <c r="D69">
        <v>34140</v>
      </c>
      <c r="E69" s="115">
        <f>'Exhibit 4'!C$57</f>
        <v>0</v>
      </c>
      <c r="F69" s="132">
        <f t="shared" si="3"/>
        <v>45736</v>
      </c>
      <c r="G69" s="132">
        <f t="shared" ca="1" si="2"/>
        <v>46030.596478819447</v>
      </c>
      <c r="H69" t="b">
        <v>1</v>
      </c>
    </row>
    <row r="70" spans="1:8" x14ac:dyDescent="0.3">
      <c r="A70">
        <f>VLOOKUP('Start Here'!$B$2,EntityNumber,2,FALSE)</f>
        <v>510002</v>
      </c>
      <c r="B70" s="131">
        <f>YEAR('Start Here'!$B$5)</f>
        <v>2025</v>
      </c>
      <c r="C70">
        <v>100</v>
      </c>
      <c r="D70">
        <v>34150</v>
      </c>
      <c r="E70" s="115">
        <f>'Exhibit 4'!C$58</f>
        <v>0</v>
      </c>
      <c r="F70" s="132">
        <f t="shared" si="3"/>
        <v>45736</v>
      </c>
      <c r="G70" s="132">
        <f t="shared" ca="1" si="2"/>
        <v>46030.596478819447</v>
      </c>
      <c r="H70" t="b">
        <v>1</v>
      </c>
    </row>
    <row r="71" spans="1:8" x14ac:dyDescent="0.3">
      <c r="A71">
        <f>VLOOKUP('Start Here'!$B$2,EntityNumber,2,FALSE)</f>
        <v>510002</v>
      </c>
      <c r="B71" s="131">
        <f>YEAR('Start Here'!$B$5)</f>
        <v>2025</v>
      </c>
      <c r="C71">
        <v>100</v>
      </c>
      <c r="D71">
        <v>34190</v>
      </c>
      <c r="E71" s="115">
        <f>'Exhibit 4'!C$59</f>
        <v>0</v>
      </c>
      <c r="F71" s="132">
        <f t="shared" si="3"/>
        <v>45736</v>
      </c>
      <c r="G71" s="132">
        <f t="shared" ca="1" si="2"/>
        <v>46030.596478819447</v>
      </c>
      <c r="H71" t="b">
        <v>1</v>
      </c>
    </row>
    <row r="72" spans="1:8" x14ac:dyDescent="0.3">
      <c r="A72">
        <f>VLOOKUP('Start Here'!$B$2,EntityNumber,2,FALSE)</f>
        <v>510002</v>
      </c>
      <c r="B72" s="131">
        <f>YEAR('Start Here'!$B$5)</f>
        <v>2025</v>
      </c>
      <c r="C72">
        <v>100</v>
      </c>
      <c r="D72">
        <v>34210</v>
      </c>
      <c r="E72" s="115">
        <f>'Exhibit 4'!C$61</f>
        <v>0</v>
      </c>
      <c r="F72" s="132">
        <f t="shared" si="3"/>
        <v>45736</v>
      </c>
      <c r="G72" s="132">
        <f t="shared" ca="1" si="2"/>
        <v>46030.596478819447</v>
      </c>
      <c r="H72" t="b">
        <v>1</v>
      </c>
    </row>
    <row r="73" spans="1:8" x14ac:dyDescent="0.3">
      <c r="A73">
        <f>VLOOKUP('Start Here'!$B$2,EntityNumber,2,FALSE)</f>
        <v>510002</v>
      </c>
      <c r="B73" s="131">
        <f>YEAR('Start Here'!$B$5)</f>
        <v>2025</v>
      </c>
      <c r="C73">
        <v>100</v>
      </c>
      <c r="D73">
        <v>34220</v>
      </c>
      <c r="E73" s="115">
        <f>'Exhibit 4'!C$62</f>
        <v>0</v>
      </c>
      <c r="F73" s="132">
        <f t="shared" si="3"/>
        <v>45736</v>
      </c>
      <c r="G73" s="132">
        <f t="shared" ca="1" si="2"/>
        <v>46030.596478819447</v>
      </c>
      <c r="H73" t="b">
        <v>1</v>
      </c>
    </row>
    <row r="74" spans="1:8" x14ac:dyDescent="0.3">
      <c r="A74">
        <f>VLOOKUP('Start Here'!$B$2,EntityNumber,2,FALSE)</f>
        <v>510002</v>
      </c>
      <c r="B74" s="131">
        <f>YEAR('Start Here'!$B$5)</f>
        <v>2025</v>
      </c>
      <c r="C74">
        <v>100</v>
      </c>
      <c r="D74">
        <v>34230</v>
      </c>
      <c r="E74" s="115">
        <f>'Exhibit 4'!C$63</f>
        <v>0</v>
      </c>
      <c r="F74" s="132">
        <f t="shared" si="3"/>
        <v>45736</v>
      </c>
      <c r="G74" s="132">
        <f t="shared" ca="1" si="2"/>
        <v>46030.596478819447</v>
      </c>
      <c r="H74" t="b">
        <v>1</v>
      </c>
    </row>
    <row r="75" spans="1:8" x14ac:dyDescent="0.3">
      <c r="A75">
        <f>VLOOKUP('Start Here'!$B$2,EntityNumber,2,FALSE)</f>
        <v>510002</v>
      </c>
      <c r="B75" s="131">
        <f>YEAR('Start Here'!$B$5)</f>
        <v>2025</v>
      </c>
      <c r="C75">
        <v>100</v>
      </c>
      <c r="D75">
        <v>34290</v>
      </c>
      <c r="E75" s="115">
        <f>'Exhibit 4'!C$64</f>
        <v>0</v>
      </c>
      <c r="F75" s="132">
        <f t="shared" si="3"/>
        <v>45736</v>
      </c>
      <c r="G75" s="132">
        <f t="shared" ca="1" si="2"/>
        <v>46030.596478819447</v>
      </c>
      <c r="H75" t="b">
        <v>1</v>
      </c>
    </row>
    <row r="76" spans="1:8" x14ac:dyDescent="0.3">
      <c r="A76">
        <f>VLOOKUP('Start Here'!$B$2,EntityNumber,2,FALSE)</f>
        <v>510002</v>
      </c>
      <c r="B76" s="131">
        <f>YEAR('Start Here'!$B$5)</f>
        <v>2025</v>
      </c>
      <c r="C76">
        <v>100</v>
      </c>
      <c r="D76">
        <v>34310</v>
      </c>
      <c r="E76" s="115">
        <f>'Exhibit 4'!C$66</f>
        <v>0</v>
      </c>
      <c r="F76" s="132">
        <f t="shared" si="3"/>
        <v>45736</v>
      </c>
      <c r="G76" s="132">
        <f t="shared" ca="1" si="2"/>
        <v>46030.596478819447</v>
      </c>
      <c r="H76" t="b">
        <v>1</v>
      </c>
    </row>
    <row r="77" spans="1:8" x14ac:dyDescent="0.3">
      <c r="A77">
        <f>VLOOKUP('Start Here'!$B$2,EntityNumber,2,FALSE)</f>
        <v>510002</v>
      </c>
      <c r="B77" s="131">
        <f>YEAR('Start Here'!$B$5)</f>
        <v>2025</v>
      </c>
      <c r="C77">
        <v>100</v>
      </c>
      <c r="D77">
        <v>34320</v>
      </c>
      <c r="E77" s="115">
        <f>'Exhibit 4'!C$67</f>
        <v>0</v>
      </c>
      <c r="F77" s="132">
        <f t="shared" si="3"/>
        <v>45736</v>
      </c>
      <c r="G77" s="132">
        <f t="shared" ca="1" si="2"/>
        <v>46030.596478819447</v>
      </c>
      <c r="H77" t="b">
        <v>1</v>
      </c>
    </row>
    <row r="78" spans="1:8" x14ac:dyDescent="0.3">
      <c r="A78">
        <f>VLOOKUP('Start Here'!$B$2,EntityNumber,2,FALSE)</f>
        <v>510002</v>
      </c>
      <c r="B78" s="131">
        <f>YEAR('Start Here'!$B$5)</f>
        <v>2025</v>
      </c>
      <c r="C78">
        <v>100</v>
      </c>
      <c r="D78">
        <v>34330</v>
      </c>
      <c r="E78" s="115">
        <f>'Exhibit 4'!C$68</f>
        <v>0</v>
      </c>
      <c r="F78" s="132">
        <f t="shared" si="3"/>
        <v>45736</v>
      </c>
      <c r="G78" s="132">
        <f t="shared" ca="1" si="2"/>
        <v>46030.596478819447</v>
      </c>
      <c r="H78" t="b">
        <v>1</v>
      </c>
    </row>
    <row r="79" spans="1:8" x14ac:dyDescent="0.3">
      <c r="A79">
        <f>VLOOKUP('Start Here'!$B$2,EntityNumber,2,FALSE)</f>
        <v>510002</v>
      </c>
      <c r="B79" s="131">
        <f>YEAR('Start Here'!$B$5)</f>
        <v>2025</v>
      </c>
      <c r="C79">
        <v>100</v>
      </c>
      <c r="D79">
        <v>34390</v>
      </c>
      <c r="E79" s="115">
        <f>'Exhibit 4'!C$69</f>
        <v>0</v>
      </c>
      <c r="F79" s="132">
        <f t="shared" si="3"/>
        <v>45736</v>
      </c>
      <c r="G79" s="132">
        <f t="shared" ca="1" si="2"/>
        <v>46030.596478819447</v>
      </c>
      <c r="H79" t="b">
        <v>1</v>
      </c>
    </row>
    <row r="80" spans="1:8" x14ac:dyDescent="0.3">
      <c r="A80">
        <f>VLOOKUP('Start Here'!$B$2,EntityNumber,2,FALSE)</f>
        <v>510002</v>
      </c>
      <c r="B80" s="131">
        <f>YEAR('Start Here'!$B$5)</f>
        <v>2025</v>
      </c>
      <c r="C80">
        <v>100</v>
      </c>
      <c r="D80">
        <v>34411</v>
      </c>
      <c r="E80" s="115">
        <f>'Exhibit 4'!C$72</f>
        <v>0</v>
      </c>
      <c r="F80" s="132">
        <f t="shared" si="3"/>
        <v>45736</v>
      </c>
      <c r="G80" s="132">
        <f t="shared" ca="1" si="2"/>
        <v>46030.596478819447</v>
      </c>
      <c r="H80" t="b">
        <v>1</v>
      </c>
    </row>
    <row r="81" spans="1:8" x14ac:dyDescent="0.3">
      <c r="A81">
        <f>VLOOKUP('Start Here'!$B$2,EntityNumber,2,FALSE)</f>
        <v>510002</v>
      </c>
      <c r="B81" s="131">
        <f>YEAR('Start Here'!$B$5)</f>
        <v>2025</v>
      </c>
      <c r="C81">
        <v>100</v>
      </c>
      <c r="D81">
        <v>34412</v>
      </c>
      <c r="E81" s="115">
        <f>'Exhibit 4'!C$73</f>
        <v>0</v>
      </c>
      <c r="F81" s="132">
        <f t="shared" si="3"/>
        <v>45736</v>
      </c>
      <c r="G81" s="132">
        <f t="shared" ca="1" si="2"/>
        <v>46030.596478819447</v>
      </c>
      <c r="H81" t="b">
        <v>1</v>
      </c>
    </row>
    <row r="82" spans="1:8" x14ac:dyDescent="0.3">
      <c r="A82">
        <f>VLOOKUP('Start Here'!$B$2,EntityNumber,2,FALSE)</f>
        <v>510002</v>
      </c>
      <c r="B82" s="131">
        <f>YEAR('Start Here'!$B$5)</f>
        <v>2025</v>
      </c>
      <c r="C82">
        <v>100</v>
      </c>
      <c r="D82">
        <v>34413</v>
      </c>
      <c r="E82" s="115">
        <f>'Exhibit 4'!C$74</f>
        <v>0</v>
      </c>
      <c r="F82" s="132">
        <f t="shared" si="3"/>
        <v>45736</v>
      </c>
      <c r="G82" s="132">
        <f t="shared" ca="1" si="2"/>
        <v>46030.596478819447</v>
      </c>
      <c r="H82" t="b">
        <v>1</v>
      </c>
    </row>
    <row r="83" spans="1:8" x14ac:dyDescent="0.3">
      <c r="A83">
        <f>VLOOKUP('Start Here'!$B$2,EntityNumber,2,FALSE)</f>
        <v>510002</v>
      </c>
      <c r="B83" s="131">
        <f>YEAR('Start Here'!$B$5)</f>
        <v>2025</v>
      </c>
      <c r="C83">
        <v>100</v>
      </c>
      <c r="D83">
        <v>34414</v>
      </c>
      <c r="E83" s="115">
        <f>'Exhibit 4'!C$75</f>
        <v>0</v>
      </c>
      <c r="F83" s="132">
        <f t="shared" si="3"/>
        <v>45736</v>
      </c>
      <c r="G83" s="132">
        <f t="shared" ca="1" si="2"/>
        <v>46030.596478819447</v>
      </c>
      <c r="H83" t="b">
        <v>1</v>
      </c>
    </row>
    <row r="84" spans="1:8" x14ac:dyDescent="0.3">
      <c r="A84">
        <f>VLOOKUP('Start Here'!$B$2,EntityNumber,2,FALSE)</f>
        <v>510002</v>
      </c>
      <c r="B84" s="131">
        <f>YEAR('Start Here'!$B$5)</f>
        <v>2025</v>
      </c>
      <c r="C84">
        <v>100</v>
      </c>
      <c r="D84">
        <v>34419</v>
      </c>
      <c r="E84" s="115">
        <f>'Exhibit 4'!C$76</f>
        <v>0</v>
      </c>
      <c r="F84" s="132">
        <f t="shared" si="3"/>
        <v>45736</v>
      </c>
      <c r="G84" s="132">
        <f t="shared" ca="1" si="2"/>
        <v>46030.596478819447</v>
      </c>
      <c r="H84" t="b">
        <v>1</v>
      </c>
    </row>
    <row r="85" spans="1:8" x14ac:dyDescent="0.3">
      <c r="A85">
        <f>VLOOKUP('Start Here'!$B$2,EntityNumber,2,FALSE)</f>
        <v>510002</v>
      </c>
      <c r="B85" s="131">
        <f>YEAR('Start Here'!$B$5)</f>
        <v>2025</v>
      </c>
      <c r="C85">
        <v>100</v>
      </c>
      <c r="D85">
        <v>34421</v>
      </c>
      <c r="E85" s="115">
        <f>'Exhibit 4'!C$78</f>
        <v>0</v>
      </c>
      <c r="F85" s="132">
        <f t="shared" si="3"/>
        <v>45736</v>
      </c>
      <c r="G85" s="132">
        <f t="shared" ca="1" si="2"/>
        <v>46030.596478819447</v>
      </c>
      <c r="H85" t="b">
        <v>1</v>
      </c>
    </row>
    <row r="86" spans="1:8" x14ac:dyDescent="0.3">
      <c r="A86">
        <f>VLOOKUP('Start Here'!$B$2,EntityNumber,2,FALSE)</f>
        <v>510002</v>
      </c>
      <c r="B86" s="131">
        <f>YEAR('Start Here'!$B$5)</f>
        <v>2025</v>
      </c>
      <c r="C86">
        <v>100</v>
      </c>
      <c r="D86">
        <v>34422</v>
      </c>
      <c r="E86" s="115">
        <f>'Exhibit 4'!C$79</f>
        <v>0</v>
      </c>
      <c r="F86" s="132">
        <f t="shared" si="3"/>
        <v>45736</v>
      </c>
      <c r="G86" s="132">
        <f t="shared" ca="1" si="2"/>
        <v>46030.596478819447</v>
      </c>
      <c r="H86" t="b">
        <v>1</v>
      </c>
    </row>
    <row r="87" spans="1:8" x14ac:dyDescent="0.3">
      <c r="A87">
        <f>VLOOKUP('Start Here'!$B$2,EntityNumber,2,FALSE)</f>
        <v>510002</v>
      </c>
      <c r="B87" s="131">
        <f>YEAR('Start Here'!$B$5)</f>
        <v>2025</v>
      </c>
      <c r="C87">
        <v>100</v>
      </c>
      <c r="D87">
        <v>34423</v>
      </c>
      <c r="E87" s="115">
        <f>'Exhibit 4'!C$80</f>
        <v>0</v>
      </c>
      <c r="F87" s="132">
        <f t="shared" si="3"/>
        <v>45736</v>
      </c>
      <c r="G87" s="132">
        <f t="shared" ca="1" si="2"/>
        <v>46030.596478819447</v>
      </c>
      <c r="H87" t="b">
        <v>1</v>
      </c>
    </row>
    <row r="88" spans="1:8" x14ac:dyDescent="0.3">
      <c r="A88">
        <f>VLOOKUP('Start Here'!$B$2,EntityNumber,2,FALSE)</f>
        <v>510002</v>
      </c>
      <c r="B88" s="131">
        <f>YEAR('Start Here'!$B$5)</f>
        <v>2025</v>
      </c>
      <c r="C88">
        <v>100</v>
      </c>
      <c r="D88">
        <v>34424</v>
      </c>
      <c r="E88" s="115">
        <f>'Exhibit 4'!C$81</f>
        <v>0</v>
      </c>
      <c r="F88" s="132">
        <f t="shared" si="3"/>
        <v>45736</v>
      </c>
      <c r="G88" s="132">
        <f t="shared" ca="1" si="2"/>
        <v>46030.596478819447</v>
      </c>
      <c r="H88" t="b">
        <v>1</v>
      </c>
    </row>
    <row r="89" spans="1:8" x14ac:dyDescent="0.3">
      <c r="A89">
        <f>VLOOKUP('Start Here'!$B$2,EntityNumber,2,FALSE)</f>
        <v>510002</v>
      </c>
      <c r="B89" s="131">
        <f>YEAR('Start Here'!$B$5)</f>
        <v>2025</v>
      </c>
      <c r="C89">
        <v>100</v>
      </c>
      <c r="D89">
        <v>34429</v>
      </c>
      <c r="E89" s="115">
        <f>'Exhibit 4'!C$82</f>
        <v>0</v>
      </c>
      <c r="F89" s="132">
        <f t="shared" si="3"/>
        <v>45736</v>
      </c>
      <c r="G89" s="132">
        <f t="shared" ca="1" si="2"/>
        <v>46030.596478819447</v>
      </c>
      <c r="H89" t="b">
        <v>1</v>
      </c>
    </row>
    <row r="90" spans="1:8" x14ac:dyDescent="0.3">
      <c r="A90">
        <f>VLOOKUP('Start Here'!$B$2,EntityNumber,2,FALSE)</f>
        <v>510002</v>
      </c>
      <c r="B90" s="131">
        <f>YEAR('Start Here'!$B$5)</f>
        <v>2025</v>
      </c>
      <c r="C90">
        <v>100</v>
      </c>
      <c r="D90">
        <v>34430</v>
      </c>
      <c r="E90" s="115">
        <f>'Exhibit 4'!C$83</f>
        <v>0</v>
      </c>
      <c r="F90" s="132">
        <f t="shared" si="3"/>
        <v>45736</v>
      </c>
      <c r="G90" s="132">
        <f t="shared" ca="1" si="2"/>
        <v>46030.596478819447</v>
      </c>
      <c r="H90" t="b">
        <v>1</v>
      </c>
    </row>
    <row r="91" spans="1:8" x14ac:dyDescent="0.3">
      <c r="A91">
        <f>VLOOKUP('Start Here'!$B$2,EntityNumber,2,FALSE)</f>
        <v>510002</v>
      </c>
      <c r="B91" s="131">
        <f>YEAR('Start Here'!$B$5)</f>
        <v>2025</v>
      </c>
      <c r="C91">
        <v>100</v>
      </c>
      <c r="D91">
        <v>34440</v>
      </c>
      <c r="E91" s="115">
        <f>'Exhibit 4'!C$84</f>
        <v>0</v>
      </c>
      <c r="F91" s="132">
        <f t="shared" si="3"/>
        <v>45736</v>
      </c>
      <c r="G91" s="132">
        <f t="shared" ca="1" si="2"/>
        <v>46030.596478819447</v>
      </c>
      <c r="H91" t="b">
        <v>1</v>
      </c>
    </row>
    <row r="92" spans="1:8" x14ac:dyDescent="0.3">
      <c r="A92">
        <f>VLOOKUP('Start Here'!$B$2,EntityNumber,2,FALSE)</f>
        <v>510002</v>
      </c>
      <c r="B92" s="131">
        <f>YEAR('Start Here'!$B$5)</f>
        <v>2025</v>
      </c>
      <c r="C92">
        <v>100</v>
      </c>
      <c r="D92">
        <v>34500</v>
      </c>
      <c r="E92" s="115">
        <f>'Exhibit 4'!C$85</f>
        <v>0</v>
      </c>
      <c r="F92" s="132">
        <f t="shared" si="3"/>
        <v>45736</v>
      </c>
      <c r="G92" s="132">
        <f t="shared" ca="1" si="2"/>
        <v>46030.596478819447</v>
      </c>
      <c r="H92" t="b">
        <v>1</v>
      </c>
    </row>
    <row r="93" spans="1:8" x14ac:dyDescent="0.3">
      <c r="A93">
        <f>VLOOKUP('Start Here'!$B$2,EntityNumber,2,FALSE)</f>
        <v>510002</v>
      </c>
      <c r="B93" s="131">
        <f>YEAR('Start Here'!$B$5)</f>
        <v>2025</v>
      </c>
      <c r="C93">
        <v>100</v>
      </c>
      <c r="D93">
        <v>34600</v>
      </c>
      <c r="E93" s="115">
        <f>'Exhibit 4'!C$86</f>
        <v>0</v>
      </c>
      <c r="F93" s="132">
        <f t="shared" si="3"/>
        <v>45736</v>
      </c>
      <c r="G93" s="132">
        <f t="shared" ca="1" si="2"/>
        <v>46030.596478819447</v>
      </c>
      <c r="H93" t="b">
        <v>1</v>
      </c>
    </row>
    <row r="94" spans="1:8" x14ac:dyDescent="0.3">
      <c r="A94">
        <f>VLOOKUP('Start Here'!$B$2,EntityNumber,2,FALSE)</f>
        <v>510002</v>
      </c>
      <c r="B94" s="131">
        <f>YEAR('Start Here'!$B$5)</f>
        <v>2025</v>
      </c>
      <c r="C94">
        <v>100</v>
      </c>
      <c r="D94">
        <v>34800</v>
      </c>
      <c r="E94" s="115">
        <f>'Exhibit 4'!C$87</f>
        <v>0</v>
      </c>
      <c r="F94" s="132">
        <f t="shared" si="3"/>
        <v>45736</v>
      </c>
      <c r="G94" s="132">
        <f t="shared" ca="1" si="2"/>
        <v>46030.596478819447</v>
      </c>
      <c r="H94" t="b">
        <v>1</v>
      </c>
    </row>
    <row r="95" spans="1:8" x14ac:dyDescent="0.3">
      <c r="A95">
        <f>VLOOKUP('Start Here'!$B$2,EntityNumber,2,FALSE)</f>
        <v>510002</v>
      </c>
      <c r="B95" s="131">
        <f>YEAR('Start Here'!$B$5)</f>
        <v>2025</v>
      </c>
      <c r="C95">
        <v>100</v>
      </c>
      <c r="D95">
        <v>34900</v>
      </c>
      <c r="E95" s="115">
        <f>'Exhibit 4'!C$88</f>
        <v>0</v>
      </c>
      <c r="F95" s="132">
        <f t="shared" si="3"/>
        <v>45736</v>
      </c>
      <c r="G95" s="132">
        <f t="shared" ca="1" si="2"/>
        <v>46030.596478819447</v>
      </c>
      <c r="H95" t="b">
        <v>1</v>
      </c>
    </row>
    <row r="96" spans="1:8" x14ac:dyDescent="0.3">
      <c r="A96">
        <f>VLOOKUP('Start Here'!$B$2,EntityNumber,2,FALSE)</f>
        <v>510002</v>
      </c>
      <c r="B96" s="131">
        <f>YEAR('Start Here'!$B$5)</f>
        <v>2025</v>
      </c>
      <c r="C96">
        <v>100</v>
      </c>
      <c r="D96">
        <v>35100</v>
      </c>
      <c r="E96" s="115">
        <f>'Exhibit 4'!C$92</f>
        <v>0</v>
      </c>
      <c r="F96" s="132">
        <f t="shared" si="3"/>
        <v>45736</v>
      </c>
      <c r="G96" s="132">
        <f t="shared" ca="1" si="2"/>
        <v>46030.596478819447</v>
      </c>
      <c r="H96" t="b">
        <v>1</v>
      </c>
    </row>
    <row r="97" spans="1:8" x14ac:dyDescent="0.3">
      <c r="A97">
        <f>VLOOKUP('Start Here'!$B$2,EntityNumber,2,FALSE)</f>
        <v>510002</v>
      </c>
      <c r="B97" s="131">
        <f>YEAR('Start Here'!$B$5)</f>
        <v>2025</v>
      </c>
      <c r="C97">
        <v>100</v>
      </c>
      <c r="D97">
        <v>35200</v>
      </c>
      <c r="E97" s="115">
        <f>'Exhibit 4'!C$93</f>
        <v>0</v>
      </c>
      <c r="F97" s="132">
        <f t="shared" si="3"/>
        <v>45736</v>
      </c>
      <c r="G97" s="132">
        <f t="shared" ca="1" si="2"/>
        <v>46030.596478819447</v>
      </c>
      <c r="H97" t="b">
        <v>1</v>
      </c>
    </row>
    <row r="98" spans="1:8" x14ac:dyDescent="0.3">
      <c r="A98">
        <f>VLOOKUP('Start Here'!$B$2,EntityNumber,2,FALSE)</f>
        <v>510002</v>
      </c>
      <c r="B98" s="131">
        <f>YEAR('Start Here'!$B$5)</f>
        <v>2025</v>
      </c>
      <c r="C98">
        <v>100</v>
      </c>
      <c r="D98">
        <v>35300</v>
      </c>
      <c r="E98" s="115">
        <f>'Exhibit 4'!C$94</f>
        <v>0</v>
      </c>
      <c r="F98" s="132">
        <f t="shared" si="3"/>
        <v>45736</v>
      </c>
      <c r="G98" s="132">
        <f t="shared" ca="1" si="2"/>
        <v>46030.596478819447</v>
      </c>
      <c r="H98" t="b">
        <v>1</v>
      </c>
    </row>
    <row r="99" spans="1:8" x14ac:dyDescent="0.3">
      <c r="A99">
        <f>VLOOKUP('Start Here'!$B$2,EntityNumber,2,FALSE)</f>
        <v>510002</v>
      </c>
      <c r="B99" s="131">
        <f>YEAR('Start Here'!$B$5)</f>
        <v>2025</v>
      </c>
      <c r="C99">
        <v>100</v>
      </c>
      <c r="D99">
        <v>35900</v>
      </c>
      <c r="E99" s="115">
        <f>'Exhibit 4'!C$95</f>
        <v>0</v>
      </c>
      <c r="F99" s="132">
        <f t="shared" si="3"/>
        <v>45736</v>
      </c>
      <c r="G99" s="132">
        <f t="shared" ca="1" si="2"/>
        <v>46030.596478819447</v>
      </c>
      <c r="H99" t="b">
        <v>1</v>
      </c>
    </row>
    <row r="100" spans="1:8" x14ac:dyDescent="0.3">
      <c r="A100">
        <f>VLOOKUP('Start Here'!$B$2,EntityNumber,2,FALSE)</f>
        <v>510002</v>
      </c>
      <c r="B100" s="131">
        <f>YEAR('Start Here'!$B$5)</f>
        <v>2025</v>
      </c>
      <c r="C100">
        <v>100</v>
      </c>
      <c r="D100">
        <v>36100</v>
      </c>
      <c r="E100" s="115">
        <f>'Exhibit 4'!C$99</f>
        <v>0</v>
      </c>
      <c r="F100" s="132">
        <f t="shared" si="3"/>
        <v>45736</v>
      </c>
      <c r="G100" s="132">
        <f t="shared" ca="1" si="2"/>
        <v>46030.596478819447</v>
      </c>
      <c r="H100" t="b">
        <v>1</v>
      </c>
    </row>
    <row r="101" spans="1:8" x14ac:dyDescent="0.3">
      <c r="A101">
        <f>VLOOKUP('Start Here'!$B$2,EntityNumber,2,FALSE)</f>
        <v>510002</v>
      </c>
      <c r="B101" s="131">
        <f>YEAR('Start Here'!$B$5)</f>
        <v>2025</v>
      </c>
      <c r="C101">
        <v>100</v>
      </c>
      <c r="D101">
        <v>36200</v>
      </c>
      <c r="E101" s="115">
        <f>'Exhibit 4'!C$100</f>
        <v>0</v>
      </c>
      <c r="F101" s="132">
        <f t="shared" si="3"/>
        <v>45736</v>
      </c>
      <c r="G101" s="132">
        <f t="shared" ca="1" si="2"/>
        <v>46030.596478819447</v>
      </c>
      <c r="H101" t="b">
        <v>1</v>
      </c>
    </row>
    <row r="102" spans="1:8" x14ac:dyDescent="0.3">
      <c r="A102">
        <f>VLOOKUP('Start Here'!$B$2,EntityNumber,2,FALSE)</f>
        <v>510002</v>
      </c>
      <c r="B102" s="131">
        <f>YEAR('Start Here'!$B$5)</f>
        <v>2025</v>
      </c>
      <c r="C102">
        <v>100</v>
      </c>
      <c r="D102">
        <v>36300</v>
      </c>
      <c r="E102" s="115">
        <f>'Exhibit 4'!C$101</f>
        <v>0</v>
      </c>
      <c r="F102" s="132">
        <f t="shared" si="3"/>
        <v>45736</v>
      </c>
      <c r="G102" s="132">
        <f t="shared" ca="1" si="2"/>
        <v>46030.596478819447</v>
      </c>
      <c r="H102" t="b">
        <v>1</v>
      </c>
    </row>
    <row r="103" spans="1:8" x14ac:dyDescent="0.3">
      <c r="A103">
        <f>VLOOKUP('Start Here'!$B$2,EntityNumber,2,FALSE)</f>
        <v>510002</v>
      </c>
      <c r="B103" s="131">
        <f>YEAR('Start Here'!$B$5)</f>
        <v>2025</v>
      </c>
      <c r="C103">
        <v>100</v>
      </c>
      <c r="D103">
        <v>36500</v>
      </c>
      <c r="E103" s="115">
        <f>'Exhibit 4'!C$102</f>
        <v>0</v>
      </c>
      <c r="F103" s="132">
        <f t="shared" si="3"/>
        <v>45736</v>
      </c>
      <c r="G103" s="132">
        <f t="shared" ca="1" si="2"/>
        <v>46030.596478819447</v>
      </c>
      <c r="H103" t="b">
        <v>1</v>
      </c>
    </row>
    <row r="104" spans="1:8" x14ac:dyDescent="0.3">
      <c r="A104">
        <f>VLOOKUP('Start Here'!$B$2,EntityNumber,2,FALSE)</f>
        <v>510002</v>
      </c>
      <c r="B104" s="131">
        <f>YEAR('Start Here'!$B$5)</f>
        <v>2025</v>
      </c>
      <c r="C104">
        <v>100</v>
      </c>
      <c r="D104">
        <v>36600</v>
      </c>
      <c r="E104" s="115">
        <f>'Exhibit 4'!C$103</f>
        <v>0</v>
      </c>
      <c r="F104" s="132">
        <f t="shared" si="3"/>
        <v>45736</v>
      </c>
      <c r="G104" s="132">
        <f t="shared" ca="1" si="2"/>
        <v>46030.596478819447</v>
      </c>
      <c r="H104" t="b">
        <v>1</v>
      </c>
    </row>
    <row r="105" spans="1:8" x14ac:dyDescent="0.3">
      <c r="A105">
        <f>VLOOKUP('Start Here'!$B$2,EntityNumber,2,FALSE)</f>
        <v>510002</v>
      </c>
      <c r="B105" s="131">
        <f>YEAR('Start Here'!$B$5)</f>
        <v>2025</v>
      </c>
      <c r="C105">
        <v>100</v>
      </c>
      <c r="D105">
        <v>36900</v>
      </c>
      <c r="E105" s="115">
        <f>'Exhibit 4'!C$104</f>
        <v>0</v>
      </c>
      <c r="F105" s="132">
        <f t="shared" si="3"/>
        <v>45736</v>
      </c>
      <c r="G105" s="132">
        <f t="shared" ca="1" si="2"/>
        <v>46030.596478819447</v>
      </c>
      <c r="H105" t="b">
        <v>1</v>
      </c>
    </row>
    <row r="106" spans="1:8" x14ac:dyDescent="0.3">
      <c r="A106">
        <f>VLOOKUP('Start Here'!$B$2,EntityNumber,2,FALSE)</f>
        <v>510002</v>
      </c>
      <c r="B106" s="131">
        <f>YEAR('Start Here'!$B$5)</f>
        <v>2025</v>
      </c>
      <c r="C106">
        <v>100</v>
      </c>
      <c r="D106">
        <v>411100</v>
      </c>
      <c r="E106" s="115">
        <f>'Exhibit 4'!C$111</f>
        <v>0</v>
      </c>
      <c r="F106" s="132">
        <f t="shared" si="3"/>
        <v>45736</v>
      </c>
      <c r="G106" s="132">
        <f t="shared" ca="1" si="2"/>
        <v>46030.596478819447</v>
      </c>
      <c r="H106" t="b">
        <v>1</v>
      </c>
    </row>
    <row r="107" spans="1:8" x14ac:dyDescent="0.3">
      <c r="A107">
        <f>VLOOKUP('Start Here'!$B$2,EntityNumber,2,FALSE)</f>
        <v>510002</v>
      </c>
      <c r="B107" s="131">
        <f>YEAR('Start Here'!$B$5)</f>
        <v>2025</v>
      </c>
      <c r="C107">
        <v>100</v>
      </c>
      <c r="D107">
        <v>412000</v>
      </c>
      <c r="E107" s="115">
        <f>'Exhibit 4'!C$112</f>
        <v>0</v>
      </c>
      <c r="F107" s="132">
        <f t="shared" si="3"/>
        <v>45736</v>
      </c>
      <c r="G107" s="132">
        <f t="shared" ca="1" si="2"/>
        <v>46030.596478819447</v>
      </c>
      <c r="H107" t="b">
        <v>1</v>
      </c>
    </row>
    <row r="108" spans="1:8" x14ac:dyDescent="0.3">
      <c r="A108">
        <f>VLOOKUP('Start Here'!$B$2,EntityNumber,2,FALSE)</f>
        <v>510002</v>
      </c>
      <c r="B108" s="131">
        <f>YEAR('Start Here'!$B$5)</f>
        <v>2025</v>
      </c>
      <c r="C108">
        <v>100</v>
      </c>
      <c r="D108">
        <v>413000</v>
      </c>
      <c r="E108" s="115">
        <f>'Exhibit 4'!C$113</f>
        <v>0</v>
      </c>
      <c r="F108" s="132">
        <f t="shared" si="3"/>
        <v>45736</v>
      </c>
      <c r="G108" s="132">
        <f t="shared" ca="1" si="2"/>
        <v>46030.596478819447</v>
      </c>
      <c r="H108" t="b">
        <v>1</v>
      </c>
    </row>
    <row r="109" spans="1:8" x14ac:dyDescent="0.3">
      <c r="A109">
        <f>VLOOKUP('Start Here'!$B$2,EntityNumber,2,FALSE)</f>
        <v>510002</v>
      </c>
      <c r="B109" s="131">
        <f>YEAR('Start Here'!$B$5)</f>
        <v>2025</v>
      </c>
      <c r="C109">
        <v>100</v>
      </c>
      <c r="D109">
        <v>414100</v>
      </c>
      <c r="E109" s="115">
        <f>'Exhibit 4'!C$115</f>
        <v>0</v>
      </c>
      <c r="F109" s="132">
        <f t="shared" si="3"/>
        <v>45736</v>
      </c>
      <c r="G109" s="132">
        <f t="shared" ca="1" si="2"/>
        <v>46030.596478819447</v>
      </c>
      <c r="H109" t="b">
        <v>1</v>
      </c>
    </row>
    <row r="110" spans="1:8" x14ac:dyDescent="0.3">
      <c r="A110">
        <f>VLOOKUP('Start Here'!$B$2,EntityNumber,2,FALSE)</f>
        <v>510002</v>
      </c>
      <c r="B110" s="131">
        <f>YEAR('Start Here'!$B$5)</f>
        <v>2025</v>
      </c>
      <c r="C110">
        <v>100</v>
      </c>
      <c r="D110">
        <v>414200</v>
      </c>
      <c r="E110" s="115">
        <f>'Exhibit 4'!C$116</f>
        <v>0</v>
      </c>
      <c r="F110" s="132">
        <f t="shared" si="3"/>
        <v>45736</v>
      </c>
      <c r="G110" s="132">
        <f t="shared" ca="1" si="2"/>
        <v>46030.596478819447</v>
      </c>
      <c r="H110" t="b">
        <v>1</v>
      </c>
    </row>
    <row r="111" spans="1:8" x14ac:dyDescent="0.3">
      <c r="A111">
        <f>VLOOKUP('Start Here'!$B$2,EntityNumber,2,FALSE)</f>
        <v>510002</v>
      </c>
      <c r="B111" s="131">
        <f>YEAR('Start Here'!$B$5)</f>
        <v>2025</v>
      </c>
      <c r="C111">
        <v>100</v>
      </c>
      <c r="D111">
        <v>414300</v>
      </c>
      <c r="E111" s="115">
        <f>'Exhibit 4'!C$117</f>
        <v>0</v>
      </c>
      <c r="F111" s="132">
        <f t="shared" si="3"/>
        <v>45736</v>
      </c>
      <c r="G111" s="132">
        <f t="shared" ca="1" si="2"/>
        <v>46030.596478819447</v>
      </c>
      <c r="H111" t="b">
        <v>1</v>
      </c>
    </row>
    <row r="112" spans="1:8" x14ac:dyDescent="0.3">
      <c r="A112">
        <f>VLOOKUP('Start Here'!$B$2,EntityNumber,2,FALSE)</f>
        <v>510002</v>
      </c>
      <c r="B112" s="131">
        <f>YEAR('Start Here'!$B$5)</f>
        <v>2025</v>
      </c>
      <c r="C112">
        <v>100</v>
      </c>
      <c r="D112">
        <v>414900</v>
      </c>
      <c r="E112" s="115">
        <f>'Exhibit 4'!C$118</f>
        <v>0</v>
      </c>
      <c r="F112" s="132">
        <f t="shared" si="3"/>
        <v>45736</v>
      </c>
      <c r="G112" s="132">
        <f t="shared" ca="1" si="2"/>
        <v>46030.596478819447</v>
      </c>
      <c r="H112" t="b">
        <v>1</v>
      </c>
    </row>
    <row r="113" spans="1:8" x14ac:dyDescent="0.3">
      <c r="A113">
        <f>VLOOKUP('Start Here'!$B$2,EntityNumber,2,FALSE)</f>
        <v>510002</v>
      </c>
      <c r="B113" s="131">
        <f>YEAR('Start Here'!$B$5)</f>
        <v>2025</v>
      </c>
      <c r="C113">
        <v>100</v>
      </c>
      <c r="D113">
        <v>415100</v>
      </c>
      <c r="E113" s="115">
        <f>'Exhibit 4'!C$120</f>
        <v>0</v>
      </c>
      <c r="F113" s="132">
        <f t="shared" si="3"/>
        <v>45736</v>
      </c>
      <c r="G113" s="132">
        <f t="shared" ca="1" si="2"/>
        <v>46030.596478819447</v>
      </c>
      <c r="H113" t="b">
        <v>1</v>
      </c>
    </row>
    <row r="114" spans="1:8" x14ac:dyDescent="0.3">
      <c r="A114">
        <f>VLOOKUP('Start Here'!$B$2,EntityNumber,2,FALSE)</f>
        <v>510002</v>
      </c>
      <c r="B114" s="131">
        <f>YEAR('Start Here'!$B$5)</f>
        <v>2025</v>
      </c>
      <c r="C114">
        <v>100</v>
      </c>
      <c r="D114">
        <v>415200</v>
      </c>
      <c r="E114" s="115">
        <f>'Exhibit 4'!C$121</f>
        <v>0</v>
      </c>
      <c r="F114" s="132">
        <f t="shared" si="3"/>
        <v>45736</v>
      </c>
      <c r="G114" s="132">
        <f t="shared" ca="1" si="2"/>
        <v>46030.596478819447</v>
      </c>
      <c r="H114" t="b">
        <v>1</v>
      </c>
    </row>
    <row r="115" spans="1:8" x14ac:dyDescent="0.3">
      <c r="A115">
        <f>VLOOKUP('Start Here'!$B$2,EntityNumber,2,FALSE)</f>
        <v>510002</v>
      </c>
      <c r="B115" s="131">
        <f>YEAR('Start Here'!$B$5)</f>
        <v>2025</v>
      </c>
      <c r="C115">
        <v>100</v>
      </c>
      <c r="D115">
        <v>415300</v>
      </c>
      <c r="E115" s="115">
        <f>'Exhibit 4'!C$122</f>
        <v>0</v>
      </c>
      <c r="F115" s="132">
        <f t="shared" si="3"/>
        <v>45736</v>
      </c>
      <c r="G115" s="132">
        <f t="shared" ca="1" si="2"/>
        <v>46030.596478819447</v>
      </c>
      <c r="H115" t="b">
        <v>1</v>
      </c>
    </row>
    <row r="116" spans="1:8" x14ac:dyDescent="0.3">
      <c r="A116">
        <f>VLOOKUP('Start Here'!$B$2,EntityNumber,2,FALSE)</f>
        <v>510002</v>
      </c>
      <c r="B116" s="131">
        <f>YEAR('Start Here'!$B$5)</f>
        <v>2025</v>
      </c>
      <c r="C116">
        <v>100</v>
      </c>
      <c r="D116">
        <v>415400</v>
      </c>
      <c r="E116" s="115">
        <f>'Exhibit 4'!C$123</f>
        <v>0</v>
      </c>
      <c r="F116" s="132">
        <f t="shared" si="3"/>
        <v>45736</v>
      </c>
      <c r="G116" s="132">
        <f t="shared" ca="1" si="2"/>
        <v>46030.596478819447</v>
      </c>
      <c r="H116" t="b">
        <v>1</v>
      </c>
    </row>
    <row r="117" spans="1:8" x14ac:dyDescent="0.3">
      <c r="A117">
        <f>VLOOKUP('Start Here'!$B$2,EntityNumber,2,FALSE)</f>
        <v>510002</v>
      </c>
      <c r="B117" s="131">
        <f>YEAR('Start Here'!$B$5)</f>
        <v>2025</v>
      </c>
      <c r="C117">
        <v>100</v>
      </c>
      <c r="D117">
        <v>415900</v>
      </c>
      <c r="E117" s="115">
        <f>'Exhibit 4'!C$124</f>
        <v>0</v>
      </c>
      <c r="F117" s="132">
        <f t="shared" si="3"/>
        <v>45736</v>
      </c>
      <c r="G117" s="132">
        <f t="shared" ca="1" si="2"/>
        <v>46030.596478819447</v>
      </c>
      <c r="H117" t="b">
        <v>1</v>
      </c>
    </row>
    <row r="118" spans="1:8" x14ac:dyDescent="0.3">
      <c r="A118">
        <f>VLOOKUP('Start Here'!$B$2,EntityNumber,2,FALSE)</f>
        <v>510002</v>
      </c>
      <c r="B118" s="131">
        <f>YEAR('Start Here'!$B$5)</f>
        <v>2025</v>
      </c>
      <c r="C118">
        <v>100</v>
      </c>
      <c r="D118">
        <v>416100</v>
      </c>
      <c r="E118" s="115">
        <f>'Exhibit 4'!C$126</f>
        <v>0</v>
      </c>
      <c r="F118" s="132">
        <f t="shared" si="3"/>
        <v>45736</v>
      </c>
      <c r="G118" s="132">
        <f t="shared" ca="1" si="2"/>
        <v>46030.596478819447</v>
      </c>
      <c r="H118" t="b">
        <v>1</v>
      </c>
    </row>
    <row r="119" spans="1:8" x14ac:dyDescent="0.3">
      <c r="A119">
        <f>VLOOKUP('Start Here'!$B$2,EntityNumber,2,FALSE)</f>
        <v>510002</v>
      </c>
      <c r="B119" s="131">
        <f>YEAR('Start Here'!$B$5)</f>
        <v>2025</v>
      </c>
      <c r="C119">
        <v>100</v>
      </c>
      <c r="D119">
        <v>416200</v>
      </c>
      <c r="E119" s="115">
        <f>'Exhibit 4'!C$127</f>
        <v>0</v>
      </c>
      <c r="F119" s="132">
        <f t="shared" si="3"/>
        <v>45736</v>
      </c>
      <c r="G119" s="132">
        <f t="shared" ca="1" si="2"/>
        <v>46030.596478819447</v>
      </c>
      <c r="H119" t="b">
        <v>1</v>
      </c>
    </row>
    <row r="120" spans="1:8" x14ac:dyDescent="0.3">
      <c r="A120">
        <f>VLOOKUP('Start Here'!$B$2,EntityNumber,2,FALSE)</f>
        <v>510002</v>
      </c>
      <c r="B120" s="131">
        <f>YEAR('Start Here'!$B$5)</f>
        <v>2025</v>
      </c>
      <c r="C120">
        <v>100</v>
      </c>
      <c r="D120">
        <v>416300</v>
      </c>
      <c r="E120" s="115">
        <f>'Exhibit 4'!C$128</f>
        <v>0</v>
      </c>
      <c r="F120" s="132">
        <f t="shared" si="3"/>
        <v>45736</v>
      </c>
      <c r="G120" s="132">
        <f t="shared" ca="1" si="2"/>
        <v>46030.596478819447</v>
      </c>
      <c r="H120" t="b">
        <v>1</v>
      </c>
    </row>
    <row r="121" spans="1:8" x14ac:dyDescent="0.3">
      <c r="A121">
        <f>VLOOKUP('Start Here'!$B$2,EntityNumber,2,FALSE)</f>
        <v>510002</v>
      </c>
      <c r="B121" s="131">
        <f>YEAR('Start Here'!$B$5)</f>
        <v>2025</v>
      </c>
      <c r="C121">
        <v>100</v>
      </c>
      <c r="D121">
        <v>416400</v>
      </c>
      <c r="E121" s="115">
        <f>'Exhibit 4'!C$129</f>
        <v>0</v>
      </c>
      <c r="F121" s="132">
        <f t="shared" si="3"/>
        <v>45736</v>
      </c>
      <c r="G121" s="132">
        <f t="shared" ca="1" si="2"/>
        <v>46030.596478819447</v>
      </c>
      <c r="H121" t="b">
        <v>1</v>
      </c>
    </row>
    <row r="122" spans="1:8" x14ac:dyDescent="0.3">
      <c r="A122">
        <f>VLOOKUP('Start Here'!$B$2,EntityNumber,2,FALSE)</f>
        <v>510002</v>
      </c>
      <c r="B122" s="131">
        <f>YEAR('Start Here'!$B$5)</f>
        <v>2025</v>
      </c>
      <c r="C122">
        <v>100</v>
      </c>
      <c r="D122">
        <v>416500</v>
      </c>
      <c r="E122" s="115">
        <f>'Exhibit 4'!C$130</f>
        <v>0</v>
      </c>
      <c r="F122" s="132">
        <f t="shared" si="3"/>
        <v>45736</v>
      </c>
      <c r="G122" s="132">
        <f t="shared" ca="1" si="2"/>
        <v>46030.596478819447</v>
      </c>
      <c r="H122" t="b">
        <v>1</v>
      </c>
    </row>
    <row r="123" spans="1:8" x14ac:dyDescent="0.3">
      <c r="A123">
        <f>VLOOKUP('Start Here'!$B$2,EntityNumber,2,FALSE)</f>
        <v>510002</v>
      </c>
      <c r="B123" s="131">
        <f>YEAR('Start Here'!$B$5)</f>
        <v>2025</v>
      </c>
      <c r="C123">
        <v>100</v>
      </c>
      <c r="D123">
        <v>416600</v>
      </c>
      <c r="E123" s="115">
        <f>'Exhibit 4'!C$131</f>
        <v>0</v>
      </c>
      <c r="F123" s="132">
        <f t="shared" si="3"/>
        <v>45736</v>
      </c>
      <c r="G123" s="132">
        <f t="shared" ca="1" si="2"/>
        <v>46030.596478819447</v>
      </c>
      <c r="H123" t="b">
        <v>1</v>
      </c>
    </row>
    <row r="124" spans="1:8" x14ac:dyDescent="0.3">
      <c r="A124">
        <f>VLOOKUP('Start Here'!$B$2,EntityNumber,2,FALSE)</f>
        <v>510002</v>
      </c>
      <c r="B124" s="131">
        <f>YEAR('Start Here'!$B$5)</f>
        <v>2025</v>
      </c>
      <c r="C124">
        <v>100</v>
      </c>
      <c r="D124">
        <v>416700</v>
      </c>
      <c r="E124" s="115">
        <f>'Exhibit 4'!C$132</f>
        <v>0</v>
      </c>
      <c r="F124" s="132">
        <f t="shared" si="3"/>
        <v>45736</v>
      </c>
      <c r="G124" s="132">
        <f t="shared" ca="1" si="2"/>
        <v>46030.596478819447</v>
      </c>
      <c r="H124" t="b">
        <v>1</v>
      </c>
    </row>
    <row r="125" spans="1:8" x14ac:dyDescent="0.3">
      <c r="A125">
        <f>VLOOKUP('Start Here'!$B$2,EntityNumber,2,FALSE)</f>
        <v>510002</v>
      </c>
      <c r="B125" s="131">
        <f>YEAR('Start Here'!$B$5)</f>
        <v>2025</v>
      </c>
      <c r="C125">
        <v>100</v>
      </c>
      <c r="D125">
        <v>416800</v>
      </c>
      <c r="E125" s="115">
        <f>'Exhibit 4'!C$133</f>
        <v>0</v>
      </c>
      <c r="F125" s="132">
        <f t="shared" si="3"/>
        <v>45736</v>
      </c>
      <c r="G125" s="132">
        <f t="shared" ca="1" si="2"/>
        <v>46030.596478819447</v>
      </c>
      <c r="H125" t="b">
        <v>1</v>
      </c>
    </row>
    <row r="126" spans="1:8" x14ac:dyDescent="0.3">
      <c r="A126">
        <f>VLOOKUP('Start Here'!$B$2,EntityNumber,2,FALSE)</f>
        <v>510002</v>
      </c>
      <c r="B126" s="131">
        <f>YEAR('Start Here'!$B$5)</f>
        <v>2025</v>
      </c>
      <c r="C126">
        <v>100</v>
      </c>
      <c r="D126">
        <v>416900</v>
      </c>
      <c r="E126" s="115">
        <f>'Exhibit 4'!C$134</f>
        <v>0</v>
      </c>
      <c r="F126" s="132">
        <f t="shared" si="3"/>
        <v>45736</v>
      </c>
      <c r="G126" s="132">
        <f t="shared" ca="1" si="2"/>
        <v>46030.596478819447</v>
      </c>
      <c r="H126" t="b">
        <v>1</v>
      </c>
    </row>
    <row r="127" spans="1:8" x14ac:dyDescent="0.3">
      <c r="A127">
        <f>VLOOKUP('Start Here'!$B$2,EntityNumber,2,FALSE)</f>
        <v>510002</v>
      </c>
      <c r="B127" s="131">
        <f>YEAR('Start Here'!$B$5)</f>
        <v>2025</v>
      </c>
      <c r="C127">
        <v>100</v>
      </c>
      <c r="D127">
        <v>417000</v>
      </c>
      <c r="E127" s="115">
        <f>'Exhibit 4'!C$135</f>
        <v>0</v>
      </c>
      <c r="F127" s="132">
        <f t="shared" si="3"/>
        <v>45736</v>
      </c>
      <c r="G127" s="132">
        <f t="shared" ca="1" si="2"/>
        <v>46030.596478819447</v>
      </c>
      <c r="H127" t="b">
        <v>1</v>
      </c>
    </row>
    <row r="128" spans="1:8" x14ac:dyDescent="0.3">
      <c r="A128">
        <f>VLOOKUP('Start Here'!$B$2,EntityNumber,2,FALSE)</f>
        <v>510002</v>
      </c>
      <c r="B128" s="131">
        <f>YEAR('Start Here'!$B$5)</f>
        <v>2025</v>
      </c>
      <c r="C128">
        <v>100</v>
      </c>
      <c r="D128">
        <v>417100</v>
      </c>
      <c r="E128" s="115">
        <f>'Exhibit 4'!C$136</f>
        <v>0</v>
      </c>
      <c r="F128" s="132">
        <f t="shared" si="3"/>
        <v>45736</v>
      </c>
      <c r="G128" s="132">
        <f t="shared" ca="1" si="2"/>
        <v>46030.596478819447</v>
      </c>
      <c r="H128" t="b">
        <v>1</v>
      </c>
    </row>
    <row r="129" spans="1:8" x14ac:dyDescent="0.3">
      <c r="A129">
        <f>VLOOKUP('Start Here'!$B$2,EntityNumber,2,FALSE)</f>
        <v>510002</v>
      </c>
      <c r="B129" s="131">
        <f>YEAR('Start Here'!$B$5)</f>
        <v>2025</v>
      </c>
      <c r="C129">
        <v>100</v>
      </c>
      <c r="D129">
        <v>417200</v>
      </c>
      <c r="E129" s="115">
        <f>'Exhibit 4'!C$137</f>
        <v>0</v>
      </c>
      <c r="F129" s="132">
        <f t="shared" si="3"/>
        <v>45736</v>
      </c>
      <c r="G129" s="132">
        <f t="shared" ca="1" si="2"/>
        <v>46030.596478819447</v>
      </c>
      <c r="H129" t="b">
        <v>1</v>
      </c>
    </row>
    <row r="130" spans="1:8" x14ac:dyDescent="0.3">
      <c r="A130">
        <f>VLOOKUP('Start Here'!$B$2,EntityNumber,2,FALSE)</f>
        <v>510002</v>
      </c>
      <c r="B130" s="131">
        <f>YEAR('Start Here'!$B$5)</f>
        <v>2025</v>
      </c>
      <c r="C130">
        <v>100</v>
      </c>
      <c r="D130">
        <v>421100</v>
      </c>
      <c r="E130" s="115">
        <f>'Exhibit 4'!C$142</f>
        <v>0</v>
      </c>
      <c r="F130" s="132">
        <f t="shared" si="3"/>
        <v>45736</v>
      </c>
      <c r="G130" s="132">
        <f t="shared" ca="1" si="2"/>
        <v>46030.596478819447</v>
      </c>
      <c r="H130" t="b">
        <v>1</v>
      </c>
    </row>
    <row r="131" spans="1:8" x14ac:dyDescent="0.3">
      <c r="A131">
        <f>VLOOKUP('Start Here'!$B$2,EntityNumber,2,FALSE)</f>
        <v>510002</v>
      </c>
      <c r="B131" s="131">
        <f>YEAR('Start Here'!$B$5)</f>
        <v>2025</v>
      </c>
      <c r="C131">
        <v>100</v>
      </c>
      <c r="D131">
        <v>421200</v>
      </c>
      <c r="E131" s="115">
        <f>'Exhibit 4'!C$143</f>
        <v>0</v>
      </c>
      <c r="F131" s="132">
        <f t="shared" si="3"/>
        <v>45736</v>
      </c>
      <c r="G131" s="132">
        <f t="shared" ca="1" si="2"/>
        <v>46030.596478819447</v>
      </c>
      <c r="H131" t="b">
        <v>1</v>
      </c>
    </row>
    <row r="132" spans="1:8" x14ac:dyDescent="0.3">
      <c r="A132">
        <f>VLOOKUP('Start Here'!$B$2,EntityNumber,2,FALSE)</f>
        <v>510002</v>
      </c>
      <c r="B132" s="131">
        <f>YEAR('Start Here'!$B$5)</f>
        <v>2025</v>
      </c>
      <c r="C132">
        <v>100</v>
      </c>
      <c r="D132">
        <v>421300</v>
      </c>
      <c r="E132" s="115">
        <f>'Exhibit 4'!C$144</f>
        <v>0</v>
      </c>
      <c r="F132" s="132">
        <f t="shared" si="3"/>
        <v>45736</v>
      </c>
      <c r="G132" s="132">
        <f t="shared" ca="1" si="2"/>
        <v>46030.596478819447</v>
      </c>
      <c r="H132" t="b">
        <v>1</v>
      </c>
    </row>
    <row r="133" spans="1:8" x14ac:dyDescent="0.3">
      <c r="A133">
        <f>VLOOKUP('Start Here'!$B$2,EntityNumber,2,FALSE)</f>
        <v>510002</v>
      </c>
      <c r="B133" s="131">
        <f>YEAR('Start Here'!$B$5)</f>
        <v>2025</v>
      </c>
      <c r="C133">
        <v>100</v>
      </c>
      <c r="D133">
        <v>421400</v>
      </c>
      <c r="E133" s="115">
        <f>'Exhibit 4'!C$145</f>
        <v>0</v>
      </c>
      <c r="F133" s="132">
        <f t="shared" si="3"/>
        <v>45736</v>
      </c>
      <c r="G133" s="132">
        <f t="shared" ref="G133:G198" ca="1" si="4">NOW()</f>
        <v>46030.596478819447</v>
      </c>
      <c r="H133" t="b">
        <v>1</v>
      </c>
    </row>
    <row r="134" spans="1:8" x14ac:dyDescent="0.3">
      <c r="A134">
        <f>VLOOKUP('Start Here'!$B$2,EntityNumber,2,FALSE)</f>
        <v>510002</v>
      </c>
      <c r="B134" s="131">
        <f>YEAR('Start Here'!$B$5)</f>
        <v>2025</v>
      </c>
      <c r="C134">
        <v>100</v>
      </c>
      <c r="D134">
        <v>421500</v>
      </c>
      <c r="E134" s="115">
        <f>'Exhibit 4'!C$146</f>
        <v>0</v>
      </c>
      <c r="F134" s="132">
        <f t="shared" ref="F134:F199" si="5">$F$2</f>
        <v>45736</v>
      </c>
      <c r="G134" s="132">
        <f t="shared" ca="1" si="4"/>
        <v>46030.596478819447</v>
      </c>
      <c r="H134" t="b">
        <v>1</v>
      </c>
    </row>
    <row r="135" spans="1:8" x14ac:dyDescent="0.3">
      <c r="A135">
        <f>VLOOKUP('Start Here'!$B$2,EntityNumber,2,FALSE)</f>
        <v>510002</v>
      </c>
      <c r="B135" s="131">
        <f>YEAR('Start Here'!$B$5)</f>
        <v>2025</v>
      </c>
      <c r="C135">
        <v>100</v>
      </c>
      <c r="D135">
        <v>421900</v>
      </c>
      <c r="E135" s="115">
        <f>'Exhibit 4'!C$147</f>
        <v>0</v>
      </c>
      <c r="F135" s="132">
        <f t="shared" si="5"/>
        <v>45736</v>
      </c>
      <c r="G135" s="132">
        <f t="shared" ca="1" si="4"/>
        <v>46030.596478819447</v>
      </c>
      <c r="H135" t="b">
        <v>1</v>
      </c>
    </row>
    <row r="136" spans="1:8" x14ac:dyDescent="0.3">
      <c r="A136">
        <f>VLOOKUP('Start Here'!$B$2,EntityNumber,2,FALSE)</f>
        <v>510002</v>
      </c>
      <c r="B136" s="131">
        <f>YEAR('Start Here'!$B$5)</f>
        <v>2025</v>
      </c>
      <c r="C136">
        <v>100</v>
      </c>
      <c r="D136">
        <v>422100</v>
      </c>
      <c r="E136" s="115">
        <f>'Exhibit 4'!C$149</f>
        <v>0</v>
      </c>
      <c r="F136" s="132">
        <f t="shared" si="5"/>
        <v>45736</v>
      </c>
      <c r="G136" s="132">
        <f t="shared" ca="1" si="4"/>
        <v>46030.596478819447</v>
      </c>
      <c r="H136" t="b">
        <v>1</v>
      </c>
    </row>
    <row r="137" spans="1:8" x14ac:dyDescent="0.3">
      <c r="A137">
        <f>VLOOKUP('Start Here'!$B$2,EntityNumber,2,FALSE)</f>
        <v>510002</v>
      </c>
      <c r="B137" s="131">
        <f>YEAR('Start Here'!$B$5)</f>
        <v>2025</v>
      </c>
      <c r="C137">
        <v>100</v>
      </c>
      <c r="D137">
        <v>422200</v>
      </c>
      <c r="E137" s="115">
        <f>'Exhibit 4'!C$150</f>
        <v>0</v>
      </c>
      <c r="F137" s="132">
        <f t="shared" si="5"/>
        <v>45736</v>
      </c>
      <c r="G137" s="132">
        <f t="shared" ca="1" si="4"/>
        <v>46030.596478819447</v>
      </c>
      <c r="H137" t="b">
        <v>1</v>
      </c>
    </row>
    <row r="138" spans="1:8" x14ac:dyDescent="0.3">
      <c r="A138">
        <f>VLOOKUP('Start Here'!$B$2,EntityNumber,2,FALSE)</f>
        <v>510002</v>
      </c>
      <c r="B138" s="131">
        <f>YEAR('Start Here'!$B$5)</f>
        <v>2025</v>
      </c>
      <c r="C138">
        <v>100</v>
      </c>
      <c r="D138">
        <v>422300</v>
      </c>
      <c r="E138" s="115">
        <f>'Exhibit 4'!C$151</f>
        <v>0</v>
      </c>
      <c r="F138" s="132">
        <f t="shared" si="5"/>
        <v>45736</v>
      </c>
      <c r="G138" s="132">
        <f t="shared" ca="1" si="4"/>
        <v>46030.596478819447</v>
      </c>
      <c r="H138" t="b">
        <v>1</v>
      </c>
    </row>
    <row r="139" spans="1:8" x14ac:dyDescent="0.3">
      <c r="A139">
        <f>VLOOKUP('Start Here'!$B$2,EntityNumber,2,FALSE)</f>
        <v>510002</v>
      </c>
      <c r="B139" s="131">
        <f>YEAR('Start Here'!$B$5)</f>
        <v>2025</v>
      </c>
      <c r="C139">
        <v>100</v>
      </c>
      <c r="D139">
        <v>422500</v>
      </c>
      <c r="E139" s="115">
        <f>'Exhibit 4'!C$152</f>
        <v>0</v>
      </c>
      <c r="F139" s="132">
        <f t="shared" si="5"/>
        <v>45736</v>
      </c>
      <c r="G139" s="132">
        <f t="shared" ca="1" si="4"/>
        <v>46030.596478819447</v>
      </c>
      <c r="H139" t="b">
        <v>1</v>
      </c>
    </row>
    <row r="140" spans="1:8" x14ac:dyDescent="0.3">
      <c r="A140">
        <f>VLOOKUP('Start Here'!$B$2,EntityNumber,2,FALSE)</f>
        <v>510002</v>
      </c>
      <c r="B140" s="131">
        <f>YEAR('Start Here'!$B$5)</f>
        <v>2025</v>
      </c>
      <c r="C140">
        <v>100</v>
      </c>
      <c r="D140">
        <v>422900</v>
      </c>
      <c r="E140" s="115">
        <f>'Exhibit 4'!C$153</f>
        <v>0</v>
      </c>
      <c r="F140" s="132">
        <f t="shared" si="5"/>
        <v>45736</v>
      </c>
      <c r="G140" s="132">
        <f t="shared" ca="1" si="4"/>
        <v>46030.596478819447</v>
      </c>
      <c r="H140" t="b">
        <v>1</v>
      </c>
    </row>
    <row r="141" spans="1:8" x14ac:dyDescent="0.3">
      <c r="A141">
        <f>VLOOKUP('Start Here'!$B$2,EntityNumber,2,FALSE)</f>
        <v>510002</v>
      </c>
      <c r="B141" s="131">
        <f>YEAR('Start Here'!$B$5)</f>
        <v>2025</v>
      </c>
      <c r="C141">
        <v>100</v>
      </c>
      <c r="D141">
        <v>431100</v>
      </c>
      <c r="E141" s="115">
        <f>'Exhibit 4'!C$158</f>
        <v>0</v>
      </c>
      <c r="F141" s="132">
        <f t="shared" si="5"/>
        <v>45736</v>
      </c>
      <c r="G141" s="132">
        <f t="shared" ca="1" si="4"/>
        <v>46030.596478819447</v>
      </c>
      <c r="H141" t="b">
        <v>1</v>
      </c>
    </row>
    <row r="142" spans="1:8" x14ac:dyDescent="0.3">
      <c r="A142">
        <f>VLOOKUP('Start Here'!$B$2,EntityNumber,2,FALSE)</f>
        <v>510002</v>
      </c>
      <c r="B142" s="131">
        <f>YEAR('Start Here'!$B$5)</f>
        <v>2025</v>
      </c>
      <c r="C142">
        <v>100</v>
      </c>
      <c r="D142">
        <v>432100</v>
      </c>
      <c r="E142" s="115">
        <f>'Exhibit 4'!C$160</f>
        <v>0</v>
      </c>
      <c r="F142" s="132">
        <f t="shared" si="5"/>
        <v>45736</v>
      </c>
      <c r="G142" s="132">
        <f t="shared" ca="1" si="4"/>
        <v>46030.596478819447</v>
      </c>
      <c r="H142" t="b">
        <v>1</v>
      </c>
    </row>
    <row r="143" spans="1:8" x14ac:dyDescent="0.3">
      <c r="A143">
        <f>VLOOKUP('Start Here'!$B$2,EntityNumber,2,FALSE)</f>
        <v>510002</v>
      </c>
      <c r="B143" s="131">
        <f>YEAR('Start Here'!$B$5)</f>
        <v>2025</v>
      </c>
      <c r="C143">
        <v>100</v>
      </c>
      <c r="D143">
        <v>432200</v>
      </c>
      <c r="E143" s="115">
        <f>'Exhibit 4'!C$161</f>
        <v>0</v>
      </c>
      <c r="F143" s="132">
        <f t="shared" si="5"/>
        <v>45736</v>
      </c>
      <c r="G143" s="132">
        <f t="shared" ca="1" si="4"/>
        <v>46030.596478819447</v>
      </c>
      <c r="H143" t="b">
        <v>1</v>
      </c>
    </row>
    <row r="144" spans="1:8" x14ac:dyDescent="0.3">
      <c r="A144">
        <f>VLOOKUP('Start Here'!$B$2,EntityNumber,2,FALSE)</f>
        <v>510002</v>
      </c>
      <c r="B144" s="131">
        <f>YEAR('Start Here'!$B$5)</f>
        <v>2025</v>
      </c>
      <c r="C144">
        <v>100</v>
      </c>
      <c r="D144">
        <v>433100</v>
      </c>
      <c r="E144" s="115">
        <f>'Exhibit 4'!C$163</f>
        <v>0</v>
      </c>
      <c r="F144" s="132">
        <f t="shared" si="5"/>
        <v>45736</v>
      </c>
      <c r="G144" s="132">
        <f t="shared" ca="1" si="4"/>
        <v>46030.596478819447</v>
      </c>
      <c r="H144" t="b">
        <v>1</v>
      </c>
    </row>
    <row r="145" spans="1:8" x14ac:dyDescent="0.3">
      <c r="A145">
        <f>VLOOKUP('Start Here'!$B$2,EntityNumber,2,FALSE)</f>
        <v>510002</v>
      </c>
      <c r="B145" s="131">
        <f>YEAR('Start Here'!$B$5)</f>
        <v>2025</v>
      </c>
      <c r="C145">
        <v>100</v>
      </c>
      <c r="D145">
        <v>433200</v>
      </c>
      <c r="E145" s="115">
        <f>'Exhibit 4'!C$164</f>
        <v>0</v>
      </c>
      <c r="F145" s="132">
        <f t="shared" si="5"/>
        <v>45736</v>
      </c>
      <c r="G145" s="132">
        <f t="shared" ca="1" si="4"/>
        <v>46030.596478819447</v>
      </c>
      <c r="H145" t="b">
        <v>1</v>
      </c>
    </row>
    <row r="146" spans="1:8" x14ac:dyDescent="0.3">
      <c r="A146">
        <f>VLOOKUP('Start Here'!$B$2,EntityNumber,2,FALSE)</f>
        <v>510002</v>
      </c>
      <c r="B146" s="131">
        <f>YEAR('Start Here'!$B$5)</f>
        <v>2025</v>
      </c>
      <c r="C146">
        <v>100</v>
      </c>
      <c r="D146">
        <v>433300</v>
      </c>
      <c r="E146" s="115">
        <f>'Exhibit 4'!C$165</f>
        <v>0</v>
      </c>
      <c r="F146" s="132">
        <f t="shared" si="5"/>
        <v>45736</v>
      </c>
      <c r="G146" s="132">
        <f t="shared" ca="1" si="4"/>
        <v>46030.596478819447</v>
      </c>
      <c r="H146" t="b">
        <v>1</v>
      </c>
    </row>
    <row r="147" spans="1:8" x14ac:dyDescent="0.3">
      <c r="A147">
        <f>VLOOKUP('Start Here'!$B$2,EntityNumber,2,FALSE)</f>
        <v>510002</v>
      </c>
      <c r="B147" s="131">
        <f>YEAR('Start Here'!$B$5)</f>
        <v>2025</v>
      </c>
      <c r="C147">
        <v>100</v>
      </c>
      <c r="D147">
        <v>434000</v>
      </c>
      <c r="E147" s="115">
        <f>'Exhibit 4'!C$166</f>
        <v>0</v>
      </c>
      <c r="F147" s="132">
        <f t="shared" si="5"/>
        <v>45736</v>
      </c>
      <c r="G147" s="132">
        <f t="shared" ca="1" si="4"/>
        <v>46030.596478819447</v>
      </c>
      <c r="H147" t="b">
        <v>1</v>
      </c>
    </row>
    <row r="148" spans="1:8" x14ac:dyDescent="0.3">
      <c r="A148">
        <f>VLOOKUP('Start Here'!$B$2,EntityNumber,2,FALSE)</f>
        <v>510002</v>
      </c>
      <c r="B148" s="131">
        <f>YEAR('Start Here'!$B$5)</f>
        <v>2025</v>
      </c>
      <c r="C148">
        <v>100</v>
      </c>
      <c r="D148">
        <v>439000</v>
      </c>
      <c r="E148" s="115">
        <f>'Exhibit 4'!C$167</f>
        <v>0</v>
      </c>
      <c r="F148" s="132">
        <f t="shared" si="5"/>
        <v>45736</v>
      </c>
      <c r="G148" s="132">
        <f t="shared" ca="1" si="4"/>
        <v>46030.596478819447</v>
      </c>
      <c r="H148" t="b">
        <v>1</v>
      </c>
    </row>
    <row r="149" spans="1:8" x14ac:dyDescent="0.3">
      <c r="A149">
        <f>VLOOKUP('Start Here'!$B$2,EntityNumber,2,FALSE)</f>
        <v>510002</v>
      </c>
      <c r="B149" s="131">
        <f>YEAR('Start Here'!$B$5)</f>
        <v>2025</v>
      </c>
      <c r="C149">
        <v>100</v>
      </c>
      <c r="D149">
        <v>441100</v>
      </c>
      <c r="E149" s="115">
        <f>'Exhibit 4'!C$172</f>
        <v>0</v>
      </c>
      <c r="F149" s="132">
        <f t="shared" si="5"/>
        <v>45736</v>
      </c>
      <c r="G149" s="132">
        <f t="shared" ca="1" si="4"/>
        <v>46030.596478819447</v>
      </c>
      <c r="H149" t="b">
        <v>1</v>
      </c>
    </row>
    <row r="150" spans="1:8" x14ac:dyDescent="0.3">
      <c r="A150">
        <f>VLOOKUP('Start Here'!$B$2,EntityNumber,2,FALSE)</f>
        <v>510002</v>
      </c>
      <c r="B150" s="131">
        <f>YEAR('Start Here'!$B$5)</f>
        <v>2025</v>
      </c>
      <c r="C150">
        <v>100</v>
      </c>
      <c r="D150">
        <v>441200</v>
      </c>
      <c r="E150" s="115">
        <f>'Exhibit 4'!C$173</f>
        <v>0</v>
      </c>
      <c r="F150" s="132">
        <f t="shared" si="5"/>
        <v>45736</v>
      </c>
      <c r="G150" s="132">
        <f t="shared" ca="1" si="4"/>
        <v>46030.596478819447</v>
      </c>
      <c r="H150" t="b">
        <v>1</v>
      </c>
    </row>
    <row r="151" spans="1:8" x14ac:dyDescent="0.3">
      <c r="A151">
        <f>VLOOKUP('Start Here'!$B$2,EntityNumber,2,FALSE)</f>
        <v>510002</v>
      </c>
      <c r="B151" s="131">
        <f>YEAR('Start Here'!$B$5)</f>
        <v>2025</v>
      </c>
      <c r="C151">
        <v>100</v>
      </c>
      <c r="D151">
        <v>441300</v>
      </c>
      <c r="E151" s="115">
        <f>'Exhibit 4'!C$174</f>
        <v>0</v>
      </c>
      <c r="F151" s="132">
        <f t="shared" si="5"/>
        <v>45736</v>
      </c>
      <c r="G151" s="132">
        <f t="shared" ca="1" si="4"/>
        <v>46030.596478819447</v>
      </c>
      <c r="H151" t="b">
        <v>1</v>
      </c>
    </row>
    <row r="152" spans="1:8" x14ac:dyDescent="0.3">
      <c r="A152">
        <f>VLOOKUP('Start Here'!$B$2,EntityNumber,2,FALSE)</f>
        <v>510002</v>
      </c>
      <c r="B152" s="131">
        <f>YEAR('Start Here'!$B$5)</f>
        <v>2025</v>
      </c>
      <c r="C152">
        <v>100</v>
      </c>
      <c r="D152">
        <v>441500</v>
      </c>
      <c r="E152" s="115">
        <f>'Exhibit 4'!C$175</f>
        <v>0</v>
      </c>
      <c r="F152" s="132">
        <f t="shared" si="5"/>
        <v>45736</v>
      </c>
      <c r="G152" s="132">
        <f t="shared" ca="1" si="4"/>
        <v>46030.596478819447</v>
      </c>
      <c r="H152" t="b">
        <v>1</v>
      </c>
    </row>
    <row r="153" spans="1:8" x14ac:dyDescent="0.3">
      <c r="A153">
        <f>VLOOKUP('Start Here'!$B$2,EntityNumber,2,FALSE)</f>
        <v>510002</v>
      </c>
      <c r="B153" s="131">
        <f>YEAR('Start Here'!$B$5)</f>
        <v>2025</v>
      </c>
      <c r="C153">
        <v>100</v>
      </c>
      <c r="D153">
        <v>441900</v>
      </c>
      <c r="E153" s="115">
        <f>'Exhibit 4'!C$176</f>
        <v>0</v>
      </c>
      <c r="F153" s="132">
        <f t="shared" si="5"/>
        <v>45736</v>
      </c>
      <c r="G153" s="132">
        <f t="shared" ca="1" si="4"/>
        <v>46030.596478819447</v>
      </c>
      <c r="H153" t="b">
        <v>1</v>
      </c>
    </row>
    <row r="154" spans="1:8" x14ac:dyDescent="0.3">
      <c r="A154">
        <f>VLOOKUP('Start Here'!$B$2,EntityNumber,2,FALSE)</f>
        <v>510002</v>
      </c>
      <c r="B154" s="131">
        <f>YEAR('Start Here'!$B$5)</f>
        <v>2025</v>
      </c>
      <c r="C154">
        <v>100</v>
      </c>
      <c r="D154">
        <v>442100</v>
      </c>
      <c r="E154" s="115">
        <f>'Exhibit 4'!C$178</f>
        <v>0</v>
      </c>
      <c r="F154" s="132">
        <f t="shared" si="5"/>
        <v>45736</v>
      </c>
      <c r="G154" s="132">
        <f t="shared" ca="1" si="4"/>
        <v>46030.596478819447</v>
      </c>
      <c r="H154" t="b">
        <v>1</v>
      </c>
    </row>
    <row r="155" spans="1:8" x14ac:dyDescent="0.3">
      <c r="A155">
        <f>VLOOKUP('Start Here'!$B$2,EntityNumber,2,FALSE)</f>
        <v>510002</v>
      </c>
      <c r="B155" s="131">
        <f>YEAR('Start Here'!$B$5)</f>
        <v>2025</v>
      </c>
      <c r="C155">
        <v>100</v>
      </c>
      <c r="D155">
        <v>442200</v>
      </c>
      <c r="E155" s="115">
        <f>'Exhibit 4'!C$179</f>
        <v>0</v>
      </c>
      <c r="F155" s="132">
        <f t="shared" si="5"/>
        <v>45736</v>
      </c>
      <c r="G155" s="132">
        <f t="shared" ca="1" si="4"/>
        <v>46030.596478819447</v>
      </c>
      <c r="H155" t="b">
        <v>1</v>
      </c>
    </row>
    <row r="156" spans="1:8" x14ac:dyDescent="0.3">
      <c r="A156">
        <f>VLOOKUP('Start Here'!$B$2,EntityNumber,2,FALSE)</f>
        <v>510002</v>
      </c>
      <c r="B156" s="131">
        <f>YEAR('Start Here'!$B$5)</f>
        <v>2025</v>
      </c>
      <c r="C156">
        <v>100</v>
      </c>
      <c r="D156">
        <v>442300</v>
      </c>
      <c r="E156" s="115">
        <f>'Exhibit 4'!C$180</f>
        <v>0</v>
      </c>
      <c r="F156" s="132">
        <f t="shared" si="5"/>
        <v>45736</v>
      </c>
      <c r="G156" s="132">
        <f t="shared" ca="1" si="4"/>
        <v>46030.596478819447</v>
      </c>
      <c r="H156" t="b">
        <v>1</v>
      </c>
    </row>
    <row r="157" spans="1:8" x14ac:dyDescent="0.3">
      <c r="A157">
        <f>VLOOKUP('Start Here'!$B$2,EntityNumber,2,FALSE)</f>
        <v>510002</v>
      </c>
      <c r="B157" s="131">
        <f>YEAR('Start Here'!$B$5)</f>
        <v>2025</v>
      </c>
      <c r="C157">
        <v>100</v>
      </c>
      <c r="D157">
        <v>442400</v>
      </c>
      <c r="E157" s="115">
        <f>'Exhibit 4'!C$181</f>
        <v>0</v>
      </c>
      <c r="F157" s="132">
        <f t="shared" si="5"/>
        <v>45736</v>
      </c>
      <c r="G157" s="132">
        <f t="shared" ca="1" si="4"/>
        <v>46030.596478819447</v>
      </c>
      <c r="H157" t="b">
        <v>1</v>
      </c>
    </row>
    <row r="158" spans="1:8" x14ac:dyDescent="0.3">
      <c r="A158">
        <f>VLOOKUP('Start Here'!$B$2,EntityNumber,2,FALSE)</f>
        <v>510002</v>
      </c>
      <c r="B158" s="131">
        <f>YEAR('Start Here'!$B$5)</f>
        <v>2025</v>
      </c>
      <c r="C158">
        <v>100</v>
      </c>
      <c r="D158">
        <v>442500</v>
      </c>
      <c r="E158" s="115">
        <f>'Exhibit 4'!C$182</f>
        <v>0</v>
      </c>
      <c r="F158" s="132">
        <f t="shared" si="5"/>
        <v>45736</v>
      </c>
      <c r="G158" s="132">
        <f t="shared" ca="1" si="4"/>
        <v>46030.596478819447</v>
      </c>
      <c r="H158" t="b">
        <v>1</v>
      </c>
    </row>
    <row r="159" spans="1:8" x14ac:dyDescent="0.3">
      <c r="A159">
        <f>VLOOKUP('Start Here'!$B$2,EntityNumber,2,FALSE)</f>
        <v>510002</v>
      </c>
      <c r="B159" s="131">
        <f>YEAR('Start Here'!$B$5)</f>
        <v>2025</v>
      </c>
      <c r="C159">
        <v>100</v>
      </c>
      <c r="D159">
        <v>442600</v>
      </c>
      <c r="E159" s="115">
        <f>'Exhibit 4'!C$183</f>
        <v>0</v>
      </c>
      <c r="F159" s="132">
        <f t="shared" si="5"/>
        <v>45736</v>
      </c>
      <c r="G159" s="132">
        <f t="shared" ca="1" si="4"/>
        <v>46030.596478819447</v>
      </c>
      <c r="H159" t="b">
        <v>1</v>
      </c>
    </row>
    <row r="160" spans="1:8" x14ac:dyDescent="0.3">
      <c r="A160">
        <f>VLOOKUP('Start Here'!$B$2,EntityNumber,2,FALSE)</f>
        <v>510002</v>
      </c>
      <c r="B160" s="131">
        <f>YEAR('Start Here'!$B$5)</f>
        <v>2025</v>
      </c>
      <c r="C160">
        <v>100</v>
      </c>
      <c r="D160">
        <v>442900</v>
      </c>
      <c r="E160" s="115">
        <f>'Exhibit 4'!C$184</f>
        <v>0</v>
      </c>
      <c r="F160" s="132">
        <f t="shared" si="5"/>
        <v>45736</v>
      </c>
      <c r="G160" s="132">
        <f t="shared" ca="1" si="4"/>
        <v>46030.596478819447</v>
      </c>
      <c r="H160" t="b">
        <v>1</v>
      </c>
    </row>
    <row r="161" spans="1:8" x14ac:dyDescent="0.3">
      <c r="A161">
        <f>VLOOKUP('Start Here'!$B$2,EntityNumber,2,FALSE)</f>
        <v>510002</v>
      </c>
      <c r="B161" s="131">
        <f>YEAR('Start Here'!$B$5)</f>
        <v>2025</v>
      </c>
      <c r="C161">
        <v>100</v>
      </c>
      <c r="D161">
        <v>443100</v>
      </c>
      <c r="E161" s="115">
        <f>'Exhibit 4'!C$186</f>
        <v>0</v>
      </c>
      <c r="F161" s="132">
        <f t="shared" si="5"/>
        <v>45736</v>
      </c>
      <c r="G161" s="132">
        <f t="shared" ca="1" si="4"/>
        <v>46030.596478819447</v>
      </c>
      <c r="H161" t="b">
        <v>1</v>
      </c>
    </row>
    <row r="162" spans="1:8" x14ac:dyDescent="0.3">
      <c r="A162">
        <f>VLOOKUP('Start Here'!$B$2,EntityNumber,2,FALSE)</f>
        <v>510002</v>
      </c>
      <c r="B162" s="131">
        <f>YEAR('Start Here'!$B$5)</f>
        <v>2025</v>
      </c>
      <c r="C162">
        <v>100</v>
      </c>
      <c r="D162">
        <v>443200</v>
      </c>
      <c r="E162" s="115">
        <f>'Exhibit 4'!C$187</f>
        <v>0</v>
      </c>
      <c r="F162" s="132">
        <f t="shared" si="5"/>
        <v>45736</v>
      </c>
      <c r="G162" s="132">
        <f t="shared" ca="1" si="4"/>
        <v>46030.596478819447</v>
      </c>
      <c r="H162" t="b">
        <v>1</v>
      </c>
    </row>
    <row r="163" spans="1:8" x14ac:dyDescent="0.3">
      <c r="A163">
        <f>VLOOKUP('Start Here'!$B$2,EntityNumber,2,FALSE)</f>
        <v>510002</v>
      </c>
      <c r="B163" s="131">
        <f>YEAR('Start Here'!$B$5)</f>
        <v>2025</v>
      </c>
      <c r="C163">
        <v>100</v>
      </c>
      <c r="D163">
        <v>443300</v>
      </c>
      <c r="E163" s="115">
        <f>'Exhibit 4'!C$188</f>
        <v>0</v>
      </c>
      <c r="F163" s="132">
        <f t="shared" si="5"/>
        <v>45736</v>
      </c>
      <c r="G163" s="132">
        <f t="shared" ca="1" si="4"/>
        <v>46030.596478819447</v>
      </c>
      <c r="H163" t="b">
        <v>1</v>
      </c>
    </row>
    <row r="164" spans="1:8" x14ac:dyDescent="0.3">
      <c r="A164">
        <f>VLOOKUP('Start Here'!$B$2,EntityNumber,2,FALSE)</f>
        <v>510002</v>
      </c>
      <c r="B164" s="131">
        <f>YEAR('Start Here'!$B$5)</f>
        <v>2025</v>
      </c>
      <c r="C164">
        <v>100</v>
      </c>
      <c r="D164">
        <v>443400</v>
      </c>
      <c r="E164" s="115">
        <f>'Exhibit 4'!C$189</f>
        <v>0</v>
      </c>
      <c r="F164" s="132">
        <f t="shared" si="5"/>
        <v>45736</v>
      </c>
      <c r="G164" s="132">
        <f t="shared" ca="1" si="4"/>
        <v>46030.596478819447</v>
      </c>
      <c r="H164" t="b">
        <v>1</v>
      </c>
    </row>
    <row r="165" spans="1:8" x14ac:dyDescent="0.3">
      <c r="A165">
        <f>VLOOKUP('Start Here'!$B$2,EntityNumber,2,FALSE)</f>
        <v>510002</v>
      </c>
      <c r="B165" s="131">
        <f>YEAR('Start Here'!$B$5)</f>
        <v>2025</v>
      </c>
      <c r="C165">
        <v>100</v>
      </c>
      <c r="D165">
        <v>443900</v>
      </c>
      <c r="E165" s="115">
        <f>'Exhibit 4'!C$190</f>
        <v>0</v>
      </c>
      <c r="F165" s="132">
        <f t="shared" si="5"/>
        <v>45736</v>
      </c>
      <c r="G165" s="132">
        <f t="shared" ca="1" si="4"/>
        <v>46030.596478819447</v>
      </c>
      <c r="H165" t="b">
        <v>1</v>
      </c>
    </row>
    <row r="166" spans="1:8" x14ac:dyDescent="0.3">
      <c r="A166">
        <f>VLOOKUP('Start Here'!$B$2,EntityNumber,2,FALSE)</f>
        <v>510002</v>
      </c>
      <c r="B166" s="131">
        <f>YEAR('Start Here'!$B$5)</f>
        <v>2025</v>
      </c>
      <c r="C166">
        <v>100</v>
      </c>
      <c r="D166">
        <v>444100</v>
      </c>
      <c r="E166" s="115">
        <f>'Exhibit 4'!C$192</f>
        <v>0</v>
      </c>
      <c r="F166" s="132">
        <f t="shared" si="5"/>
        <v>45736</v>
      </c>
      <c r="G166" s="132">
        <f t="shared" ca="1" si="4"/>
        <v>46030.596478819447</v>
      </c>
      <c r="H166" t="b">
        <v>1</v>
      </c>
    </row>
    <row r="167" spans="1:8" x14ac:dyDescent="0.3">
      <c r="A167">
        <f>VLOOKUP('Start Here'!$B$2,EntityNumber,2,FALSE)</f>
        <v>510002</v>
      </c>
      <c r="B167" s="131">
        <f>YEAR('Start Here'!$B$5)</f>
        <v>2025</v>
      </c>
      <c r="C167">
        <v>100</v>
      </c>
      <c r="D167">
        <v>444200</v>
      </c>
      <c r="E167" s="115">
        <f>'Exhibit 4'!C$193</f>
        <v>0</v>
      </c>
      <c r="F167" s="132">
        <f t="shared" si="5"/>
        <v>45736</v>
      </c>
      <c r="G167" s="132">
        <f t="shared" ca="1" si="4"/>
        <v>46030.596478819447</v>
      </c>
      <c r="H167" t="b">
        <v>1</v>
      </c>
    </row>
    <row r="168" spans="1:8" x14ac:dyDescent="0.3">
      <c r="A168">
        <f>VLOOKUP('Start Here'!$B$2,EntityNumber,2,FALSE)</f>
        <v>510002</v>
      </c>
      <c r="B168" s="131">
        <f>YEAR('Start Here'!$B$5)</f>
        <v>2025</v>
      </c>
      <c r="C168">
        <v>100</v>
      </c>
      <c r="D168">
        <v>444300</v>
      </c>
      <c r="E168" s="115">
        <f>'Exhibit 4'!C$194</f>
        <v>0</v>
      </c>
      <c r="F168" s="132">
        <f t="shared" si="5"/>
        <v>45736</v>
      </c>
      <c r="G168" s="132">
        <f t="shared" ca="1" si="4"/>
        <v>46030.596478819447</v>
      </c>
      <c r="H168" t="b">
        <v>1</v>
      </c>
    </row>
    <row r="169" spans="1:8" x14ac:dyDescent="0.3">
      <c r="A169">
        <f>VLOOKUP('Start Here'!$B$2,EntityNumber,2,FALSE)</f>
        <v>510002</v>
      </c>
      <c r="B169" s="131">
        <f>YEAR('Start Here'!$B$5)</f>
        <v>2025</v>
      </c>
      <c r="C169">
        <v>100</v>
      </c>
      <c r="D169">
        <v>444400</v>
      </c>
      <c r="E169" s="115">
        <f>'Exhibit 4'!C$195</f>
        <v>0</v>
      </c>
      <c r="F169" s="132">
        <f t="shared" si="5"/>
        <v>45736</v>
      </c>
      <c r="G169" s="132">
        <f t="shared" ca="1" si="4"/>
        <v>46030.596478819447</v>
      </c>
      <c r="H169" t="b">
        <v>1</v>
      </c>
    </row>
    <row r="170" spans="1:8" x14ac:dyDescent="0.3">
      <c r="A170">
        <f>VLOOKUP('Start Here'!$B$2,EntityNumber,2,FALSE)</f>
        <v>510002</v>
      </c>
      <c r="B170" s="131">
        <f>YEAR('Start Here'!$B$5)</f>
        <v>2025</v>
      </c>
      <c r="C170">
        <v>100</v>
      </c>
      <c r="D170">
        <v>444500</v>
      </c>
      <c r="E170" s="115">
        <f>'Exhibit 4'!C$196</f>
        <v>0</v>
      </c>
      <c r="F170" s="132">
        <f t="shared" si="5"/>
        <v>45736</v>
      </c>
      <c r="G170" s="132">
        <f t="shared" ca="1" si="4"/>
        <v>46030.596478819447</v>
      </c>
      <c r="H170" t="b">
        <v>1</v>
      </c>
    </row>
    <row r="171" spans="1:8" x14ac:dyDescent="0.3">
      <c r="A171">
        <f>VLOOKUP('Start Here'!$B$2,EntityNumber,2,FALSE)</f>
        <v>510002</v>
      </c>
      <c r="B171" s="131">
        <f>YEAR('Start Here'!$B$5)</f>
        <v>2025</v>
      </c>
      <c r="C171">
        <v>100</v>
      </c>
      <c r="D171">
        <v>444900</v>
      </c>
      <c r="E171" s="115">
        <f>'Exhibit 4'!C$197</f>
        <v>0</v>
      </c>
      <c r="F171" s="132">
        <f t="shared" si="5"/>
        <v>45736</v>
      </c>
      <c r="G171" s="132">
        <f t="shared" ca="1" si="4"/>
        <v>46030.596478819447</v>
      </c>
      <c r="H171" t="b">
        <v>1</v>
      </c>
    </row>
    <row r="172" spans="1:8" x14ac:dyDescent="0.3">
      <c r="A172">
        <f>VLOOKUP('Start Here'!$B$2,EntityNumber,2,FALSE)</f>
        <v>510002</v>
      </c>
      <c r="B172" s="131">
        <f>YEAR('Start Here'!$B$5)</f>
        <v>2025</v>
      </c>
      <c r="C172">
        <v>100</v>
      </c>
      <c r="D172">
        <v>451100</v>
      </c>
      <c r="E172" s="115">
        <f>'Exhibit 4'!C$202</f>
        <v>0</v>
      </c>
      <c r="F172" s="132">
        <f t="shared" si="5"/>
        <v>45736</v>
      </c>
      <c r="G172" s="132">
        <f t="shared" ca="1" si="4"/>
        <v>46030.596478819447</v>
      </c>
      <c r="H172" t="b">
        <v>1</v>
      </c>
    </row>
    <row r="173" spans="1:8" x14ac:dyDescent="0.3">
      <c r="A173">
        <f>VLOOKUP('Start Here'!$B$2,EntityNumber,2,FALSE)</f>
        <v>510002</v>
      </c>
      <c r="B173" s="131">
        <f>YEAR('Start Here'!$B$5)</f>
        <v>2025</v>
      </c>
      <c r="C173">
        <v>100</v>
      </c>
      <c r="D173">
        <v>451200</v>
      </c>
      <c r="E173" s="115">
        <f>'Exhibit 4'!C$203</f>
        <v>0</v>
      </c>
      <c r="F173" s="132">
        <f t="shared" si="5"/>
        <v>45736</v>
      </c>
      <c r="G173" s="132">
        <f t="shared" ca="1" si="4"/>
        <v>46030.596478819447</v>
      </c>
      <c r="H173" t="b">
        <v>1</v>
      </c>
    </row>
    <row r="174" spans="1:8" x14ac:dyDescent="0.3">
      <c r="A174">
        <f>VLOOKUP('Start Here'!$B$2,EntityNumber,2,FALSE)</f>
        <v>510002</v>
      </c>
      <c r="B174" s="131">
        <f>YEAR('Start Here'!$B$5)</f>
        <v>2025</v>
      </c>
      <c r="C174">
        <v>100</v>
      </c>
      <c r="D174">
        <v>451300</v>
      </c>
      <c r="E174" s="115">
        <f>'Exhibit 4'!C$204</f>
        <v>0</v>
      </c>
      <c r="F174" s="132">
        <f t="shared" si="5"/>
        <v>45736</v>
      </c>
      <c r="G174" s="132">
        <f t="shared" ca="1" si="4"/>
        <v>46030.596478819447</v>
      </c>
      <c r="H174" t="b">
        <v>1</v>
      </c>
    </row>
    <row r="175" spans="1:8" x14ac:dyDescent="0.3">
      <c r="A175">
        <f>VLOOKUP('Start Here'!$B$2,EntityNumber,2,FALSE)</f>
        <v>510002</v>
      </c>
      <c r="B175" s="131">
        <f>YEAR('Start Here'!$B$5)</f>
        <v>2025</v>
      </c>
      <c r="C175">
        <v>100</v>
      </c>
      <c r="D175">
        <v>451400</v>
      </c>
      <c r="E175" s="115">
        <f>'Exhibit 4'!C$205</f>
        <v>0</v>
      </c>
      <c r="F175" s="132">
        <f t="shared" si="5"/>
        <v>45736</v>
      </c>
      <c r="G175" s="132">
        <f t="shared" ca="1" si="4"/>
        <v>46030.596478819447</v>
      </c>
      <c r="H175" t="b">
        <v>1</v>
      </c>
    </row>
    <row r="176" spans="1:8" x14ac:dyDescent="0.3">
      <c r="A176">
        <f>VLOOKUP('Start Here'!$B$2,EntityNumber,2,FALSE)</f>
        <v>510002</v>
      </c>
      <c r="B176" s="131">
        <f>YEAR('Start Here'!$B$5)</f>
        <v>2025</v>
      </c>
      <c r="C176">
        <v>100</v>
      </c>
      <c r="D176">
        <v>451500</v>
      </c>
      <c r="E176" s="115">
        <f>'Exhibit 4'!C$206</f>
        <v>0</v>
      </c>
      <c r="F176" s="132">
        <f t="shared" si="5"/>
        <v>45736</v>
      </c>
      <c r="G176" s="132">
        <f t="shared" ca="1" si="4"/>
        <v>46030.596478819447</v>
      </c>
      <c r="H176" t="b">
        <v>1</v>
      </c>
    </row>
    <row r="177" spans="1:8" x14ac:dyDescent="0.3">
      <c r="A177">
        <f>VLOOKUP('Start Here'!$B$2,EntityNumber,2,FALSE)</f>
        <v>510002</v>
      </c>
      <c r="B177" s="131">
        <f>YEAR('Start Here'!$B$5)</f>
        <v>2025</v>
      </c>
      <c r="C177">
        <v>100</v>
      </c>
      <c r="D177">
        <v>451600</v>
      </c>
      <c r="E177" s="115">
        <f>'Exhibit 4'!C$207</f>
        <v>0</v>
      </c>
      <c r="F177" s="132">
        <f t="shared" si="5"/>
        <v>45736</v>
      </c>
      <c r="G177" s="132">
        <f t="shared" ca="1" si="4"/>
        <v>46030.596478819447</v>
      </c>
      <c r="H177" t="b">
        <v>1</v>
      </c>
    </row>
    <row r="178" spans="1:8" x14ac:dyDescent="0.3">
      <c r="A178">
        <f>VLOOKUP('Start Here'!$B$2,EntityNumber,2,FALSE)</f>
        <v>510002</v>
      </c>
      <c r="B178" s="131">
        <f>YEAR('Start Here'!$B$5)</f>
        <v>2025</v>
      </c>
      <c r="C178">
        <v>100</v>
      </c>
      <c r="D178">
        <v>451900</v>
      </c>
      <c r="E178" s="115">
        <f>'Exhibit 4'!C$208</f>
        <v>0</v>
      </c>
      <c r="F178" s="132">
        <f t="shared" si="5"/>
        <v>45736</v>
      </c>
      <c r="G178" s="132">
        <f t="shared" ca="1" si="4"/>
        <v>46030.596478819447</v>
      </c>
      <c r="H178" t="b">
        <v>1</v>
      </c>
    </row>
    <row r="179" spans="1:8" x14ac:dyDescent="0.3">
      <c r="A179">
        <f>VLOOKUP('Start Here'!$B$2,EntityNumber,2,FALSE)</f>
        <v>510002</v>
      </c>
      <c r="B179" s="131">
        <f>YEAR('Start Here'!$B$5)</f>
        <v>2025</v>
      </c>
      <c r="C179">
        <v>100</v>
      </c>
      <c r="D179">
        <v>452100</v>
      </c>
      <c r="E179" s="115">
        <f>'Exhibit 4'!C$210</f>
        <v>0</v>
      </c>
      <c r="F179" s="132">
        <f t="shared" si="5"/>
        <v>45736</v>
      </c>
      <c r="G179" s="132">
        <f t="shared" ca="1" si="4"/>
        <v>46030.596478819447</v>
      </c>
      <c r="H179" t="b">
        <v>1</v>
      </c>
    </row>
    <row r="180" spans="1:8" x14ac:dyDescent="0.3">
      <c r="A180">
        <f>VLOOKUP('Start Here'!$B$2,EntityNumber,2,FALSE)</f>
        <v>510002</v>
      </c>
      <c r="B180" s="131">
        <f>YEAR('Start Here'!$B$5)</f>
        <v>2025</v>
      </c>
      <c r="C180">
        <v>100</v>
      </c>
      <c r="D180">
        <v>452200</v>
      </c>
      <c r="E180" s="115">
        <f>'Exhibit 4'!C$211</f>
        <v>0</v>
      </c>
      <c r="F180" s="132">
        <f t="shared" si="5"/>
        <v>45736</v>
      </c>
      <c r="G180" s="132">
        <f t="shared" ca="1" si="4"/>
        <v>46030.596478819447</v>
      </c>
      <c r="H180" t="b">
        <v>1</v>
      </c>
    </row>
    <row r="181" spans="1:8" x14ac:dyDescent="0.3">
      <c r="A181">
        <f>VLOOKUP('Start Here'!$B$2,EntityNumber,2,FALSE)</f>
        <v>510002</v>
      </c>
      <c r="B181" s="131">
        <f>YEAR('Start Here'!$B$5)</f>
        <v>2025</v>
      </c>
      <c r="C181">
        <v>100</v>
      </c>
      <c r="D181">
        <v>452300</v>
      </c>
      <c r="E181" s="115">
        <f>'Exhibit 4'!C$212</f>
        <v>0</v>
      </c>
      <c r="F181" s="132">
        <f t="shared" si="5"/>
        <v>45736</v>
      </c>
      <c r="G181" s="132">
        <f t="shared" ca="1" si="4"/>
        <v>46030.596478819447</v>
      </c>
      <c r="H181" t="b">
        <v>1</v>
      </c>
    </row>
    <row r="182" spans="1:8" x14ac:dyDescent="0.3">
      <c r="A182">
        <f>VLOOKUP('Start Here'!$B$2,EntityNumber,2,FALSE)</f>
        <v>510002</v>
      </c>
      <c r="B182" s="131">
        <f>YEAR('Start Here'!$B$5)</f>
        <v>2025</v>
      </c>
      <c r="C182">
        <v>100</v>
      </c>
      <c r="D182">
        <v>452400</v>
      </c>
      <c r="E182" s="115">
        <f>'Exhibit 4'!C$213</f>
        <v>0</v>
      </c>
      <c r="F182" s="132">
        <f t="shared" si="5"/>
        <v>45736</v>
      </c>
      <c r="G182" s="132">
        <f t="shared" ca="1" si="4"/>
        <v>46030.596478819447</v>
      </c>
      <c r="H182" t="b">
        <v>1</v>
      </c>
    </row>
    <row r="183" spans="1:8" x14ac:dyDescent="0.3">
      <c r="A183">
        <f>VLOOKUP('Start Here'!$B$2,EntityNumber,2,FALSE)</f>
        <v>510002</v>
      </c>
      <c r="B183" s="131">
        <f>YEAR('Start Here'!$B$5)</f>
        <v>2025</v>
      </c>
      <c r="C183">
        <v>100</v>
      </c>
      <c r="D183">
        <v>452500</v>
      </c>
      <c r="E183" s="115">
        <f>'Exhibit 4'!C$214</f>
        <v>0</v>
      </c>
      <c r="F183" s="132">
        <f t="shared" si="5"/>
        <v>45736</v>
      </c>
      <c r="G183" s="132">
        <f t="shared" ca="1" si="4"/>
        <v>46030.596478819447</v>
      </c>
      <c r="H183" t="b">
        <v>1</v>
      </c>
    </row>
    <row r="184" spans="1:8" x14ac:dyDescent="0.3">
      <c r="A184">
        <f>VLOOKUP('Start Here'!$B$2,EntityNumber,2,FALSE)</f>
        <v>510002</v>
      </c>
      <c r="B184" s="131">
        <f>YEAR('Start Here'!$B$5)</f>
        <v>2025</v>
      </c>
      <c r="C184">
        <v>100</v>
      </c>
      <c r="D184">
        <v>452900</v>
      </c>
      <c r="E184" s="115">
        <f>'Exhibit 4'!C$215</f>
        <v>0</v>
      </c>
      <c r="F184" s="132">
        <f t="shared" si="5"/>
        <v>45736</v>
      </c>
      <c r="G184" s="132">
        <f t="shared" ca="1" si="4"/>
        <v>46030.596478819447</v>
      </c>
      <c r="H184" t="b">
        <v>1</v>
      </c>
    </row>
    <row r="185" spans="1:8" x14ac:dyDescent="0.3">
      <c r="A185">
        <f>VLOOKUP('Start Here'!$B$2,EntityNumber,2,FALSE)</f>
        <v>510002</v>
      </c>
      <c r="B185" s="131">
        <f>YEAR('Start Here'!$B$5)</f>
        <v>2025</v>
      </c>
      <c r="C185">
        <v>100</v>
      </c>
      <c r="D185">
        <v>461100</v>
      </c>
      <c r="E185" s="115">
        <f>'Exhibit 4'!C$220</f>
        <v>0</v>
      </c>
      <c r="F185" s="132">
        <f t="shared" si="5"/>
        <v>45736</v>
      </c>
      <c r="G185" s="132">
        <f t="shared" ca="1" si="4"/>
        <v>46030.596478819447</v>
      </c>
      <c r="H185" t="b">
        <v>1</v>
      </c>
    </row>
    <row r="186" spans="1:8" x14ac:dyDescent="0.3">
      <c r="A186">
        <f>VLOOKUP('Start Here'!$B$2,EntityNumber,2,FALSE)</f>
        <v>510002</v>
      </c>
      <c r="B186" s="131">
        <f>YEAR('Start Here'!$B$5)</f>
        <v>2025</v>
      </c>
      <c r="C186">
        <v>100</v>
      </c>
      <c r="D186">
        <v>461200</v>
      </c>
      <c r="E186" s="115">
        <f>'Exhibit 4'!C$221</f>
        <v>0</v>
      </c>
      <c r="F186" s="132">
        <f t="shared" si="5"/>
        <v>45736</v>
      </c>
      <c r="G186" s="132">
        <f t="shared" ca="1" si="4"/>
        <v>46030.596478819447</v>
      </c>
      <c r="H186" t="b">
        <v>1</v>
      </c>
    </row>
    <row r="187" spans="1:8" x14ac:dyDescent="0.3">
      <c r="A187">
        <f>VLOOKUP('Start Here'!$B$2,EntityNumber,2,FALSE)</f>
        <v>510002</v>
      </c>
      <c r="B187" s="131">
        <f>YEAR('Start Here'!$B$5)</f>
        <v>2025</v>
      </c>
      <c r="C187">
        <v>100</v>
      </c>
      <c r="D187">
        <v>461300</v>
      </c>
      <c r="E187" s="115">
        <f>'Exhibit 4'!C$222</f>
        <v>0</v>
      </c>
      <c r="F187" s="132">
        <f t="shared" si="5"/>
        <v>45736</v>
      </c>
      <c r="G187" s="132">
        <f t="shared" ca="1" si="4"/>
        <v>46030.596478819447</v>
      </c>
      <c r="H187" t="b">
        <v>1</v>
      </c>
    </row>
    <row r="188" spans="1:8" x14ac:dyDescent="0.3">
      <c r="A188">
        <f>VLOOKUP('Start Here'!$B$2,EntityNumber,2,FALSE)</f>
        <v>510002</v>
      </c>
      <c r="B188" s="131">
        <f>YEAR('Start Here'!$B$5)</f>
        <v>2025</v>
      </c>
      <c r="C188">
        <v>100</v>
      </c>
      <c r="D188">
        <v>461400</v>
      </c>
      <c r="E188" s="115">
        <f>'Exhibit 4'!C$223</f>
        <v>0</v>
      </c>
      <c r="F188" s="132">
        <f t="shared" si="5"/>
        <v>45736</v>
      </c>
      <c r="G188" s="132">
        <f t="shared" ca="1" si="4"/>
        <v>46030.596478819447</v>
      </c>
      <c r="H188" t="b">
        <v>1</v>
      </c>
    </row>
    <row r="189" spans="1:8" x14ac:dyDescent="0.3">
      <c r="A189">
        <f>VLOOKUP('Start Here'!$B$2,EntityNumber,2,FALSE)</f>
        <v>510002</v>
      </c>
      <c r="B189" s="131">
        <f>YEAR('Start Here'!$B$5)</f>
        <v>2025</v>
      </c>
      <c r="C189">
        <v>100</v>
      </c>
      <c r="D189">
        <v>461500</v>
      </c>
      <c r="E189" s="115">
        <f>'Exhibit 4'!C$224</f>
        <v>0</v>
      </c>
      <c r="F189" s="132">
        <f t="shared" si="5"/>
        <v>45736</v>
      </c>
      <c r="G189" s="132">
        <f t="shared" ca="1" si="4"/>
        <v>46030.596478819447</v>
      </c>
      <c r="H189" t="b">
        <v>1</v>
      </c>
    </row>
    <row r="190" spans="1:8" x14ac:dyDescent="0.3">
      <c r="A190">
        <f>VLOOKUP('Start Here'!$B$2,EntityNumber,2,FALSE)</f>
        <v>510002</v>
      </c>
      <c r="B190" s="131">
        <f>YEAR('Start Here'!$B$5)</f>
        <v>2025</v>
      </c>
      <c r="C190">
        <v>100</v>
      </c>
      <c r="D190">
        <v>461600</v>
      </c>
      <c r="E190" s="115">
        <f>'Exhibit 4'!C$225</f>
        <v>0</v>
      </c>
      <c r="F190" s="132">
        <f t="shared" si="5"/>
        <v>45736</v>
      </c>
      <c r="G190" s="132">
        <f t="shared" ca="1" si="4"/>
        <v>46030.596478819447</v>
      </c>
      <c r="H190" t="b">
        <v>1</v>
      </c>
    </row>
    <row r="191" spans="1:8" x14ac:dyDescent="0.3">
      <c r="A191">
        <f>VLOOKUP('Start Here'!$B$2,EntityNumber,2,FALSE)</f>
        <v>510002</v>
      </c>
      <c r="B191" s="131">
        <f>YEAR('Start Here'!$B$5)</f>
        <v>2025</v>
      </c>
      <c r="C191">
        <v>100</v>
      </c>
      <c r="D191">
        <v>461900</v>
      </c>
      <c r="E191" s="115">
        <f>'Exhibit 4'!C$226</f>
        <v>0</v>
      </c>
      <c r="F191" s="132">
        <f t="shared" si="5"/>
        <v>45736</v>
      </c>
      <c r="G191" s="132">
        <f t="shared" ca="1" si="4"/>
        <v>46030.596478819447</v>
      </c>
      <c r="H191" t="b">
        <v>1</v>
      </c>
    </row>
    <row r="192" spans="1:8" x14ac:dyDescent="0.3">
      <c r="A192">
        <f>VLOOKUP('Start Here'!$B$2,EntityNumber,2,FALSE)</f>
        <v>510002</v>
      </c>
      <c r="B192" s="131">
        <f>YEAR('Start Here'!$B$5)</f>
        <v>2025</v>
      </c>
      <c r="C192">
        <v>100</v>
      </c>
      <c r="D192">
        <v>462100</v>
      </c>
      <c r="E192" s="115">
        <f>'Exhibit 4'!C$228</f>
        <v>0</v>
      </c>
      <c r="F192" s="132">
        <f t="shared" si="5"/>
        <v>45736</v>
      </c>
      <c r="G192" s="132">
        <f t="shared" ca="1" si="4"/>
        <v>46030.596478819447</v>
      </c>
      <c r="H192" t="b">
        <v>1</v>
      </c>
    </row>
    <row r="193" spans="1:8" x14ac:dyDescent="0.3">
      <c r="A193">
        <f>VLOOKUP('Start Here'!$B$2,EntityNumber,2,FALSE)</f>
        <v>510002</v>
      </c>
      <c r="B193" s="131">
        <f>YEAR('Start Here'!$B$5)</f>
        <v>2025</v>
      </c>
      <c r="C193">
        <v>100</v>
      </c>
      <c r="D193">
        <v>462200</v>
      </c>
      <c r="E193" s="115">
        <f>'Exhibit 4'!C$229</f>
        <v>0</v>
      </c>
      <c r="F193" s="132">
        <f t="shared" si="5"/>
        <v>45736</v>
      </c>
      <c r="G193" s="132">
        <f t="shared" ca="1" si="4"/>
        <v>46030.596478819447</v>
      </c>
      <c r="H193" t="b">
        <v>1</v>
      </c>
    </row>
    <row r="194" spans="1:8" x14ac:dyDescent="0.3">
      <c r="A194">
        <f>VLOOKUP('Start Here'!$B$2,EntityNumber,2,FALSE)</f>
        <v>510002</v>
      </c>
      <c r="B194" s="131">
        <f>YEAR('Start Here'!$B$5)</f>
        <v>2025</v>
      </c>
      <c r="C194">
        <v>100</v>
      </c>
      <c r="D194">
        <v>462300</v>
      </c>
      <c r="E194" s="115">
        <f>'Exhibit 4'!C$230</f>
        <v>0</v>
      </c>
      <c r="F194" s="132">
        <f t="shared" si="5"/>
        <v>45736</v>
      </c>
      <c r="G194" s="132">
        <f t="shared" ca="1" si="4"/>
        <v>46030.596478819447</v>
      </c>
      <c r="H194" t="b">
        <v>1</v>
      </c>
    </row>
    <row r="195" spans="1:8" x14ac:dyDescent="0.3">
      <c r="A195">
        <f>VLOOKUP('Start Here'!$B$2,EntityNumber,2,FALSE)</f>
        <v>510002</v>
      </c>
      <c r="B195" s="131">
        <f>YEAR('Start Here'!$B$5)</f>
        <v>2025</v>
      </c>
      <c r="C195">
        <v>100</v>
      </c>
      <c r="D195">
        <v>462400</v>
      </c>
      <c r="E195" s="115">
        <f>'Exhibit 4'!C$231</f>
        <v>0</v>
      </c>
      <c r="F195" s="132">
        <f t="shared" si="5"/>
        <v>45736</v>
      </c>
      <c r="G195" s="132">
        <f t="shared" ca="1" si="4"/>
        <v>46030.596478819447</v>
      </c>
      <c r="H195" t="b">
        <v>1</v>
      </c>
    </row>
    <row r="196" spans="1:8" x14ac:dyDescent="0.3">
      <c r="A196">
        <f>VLOOKUP('Start Here'!$B$2,EntityNumber,2,FALSE)</f>
        <v>510002</v>
      </c>
      <c r="B196" s="131">
        <f>YEAR('Start Here'!$B$5)</f>
        <v>2025</v>
      </c>
      <c r="C196">
        <v>100</v>
      </c>
      <c r="D196">
        <v>462900</v>
      </c>
      <c r="E196" s="115">
        <f>'Exhibit 4'!C$232</f>
        <v>0</v>
      </c>
      <c r="F196" s="132">
        <f t="shared" si="5"/>
        <v>45736</v>
      </c>
      <c r="G196" s="132">
        <f t="shared" ca="1" si="4"/>
        <v>46030.596478819447</v>
      </c>
      <c r="H196" t="b">
        <v>1</v>
      </c>
    </row>
    <row r="197" spans="1:8" x14ac:dyDescent="0.3">
      <c r="A197">
        <f>VLOOKUP('Start Here'!$B$2,EntityNumber,2,FALSE)</f>
        <v>510002</v>
      </c>
      <c r="B197" s="131">
        <f>YEAR('Start Here'!$B$5)</f>
        <v>2025</v>
      </c>
      <c r="C197">
        <v>100</v>
      </c>
      <c r="D197">
        <v>471100</v>
      </c>
      <c r="E197" s="115">
        <f>'Exhibit 4'!C$237</f>
        <v>0</v>
      </c>
      <c r="F197" s="132">
        <f t="shared" si="5"/>
        <v>45736</v>
      </c>
      <c r="G197" s="132">
        <f t="shared" ca="1" si="4"/>
        <v>46030.596478819447</v>
      </c>
      <c r="H197" t="b">
        <v>1</v>
      </c>
    </row>
    <row r="198" spans="1:8" x14ac:dyDescent="0.3">
      <c r="A198">
        <f>VLOOKUP('Start Here'!$B$2,EntityNumber,2,FALSE)</f>
        <v>510002</v>
      </c>
      <c r="B198" s="131">
        <f>YEAR('Start Here'!$B$5)</f>
        <v>2025</v>
      </c>
      <c r="C198">
        <v>100</v>
      </c>
      <c r="D198">
        <v>471200</v>
      </c>
      <c r="E198" s="115">
        <f>'Exhibit 4'!C$238</f>
        <v>0</v>
      </c>
      <c r="F198" s="132">
        <f t="shared" si="5"/>
        <v>45736</v>
      </c>
      <c r="G198" s="132">
        <f t="shared" ca="1" si="4"/>
        <v>46030.596478819447</v>
      </c>
      <c r="H198" t="b">
        <v>1</v>
      </c>
    </row>
    <row r="199" spans="1:8" x14ac:dyDescent="0.3">
      <c r="A199">
        <f>VLOOKUP('Start Here'!$B$2,EntityNumber,2,FALSE)</f>
        <v>510002</v>
      </c>
      <c r="B199" s="131">
        <f>YEAR('Start Here'!$B$5)</f>
        <v>2025</v>
      </c>
      <c r="C199">
        <v>100</v>
      </c>
      <c r="D199">
        <v>471900</v>
      </c>
      <c r="E199" s="115">
        <f>'Exhibit 4'!C$239</f>
        <v>0</v>
      </c>
      <c r="F199" s="132">
        <f t="shared" si="5"/>
        <v>45736</v>
      </c>
      <c r="G199" s="132">
        <f t="shared" ref="G199:G263" ca="1" si="6">NOW()</f>
        <v>46030.596478819447</v>
      </c>
      <c r="H199" t="b">
        <v>1</v>
      </c>
    </row>
    <row r="200" spans="1:8" x14ac:dyDescent="0.3">
      <c r="A200">
        <f>VLOOKUP('Start Here'!$B$2,EntityNumber,2,FALSE)</f>
        <v>510002</v>
      </c>
      <c r="B200" s="131">
        <f>YEAR('Start Here'!$B$5)</f>
        <v>2025</v>
      </c>
      <c r="C200">
        <v>100</v>
      </c>
      <c r="D200">
        <v>472100</v>
      </c>
      <c r="E200" s="115">
        <f>'Exhibit 4'!C$241</f>
        <v>0</v>
      </c>
      <c r="F200" s="132">
        <f t="shared" ref="F200:F264" si="7">$F$2</f>
        <v>45736</v>
      </c>
      <c r="G200" s="132">
        <f t="shared" ca="1" si="6"/>
        <v>46030.596478819447</v>
      </c>
      <c r="H200" t="b">
        <v>1</v>
      </c>
    </row>
    <row r="201" spans="1:8" x14ac:dyDescent="0.3">
      <c r="A201">
        <f>VLOOKUP('Start Here'!$B$2,EntityNumber,2,FALSE)</f>
        <v>510002</v>
      </c>
      <c r="B201" s="131">
        <f>YEAR('Start Here'!$B$5)</f>
        <v>2025</v>
      </c>
      <c r="C201">
        <v>100</v>
      </c>
      <c r="D201">
        <v>472900</v>
      </c>
      <c r="E201" s="115">
        <f>'Exhibit 4'!C$242</f>
        <v>0</v>
      </c>
      <c r="F201" s="132">
        <f t="shared" si="7"/>
        <v>45736</v>
      </c>
      <c r="G201" s="132">
        <f t="shared" ca="1" si="6"/>
        <v>46030.596478819447</v>
      </c>
      <c r="H201" t="b">
        <v>1</v>
      </c>
    </row>
    <row r="202" spans="1:8" x14ac:dyDescent="0.3">
      <c r="A202">
        <f>VLOOKUP('Start Here'!$B$2,EntityNumber,2,FALSE)</f>
        <v>510002</v>
      </c>
      <c r="B202" s="131">
        <f>YEAR('Start Here'!$B$5)</f>
        <v>2025</v>
      </c>
      <c r="C202">
        <v>100</v>
      </c>
      <c r="D202">
        <v>475000</v>
      </c>
      <c r="E202" s="115">
        <f>'Exhibit 4'!C$245</f>
        <v>0</v>
      </c>
      <c r="F202" s="132">
        <f t="shared" si="7"/>
        <v>45736</v>
      </c>
      <c r="G202" s="132">
        <f t="shared" ca="1" si="6"/>
        <v>46030.596478819447</v>
      </c>
      <c r="H202" t="b">
        <v>1</v>
      </c>
    </row>
    <row r="203" spans="1:8" x14ac:dyDescent="0.3">
      <c r="A203">
        <f>VLOOKUP('Start Here'!$B$2,EntityNumber,2,FALSE)</f>
        <v>510002</v>
      </c>
      <c r="B203" s="131">
        <f>YEAR('Start Here'!$B$5)</f>
        <v>2025</v>
      </c>
      <c r="C203">
        <v>100</v>
      </c>
      <c r="D203">
        <v>480000</v>
      </c>
      <c r="E203" s="115">
        <f>'Exhibit 4'!C$246</f>
        <v>0</v>
      </c>
      <c r="F203" s="132">
        <f t="shared" si="7"/>
        <v>45736</v>
      </c>
      <c r="G203" s="132">
        <f t="shared" ca="1" si="6"/>
        <v>46030.596478819447</v>
      </c>
      <c r="H203" t="b">
        <v>1</v>
      </c>
    </row>
    <row r="204" spans="1:8" x14ac:dyDescent="0.3">
      <c r="A204">
        <f>VLOOKUP('Start Here'!$B$2,EntityNumber,2,FALSE)</f>
        <v>510002</v>
      </c>
      <c r="B204" s="131">
        <f>YEAR('Start Here'!$B$5)</f>
        <v>2025</v>
      </c>
      <c r="C204">
        <v>100</v>
      </c>
      <c r="D204">
        <v>485000</v>
      </c>
      <c r="E204" s="115">
        <f>'Exhibit 4'!C$247</f>
        <v>0</v>
      </c>
      <c r="F204" s="132">
        <f t="shared" si="7"/>
        <v>45736</v>
      </c>
      <c r="G204" s="132">
        <f t="shared" ca="1" si="6"/>
        <v>46030.596478819447</v>
      </c>
      <c r="H204" t="b">
        <v>1</v>
      </c>
    </row>
    <row r="205" spans="1:8" x14ac:dyDescent="0.3">
      <c r="A205">
        <f>VLOOKUP('Start Here'!$B$2,EntityNumber,2,FALSE)</f>
        <v>510002</v>
      </c>
      <c r="B205" s="131">
        <f>YEAR('Start Here'!$B$5)</f>
        <v>2025</v>
      </c>
      <c r="C205">
        <v>100</v>
      </c>
      <c r="D205">
        <v>489000</v>
      </c>
      <c r="E205" s="115">
        <f>'Exhibit 4'!C$248</f>
        <v>0</v>
      </c>
      <c r="F205" s="132">
        <f t="shared" si="7"/>
        <v>45736</v>
      </c>
      <c r="G205" s="132">
        <f t="shared" ca="1" si="6"/>
        <v>46030.596478819447</v>
      </c>
      <c r="H205" t="b">
        <v>1</v>
      </c>
    </row>
    <row r="206" spans="1:8" x14ac:dyDescent="0.3">
      <c r="A206">
        <f>VLOOKUP('Start Here'!$B$2,EntityNumber,2,FALSE)</f>
        <v>510002</v>
      </c>
      <c r="B206" s="131">
        <f>YEAR('Start Here'!$B$5)</f>
        <v>2025</v>
      </c>
      <c r="C206">
        <v>100</v>
      </c>
      <c r="D206">
        <v>37100</v>
      </c>
      <c r="E206" s="115">
        <f>'Exhibit 4'!C$253</f>
        <v>0</v>
      </c>
      <c r="F206" s="132">
        <f t="shared" si="7"/>
        <v>45736</v>
      </c>
      <c r="G206" s="132">
        <f t="shared" ca="1" si="6"/>
        <v>46030.596478819447</v>
      </c>
      <c r="H206" t="b">
        <v>1</v>
      </c>
    </row>
    <row r="207" spans="1:8" x14ac:dyDescent="0.3">
      <c r="A207">
        <f>VLOOKUP('Start Here'!$B$2,EntityNumber,2,FALSE)</f>
        <v>510002</v>
      </c>
      <c r="B207" s="131">
        <f>YEAR('Start Here'!$B$5)</f>
        <v>2025</v>
      </c>
      <c r="C207">
        <v>100</v>
      </c>
      <c r="D207">
        <v>91100</v>
      </c>
      <c r="E207" s="115">
        <f>'Exhibit 4'!C$254*-1</f>
        <v>0</v>
      </c>
      <c r="F207" s="132">
        <f t="shared" si="7"/>
        <v>45736</v>
      </c>
      <c r="G207" s="132">
        <f t="shared" ca="1" si="6"/>
        <v>46030.596478819447</v>
      </c>
      <c r="H207" t="b">
        <v>1</v>
      </c>
    </row>
    <row r="208" spans="1:8" x14ac:dyDescent="0.3">
      <c r="A208">
        <f>VLOOKUP('Start Here'!$B$2,EntityNumber,2,FALSE)</f>
        <v>510002</v>
      </c>
      <c r="B208" s="131">
        <f>YEAR('Start Here'!$B$5)</f>
        <v>2025</v>
      </c>
      <c r="C208">
        <v>100</v>
      </c>
      <c r="D208">
        <v>37200</v>
      </c>
      <c r="E208" s="115">
        <f>'Exhibit 4'!C$255</f>
        <v>0</v>
      </c>
      <c r="F208" s="132">
        <f t="shared" si="7"/>
        <v>45736</v>
      </c>
      <c r="G208" s="132">
        <f t="shared" ca="1" si="6"/>
        <v>46030.596478819447</v>
      </c>
      <c r="H208" t="b">
        <v>1</v>
      </c>
    </row>
    <row r="209" spans="1:8" x14ac:dyDescent="0.3">
      <c r="A209">
        <f>VLOOKUP('Start Here'!$B$2,EntityNumber,2,FALSE)</f>
        <v>510002</v>
      </c>
      <c r="B209" s="131">
        <f>YEAR('Start Here'!$B$5)</f>
        <v>2025</v>
      </c>
      <c r="C209">
        <v>100</v>
      </c>
      <c r="D209">
        <v>37300</v>
      </c>
      <c r="E209" s="115">
        <f>'Exhibit 4'!C$256</f>
        <v>0</v>
      </c>
      <c r="F209" s="132">
        <f t="shared" si="7"/>
        <v>45736</v>
      </c>
      <c r="G209" s="132">
        <f t="shared" ca="1" si="6"/>
        <v>46030.596478819447</v>
      </c>
      <c r="H209" t="b">
        <v>1</v>
      </c>
    </row>
    <row r="210" spans="1:8" x14ac:dyDescent="0.3">
      <c r="A210">
        <f>VLOOKUP('Start Here'!$B$2,EntityNumber,2,FALSE)</f>
        <v>510002</v>
      </c>
      <c r="B210" s="131">
        <f>YEAR('Start Here'!$B$5)</f>
        <v>2025</v>
      </c>
      <c r="C210">
        <v>100</v>
      </c>
      <c r="D210">
        <v>37400</v>
      </c>
      <c r="E210" s="115">
        <f>'Exhibit 4'!C$257</f>
        <v>0</v>
      </c>
      <c r="F210" s="132">
        <f t="shared" si="7"/>
        <v>45736</v>
      </c>
      <c r="G210" s="132">
        <f t="shared" ca="1" si="6"/>
        <v>46030.596478819447</v>
      </c>
      <c r="H210" t="b">
        <v>1</v>
      </c>
    </row>
    <row r="211" spans="1:8" x14ac:dyDescent="0.3">
      <c r="A211">
        <f>VLOOKUP('Start Here'!$B$2,EntityNumber,2,FALSE)</f>
        <v>510002</v>
      </c>
      <c r="B211" s="131">
        <f>YEAR('Start Here'!$B$5)</f>
        <v>2025</v>
      </c>
      <c r="C211">
        <v>100</v>
      </c>
      <c r="D211">
        <v>91200</v>
      </c>
      <c r="E211" s="115">
        <f>'Exhibit 4'!C$258*-1</f>
        <v>0</v>
      </c>
      <c r="F211" s="132">
        <f t="shared" si="7"/>
        <v>45736</v>
      </c>
      <c r="G211" s="132">
        <f t="shared" ca="1" si="6"/>
        <v>46030.596478819447</v>
      </c>
      <c r="H211" t="b">
        <v>1</v>
      </c>
    </row>
    <row r="212" spans="1:8" x14ac:dyDescent="0.3">
      <c r="A212">
        <f>VLOOKUP('Start Here'!$B$2,EntityNumber,2,FALSE)</f>
        <v>510002</v>
      </c>
      <c r="B212" s="131">
        <f>YEAR('Start Here'!$B$5)</f>
        <v>2025</v>
      </c>
      <c r="C212">
        <v>100</v>
      </c>
      <c r="D212">
        <v>91500</v>
      </c>
      <c r="E212" s="115">
        <f>'Exhibit 4'!C$259*-1</f>
        <v>0</v>
      </c>
      <c r="F212" s="132">
        <f t="shared" si="7"/>
        <v>45736</v>
      </c>
      <c r="G212" s="132">
        <f t="shared" ca="1" si="6"/>
        <v>46030.596478819447</v>
      </c>
      <c r="H212" t="b">
        <v>1</v>
      </c>
    </row>
    <row r="213" spans="1:8" x14ac:dyDescent="0.3">
      <c r="A213">
        <f>VLOOKUP('Start Here'!$B$2,EntityNumber,2,FALSE)</f>
        <v>510002</v>
      </c>
      <c r="B213" s="131">
        <f>YEAR('Start Here'!$B$5)</f>
        <v>2025</v>
      </c>
      <c r="C213">
        <v>100</v>
      </c>
      <c r="D213">
        <f>IF('Exhibit 4'!C262&gt;0,37600,91300)</f>
        <v>91300</v>
      </c>
      <c r="E213" s="115">
        <f>IF('Exhibit 4'!C$262&gt;0,'Exhibit 4'!C$262,'Exhibit 4'!C$262*-1)</f>
        <v>0</v>
      </c>
      <c r="F213" s="132">
        <f t="shared" si="7"/>
        <v>45736</v>
      </c>
      <c r="G213" s="132">
        <f t="shared" ca="1" si="6"/>
        <v>46030.596478819447</v>
      </c>
      <c r="H213" t="b">
        <v>1</v>
      </c>
    </row>
    <row r="214" spans="1:8" x14ac:dyDescent="0.3">
      <c r="A214">
        <f>VLOOKUP('Start Here'!$B$2,EntityNumber,2,FALSE)</f>
        <v>510002</v>
      </c>
      <c r="B214" s="131">
        <f>YEAR('Start Here'!$B$5)</f>
        <v>2025</v>
      </c>
      <c r="C214">
        <v>100</v>
      </c>
      <c r="D214">
        <f>IF('Exhibit 4'!C263&gt;0,37500,91400)</f>
        <v>91400</v>
      </c>
      <c r="E214" s="115">
        <f>IF('Exhibit 4'!C$263&gt;0,'Exhibit 4'!C$263,'Exhibit 4'!C$263*-1)</f>
        <v>0</v>
      </c>
      <c r="F214" s="132">
        <f t="shared" si="7"/>
        <v>45736</v>
      </c>
      <c r="G214" s="132">
        <f t="shared" ca="1" si="6"/>
        <v>46030.596478819447</v>
      </c>
      <c r="H214" t="b">
        <v>1</v>
      </c>
    </row>
    <row r="215" spans="1:8" x14ac:dyDescent="0.3">
      <c r="A215">
        <f>VLOOKUP('Start Here'!$B$2,EntityNumber,2,FALSE)</f>
        <v>510002</v>
      </c>
      <c r="B215" s="131">
        <f>YEAR('Start Here'!$B$5)</f>
        <v>2025</v>
      </c>
      <c r="C215">
        <v>201</v>
      </c>
      <c r="D215">
        <v>31100</v>
      </c>
      <c r="E215" s="115">
        <f>'Exhibit 4'!D11</f>
        <v>0</v>
      </c>
      <c r="F215" s="132">
        <f t="shared" si="7"/>
        <v>45736</v>
      </c>
      <c r="G215" s="132">
        <f t="shared" ca="1" si="6"/>
        <v>46030.596478819447</v>
      </c>
      <c r="H215" t="b">
        <v>1</v>
      </c>
    </row>
    <row r="216" spans="1:8" x14ac:dyDescent="0.3">
      <c r="A216">
        <f>VLOOKUP('Start Here'!$B$2,EntityNumber,2,FALSE)</f>
        <v>510002</v>
      </c>
      <c r="B216" s="131">
        <f>YEAR('Start Here'!$B$5)</f>
        <v>2025</v>
      </c>
      <c r="C216">
        <v>201</v>
      </c>
      <c r="D216">
        <v>31200</v>
      </c>
      <c r="E216" s="115">
        <f>'Exhibit 4'!D12</f>
        <v>0</v>
      </c>
      <c r="F216" s="132">
        <f t="shared" si="7"/>
        <v>45736</v>
      </c>
      <c r="G216" s="132">
        <f t="shared" ca="1" si="6"/>
        <v>46030.596478819447</v>
      </c>
      <c r="H216" t="b">
        <v>1</v>
      </c>
    </row>
    <row r="217" spans="1:8" x14ac:dyDescent="0.3">
      <c r="A217">
        <f>VLOOKUP('Start Here'!$B$2,EntityNumber,2,FALSE)</f>
        <v>510002</v>
      </c>
      <c r="B217" s="131">
        <f>YEAR('Start Here'!$B$5)</f>
        <v>2025</v>
      </c>
      <c r="C217">
        <v>201</v>
      </c>
      <c r="D217">
        <v>31300</v>
      </c>
      <c r="E217" s="115">
        <f>'Exhibit 4'!D13</f>
        <v>0</v>
      </c>
      <c r="F217" s="132">
        <f t="shared" si="7"/>
        <v>45736</v>
      </c>
      <c r="G217" s="132">
        <f t="shared" ca="1" si="6"/>
        <v>46030.596478819447</v>
      </c>
      <c r="H217" t="b">
        <v>1</v>
      </c>
    </row>
    <row r="218" spans="1:8" x14ac:dyDescent="0.3">
      <c r="A218">
        <f>VLOOKUP('Start Here'!$B$2,EntityNumber,2,FALSE)</f>
        <v>510002</v>
      </c>
      <c r="B218" s="131">
        <f>YEAR('Start Here'!$B$5)</f>
        <v>2025</v>
      </c>
      <c r="C218">
        <v>201</v>
      </c>
      <c r="D218">
        <v>31400</v>
      </c>
      <c r="E218" s="115">
        <f>'Exhibit 4'!D14</f>
        <v>0</v>
      </c>
      <c r="F218" s="132">
        <f t="shared" si="7"/>
        <v>45736</v>
      </c>
      <c r="G218" s="132">
        <f t="shared" ca="1" si="6"/>
        <v>46030.596478819447</v>
      </c>
      <c r="H218" t="b">
        <v>1</v>
      </c>
    </row>
    <row r="219" spans="1:8" x14ac:dyDescent="0.3">
      <c r="A219">
        <f>VLOOKUP('Start Here'!$B$2,EntityNumber,2,FALSE)</f>
        <v>510002</v>
      </c>
      <c r="B219" s="131">
        <f>YEAR('Start Here'!$B$5)</f>
        <v>2025</v>
      </c>
      <c r="C219">
        <v>201</v>
      </c>
      <c r="D219">
        <v>31500</v>
      </c>
      <c r="E219" s="115">
        <f>'Exhibit 4'!D15</f>
        <v>0</v>
      </c>
      <c r="F219" s="132">
        <f t="shared" si="7"/>
        <v>45736</v>
      </c>
      <c r="G219" s="132">
        <f t="shared" ca="1" si="6"/>
        <v>46030.596478819447</v>
      </c>
      <c r="H219" t="b">
        <v>1</v>
      </c>
    </row>
    <row r="220" spans="1:8" x14ac:dyDescent="0.3">
      <c r="A220">
        <f>VLOOKUP('Start Here'!$B$2,EntityNumber,2,FALSE)</f>
        <v>510002</v>
      </c>
      <c r="B220" s="131">
        <f>YEAR('Start Here'!$B$5)</f>
        <v>2025</v>
      </c>
      <c r="C220">
        <v>201</v>
      </c>
      <c r="D220">
        <v>31600</v>
      </c>
      <c r="E220" s="115">
        <f>'Exhibit 4'!D16</f>
        <v>0</v>
      </c>
      <c r="F220" s="132">
        <f t="shared" si="7"/>
        <v>45736</v>
      </c>
      <c r="G220" s="132">
        <f t="shared" ca="1" si="6"/>
        <v>46030.596478819447</v>
      </c>
      <c r="H220" t="b">
        <v>1</v>
      </c>
    </row>
    <row r="221" spans="1:8" x14ac:dyDescent="0.3">
      <c r="A221">
        <f>VLOOKUP('Start Here'!$B$2,EntityNumber,2,FALSE)</f>
        <v>510002</v>
      </c>
      <c r="B221" s="131">
        <f>YEAR('Start Here'!$B$5)</f>
        <v>2025</v>
      </c>
      <c r="C221">
        <v>201</v>
      </c>
      <c r="D221">
        <v>31800</v>
      </c>
      <c r="E221" s="115">
        <f>'Exhibit 4'!D17</f>
        <v>0</v>
      </c>
      <c r="F221" s="132">
        <f t="shared" si="7"/>
        <v>45736</v>
      </c>
      <c r="G221" s="132">
        <f t="shared" ca="1" si="6"/>
        <v>46030.596478819447</v>
      </c>
      <c r="H221" t="b">
        <v>1</v>
      </c>
    </row>
    <row r="222" spans="1:8" x14ac:dyDescent="0.3">
      <c r="A222">
        <f>VLOOKUP('Start Here'!$B$2,EntityNumber,2,FALSE)</f>
        <v>510002</v>
      </c>
      <c r="B222" s="131">
        <f>YEAR('Start Here'!$B$5)</f>
        <v>2025</v>
      </c>
      <c r="C222">
        <v>201</v>
      </c>
      <c r="D222">
        <v>31900</v>
      </c>
      <c r="E222" s="115">
        <f>'Exhibit 4'!D18</f>
        <v>0</v>
      </c>
      <c r="F222" s="132">
        <f t="shared" si="7"/>
        <v>45736</v>
      </c>
      <c r="G222" s="132">
        <f t="shared" ca="1" si="6"/>
        <v>46030.596478819447</v>
      </c>
      <c r="H222" t="b">
        <v>1</v>
      </c>
    </row>
    <row r="223" spans="1:8" x14ac:dyDescent="0.3">
      <c r="A223">
        <f>VLOOKUP('Start Here'!$B$2,EntityNumber,2,FALSE)</f>
        <v>510002</v>
      </c>
      <c r="B223" s="131">
        <f>YEAR('Start Here'!$B$5)</f>
        <v>2025</v>
      </c>
      <c r="C223">
        <v>201</v>
      </c>
      <c r="D223">
        <v>32000</v>
      </c>
      <c r="E223" s="115">
        <f>'Exhibit 4'!D21</f>
        <v>0</v>
      </c>
      <c r="F223" s="132">
        <f t="shared" si="7"/>
        <v>45736</v>
      </c>
      <c r="G223" s="132">
        <f t="shared" ca="1" si="6"/>
        <v>46030.596478819447</v>
      </c>
      <c r="H223" t="b">
        <v>1</v>
      </c>
    </row>
    <row r="224" spans="1:8" x14ac:dyDescent="0.3">
      <c r="A224">
        <f>VLOOKUP('Start Here'!$B$2,EntityNumber,2,FALSE)</f>
        <v>510002</v>
      </c>
      <c r="B224" s="131">
        <f>YEAR('Start Here'!$B$5)</f>
        <v>2025</v>
      </c>
      <c r="C224">
        <v>201</v>
      </c>
      <c r="D224">
        <v>33100</v>
      </c>
      <c r="E224" s="115">
        <f>'Exhibit 4'!D24</f>
        <v>0</v>
      </c>
      <c r="F224" s="132">
        <f t="shared" si="7"/>
        <v>45736</v>
      </c>
      <c r="G224" s="132">
        <f t="shared" ca="1" si="6"/>
        <v>46030.596478819447</v>
      </c>
      <c r="H224" t="b">
        <v>1</v>
      </c>
    </row>
    <row r="225" spans="1:8" x14ac:dyDescent="0.3">
      <c r="A225">
        <f>VLOOKUP('Start Here'!$B$2,EntityNumber,2,FALSE)</f>
        <v>510002</v>
      </c>
      <c r="B225" s="131">
        <f>YEAR('Start Here'!$B$5)</f>
        <v>2025</v>
      </c>
      <c r="C225">
        <v>201</v>
      </c>
      <c r="D225">
        <v>33200</v>
      </c>
      <c r="E225" s="115">
        <f>'Exhibit 4'!D25</f>
        <v>0</v>
      </c>
      <c r="F225" s="132">
        <f t="shared" si="7"/>
        <v>45736</v>
      </c>
      <c r="G225" s="132">
        <f t="shared" ca="1" si="6"/>
        <v>46030.596478819447</v>
      </c>
      <c r="H225" t="b">
        <v>1</v>
      </c>
    </row>
    <row r="226" spans="1:8" x14ac:dyDescent="0.3">
      <c r="A226">
        <f>VLOOKUP('Start Here'!$B$2,EntityNumber,2,FALSE)</f>
        <v>510002</v>
      </c>
      <c r="B226" s="131">
        <f>YEAR('Start Here'!$B$5)</f>
        <v>2025</v>
      </c>
      <c r="C226">
        <v>201</v>
      </c>
      <c r="D226">
        <v>33300</v>
      </c>
      <c r="E226" s="115">
        <f>'Exhibit 4'!D26</f>
        <v>0</v>
      </c>
      <c r="F226" s="132">
        <f t="shared" si="7"/>
        <v>45736</v>
      </c>
      <c r="G226" s="132">
        <f t="shared" ca="1" si="6"/>
        <v>46030.596478819447</v>
      </c>
      <c r="H226" t="b">
        <v>1</v>
      </c>
    </row>
    <row r="227" spans="1:8" x14ac:dyDescent="0.3">
      <c r="A227">
        <f>VLOOKUP('Start Here'!$B$2,EntityNumber,2,FALSE)</f>
        <v>510002</v>
      </c>
      <c r="B227" s="131">
        <f>YEAR('Start Here'!$B$5)</f>
        <v>2025</v>
      </c>
      <c r="C227">
        <v>201</v>
      </c>
      <c r="D227">
        <v>33400</v>
      </c>
      <c r="E227" s="115">
        <f>'Exhibit 4'!D27</f>
        <v>0</v>
      </c>
      <c r="F227" s="132">
        <f t="shared" si="7"/>
        <v>45736</v>
      </c>
      <c r="G227" s="132">
        <f t="shared" ca="1" si="6"/>
        <v>46030.596478819447</v>
      </c>
      <c r="H227" t="b">
        <v>1</v>
      </c>
    </row>
    <row r="228" spans="1:8" x14ac:dyDescent="0.3">
      <c r="A228">
        <f>VLOOKUP('Start Here'!$B$2,EntityNumber,2,FALSE)</f>
        <v>510002</v>
      </c>
      <c r="B228" s="131">
        <f>YEAR('Start Here'!$B$5)</f>
        <v>2025</v>
      </c>
      <c r="C228">
        <v>201</v>
      </c>
      <c r="D228">
        <v>33501</v>
      </c>
      <c r="E228" s="115">
        <f>'Exhibit 4'!D29</f>
        <v>0</v>
      </c>
      <c r="F228" s="132">
        <f t="shared" si="7"/>
        <v>45736</v>
      </c>
      <c r="G228" s="132">
        <f t="shared" ca="1" si="6"/>
        <v>46030.596478819447</v>
      </c>
      <c r="H228" t="b">
        <v>1</v>
      </c>
    </row>
    <row r="229" spans="1:8" x14ac:dyDescent="0.3">
      <c r="A229">
        <f>VLOOKUP('Start Here'!$B$2,EntityNumber,2,FALSE)</f>
        <v>510002</v>
      </c>
      <c r="B229" s="131">
        <f>YEAR('Start Here'!$B$5)</f>
        <v>2025</v>
      </c>
      <c r="C229">
        <v>201</v>
      </c>
      <c r="D229">
        <v>33502</v>
      </c>
      <c r="E229" s="115">
        <f>'Exhibit 4'!D30</f>
        <v>0</v>
      </c>
      <c r="F229" s="132">
        <f t="shared" si="7"/>
        <v>45736</v>
      </c>
      <c r="G229" s="132">
        <f t="shared" ca="1" si="6"/>
        <v>46030.596478819447</v>
      </c>
      <c r="H229" t="b">
        <v>1</v>
      </c>
    </row>
    <row r="230" spans="1:8" x14ac:dyDescent="0.3">
      <c r="A230">
        <f>VLOOKUP('Start Here'!$B$2,EntityNumber,2,FALSE)</f>
        <v>510002</v>
      </c>
      <c r="B230" s="131">
        <f>YEAR('Start Here'!$B$5)</f>
        <v>2025</v>
      </c>
      <c r="C230">
        <v>201</v>
      </c>
      <c r="D230">
        <v>33504</v>
      </c>
      <c r="E230" s="115">
        <f>'Exhibit 4'!D31</f>
        <v>0</v>
      </c>
      <c r="F230" s="132">
        <f t="shared" si="7"/>
        <v>45736</v>
      </c>
      <c r="G230" s="132">
        <f t="shared" ca="1" si="6"/>
        <v>46030.596478819447</v>
      </c>
      <c r="H230" t="b">
        <v>1</v>
      </c>
    </row>
    <row r="231" spans="1:8" x14ac:dyDescent="0.3">
      <c r="A231">
        <f>VLOOKUP('Start Here'!$B$2,EntityNumber,2,FALSE)</f>
        <v>510002</v>
      </c>
      <c r="B231" s="131">
        <f>YEAR('Start Here'!$B$5)</f>
        <v>2025</v>
      </c>
      <c r="C231">
        <v>201</v>
      </c>
      <c r="D231">
        <v>33505</v>
      </c>
      <c r="E231" s="115">
        <f>'Exhibit 4'!D32</f>
        <v>0</v>
      </c>
      <c r="F231" s="132">
        <f t="shared" si="7"/>
        <v>45736</v>
      </c>
      <c r="G231" s="132">
        <f t="shared" ca="1" si="6"/>
        <v>46030.596478819447</v>
      </c>
      <c r="H231" t="b">
        <v>1</v>
      </c>
    </row>
    <row r="232" spans="1:8" x14ac:dyDescent="0.3">
      <c r="A232">
        <f>VLOOKUP('Start Here'!$B$2,EntityNumber,2,FALSE)</f>
        <v>510002</v>
      </c>
      <c r="B232" s="131">
        <f>YEAR('Start Here'!$B$5)</f>
        <v>2025</v>
      </c>
      <c r="C232">
        <v>201</v>
      </c>
      <c r="D232">
        <v>33506</v>
      </c>
      <c r="E232" s="115">
        <f>'Exhibit 4'!D33</f>
        <v>0</v>
      </c>
      <c r="F232" s="132">
        <f t="shared" si="7"/>
        <v>45736</v>
      </c>
      <c r="G232" s="132">
        <f t="shared" ca="1" si="6"/>
        <v>46030.596478819447</v>
      </c>
      <c r="H232" t="b">
        <v>1</v>
      </c>
    </row>
    <row r="233" spans="1:8" x14ac:dyDescent="0.3">
      <c r="A233">
        <f>VLOOKUP('Start Here'!$B$2,EntityNumber,2,FALSE)</f>
        <v>510002</v>
      </c>
      <c r="B233" s="131">
        <f>YEAR('Start Here'!$B$5)</f>
        <v>2025</v>
      </c>
      <c r="C233">
        <v>201</v>
      </c>
      <c r="D233">
        <v>33507</v>
      </c>
      <c r="E233" s="115">
        <f>'Exhibit 4'!D34</f>
        <v>0</v>
      </c>
      <c r="F233" s="132">
        <f t="shared" si="7"/>
        <v>45736</v>
      </c>
      <c r="G233" s="132">
        <f t="shared" ca="1" si="6"/>
        <v>46030.596478819447</v>
      </c>
      <c r="H233" t="b">
        <v>1</v>
      </c>
    </row>
    <row r="234" spans="1:8" x14ac:dyDescent="0.3">
      <c r="A234">
        <f>VLOOKUP('Start Here'!$B$2,EntityNumber,2,FALSE)</f>
        <v>510002</v>
      </c>
      <c r="B234" s="131">
        <f>YEAR('Start Here'!$B$5)</f>
        <v>2025</v>
      </c>
      <c r="C234">
        <v>201</v>
      </c>
      <c r="D234">
        <v>33508</v>
      </c>
      <c r="E234" s="115">
        <f>'Exhibit 4'!D35</f>
        <v>0</v>
      </c>
      <c r="F234" s="132">
        <f t="shared" si="7"/>
        <v>45736</v>
      </c>
      <c r="G234" s="132">
        <f t="shared" ca="1" si="6"/>
        <v>46030.596478819447</v>
      </c>
      <c r="H234" t="b">
        <v>1</v>
      </c>
    </row>
    <row r="235" spans="1:8" x14ac:dyDescent="0.3">
      <c r="A235">
        <f>VLOOKUP('Start Here'!$B$2,EntityNumber,2,FALSE)</f>
        <v>510002</v>
      </c>
      <c r="B235" s="131">
        <f>YEAR('Start Here'!$B$5)</f>
        <v>2025</v>
      </c>
      <c r="C235">
        <v>201</v>
      </c>
      <c r="D235">
        <v>33509</v>
      </c>
      <c r="E235" s="115">
        <f>'Exhibit 4'!D36</f>
        <v>0</v>
      </c>
      <c r="F235" s="132">
        <f t="shared" si="7"/>
        <v>45736</v>
      </c>
      <c r="G235" s="132">
        <f t="shared" ca="1" si="6"/>
        <v>46030.596478819447</v>
      </c>
      <c r="H235" t="b">
        <v>1</v>
      </c>
    </row>
    <row r="236" spans="1:8" x14ac:dyDescent="0.3">
      <c r="A236">
        <f>VLOOKUP('Start Here'!$B$2,EntityNumber,2,FALSE)</f>
        <v>510002</v>
      </c>
      <c r="B236" s="131">
        <f>YEAR('Start Here'!$B$5)</f>
        <v>2025</v>
      </c>
      <c r="C236">
        <v>201</v>
      </c>
      <c r="D236">
        <v>33510</v>
      </c>
      <c r="E236" s="115">
        <f>'Exhibit 4'!D37</f>
        <v>0</v>
      </c>
      <c r="F236" s="132">
        <f t="shared" si="7"/>
        <v>45736</v>
      </c>
      <c r="G236" s="132">
        <f t="shared" ca="1" si="6"/>
        <v>46030.596478819447</v>
      </c>
      <c r="H236" t="b">
        <v>1</v>
      </c>
    </row>
    <row r="237" spans="1:8" x14ac:dyDescent="0.3">
      <c r="A237">
        <f>VLOOKUP('Start Here'!$B$2,EntityNumber,2,FALSE)</f>
        <v>510002</v>
      </c>
      <c r="B237" s="131">
        <f>YEAR('Start Here'!$B$5)</f>
        <v>2025</v>
      </c>
      <c r="C237">
        <v>201</v>
      </c>
      <c r="D237">
        <v>33511</v>
      </c>
      <c r="E237" s="115">
        <f>'Exhibit 4'!D38</f>
        <v>0</v>
      </c>
      <c r="F237" s="132">
        <f t="shared" si="7"/>
        <v>45736</v>
      </c>
      <c r="G237" s="132">
        <f t="shared" ca="1" si="6"/>
        <v>46030.596478819447</v>
      </c>
      <c r="H237" t="b">
        <v>1</v>
      </c>
    </row>
    <row r="238" spans="1:8" x14ac:dyDescent="0.3">
      <c r="A238">
        <f>VLOOKUP('Start Here'!$B$2,EntityNumber,2,FALSE)</f>
        <v>510002</v>
      </c>
      <c r="B238" s="131">
        <f>YEAR('Start Here'!$B$5)</f>
        <v>2025</v>
      </c>
      <c r="C238">
        <v>201</v>
      </c>
      <c r="D238">
        <v>33513</v>
      </c>
      <c r="E238" s="115">
        <f>'Exhibit 4'!D39</f>
        <v>0</v>
      </c>
      <c r="F238" s="132">
        <f t="shared" si="7"/>
        <v>45736</v>
      </c>
      <c r="G238" s="132">
        <f t="shared" ca="1" si="6"/>
        <v>46030.596478819447</v>
      </c>
      <c r="H238" t="b">
        <v>1</v>
      </c>
    </row>
    <row r="239" spans="1:8" x14ac:dyDescent="0.3">
      <c r="A239">
        <f>VLOOKUP('Start Here'!$B$2,EntityNumber,2,FALSE)</f>
        <v>510002</v>
      </c>
      <c r="B239" s="131">
        <f>YEAR('Start Here'!$B$5)</f>
        <v>2025</v>
      </c>
      <c r="C239">
        <v>201</v>
      </c>
      <c r="D239">
        <v>33514</v>
      </c>
      <c r="E239" s="115">
        <f>'Exhibit 4'!D40</f>
        <v>0</v>
      </c>
      <c r="F239" s="132">
        <f t="shared" si="7"/>
        <v>45736</v>
      </c>
      <c r="G239" s="132">
        <f t="shared" ca="1" si="6"/>
        <v>46030.596478819447</v>
      </c>
      <c r="H239" t="b">
        <v>1</v>
      </c>
    </row>
    <row r="240" spans="1:8" x14ac:dyDescent="0.3">
      <c r="A240">
        <f>VLOOKUP('Start Here'!$B$2,EntityNumber,2,FALSE)</f>
        <v>510002</v>
      </c>
      <c r="B240" s="131">
        <f>YEAR('Start Here'!$B$5)</f>
        <v>2025</v>
      </c>
      <c r="C240">
        <v>201</v>
      </c>
      <c r="D240">
        <v>33515</v>
      </c>
      <c r="E240" s="115">
        <f>'Exhibit 4'!D41</f>
        <v>0</v>
      </c>
      <c r="F240" s="132">
        <f t="shared" si="7"/>
        <v>45736</v>
      </c>
      <c r="G240" s="132">
        <f t="shared" ca="1" si="6"/>
        <v>46030.596478819447</v>
      </c>
      <c r="H240" t="b">
        <v>1</v>
      </c>
    </row>
    <row r="241" spans="1:8" x14ac:dyDescent="0.3">
      <c r="A241">
        <f>VLOOKUP('Start Here'!$B$2,EntityNumber,2,FALSE)</f>
        <v>510002</v>
      </c>
      <c r="B241" s="131">
        <f>YEAR('Start Here'!$B$5)</f>
        <v>2025</v>
      </c>
      <c r="C241">
        <v>201</v>
      </c>
      <c r="D241">
        <v>33516</v>
      </c>
      <c r="E241" s="115">
        <f>'Exhibit 4'!D42</f>
        <v>0</v>
      </c>
      <c r="F241" s="132">
        <f t="shared" si="7"/>
        <v>45736</v>
      </c>
      <c r="G241" s="132">
        <f t="shared" ca="1" si="6"/>
        <v>46030.596478819447</v>
      </c>
      <c r="H241" t="b">
        <v>1</v>
      </c>
    </row>
    <row r="242" spans="1:8" x14ac:dyDescent="0.3">
      <c r="A242">
        <f>VLOOKUP('Start Here'!$B$2,EntityNumber,2,FALSE)</f>
        <v>510002</v>
      </c>
      <c r="B242" s="131">
        <f>YEAR('Start Here'!$B$5)</f>
        <v>2025</v>
      </c>
      <c r="C242">
        <v>201</v>
      </c>
      <c r="D242">
        <v>33517</v>
      </c>
      <c r="E242" s="115">
        <f>'Exhibit 4'!D43</f>
        <v>0</v>
      </c>
      <c r="F242" s="132">
        <f t="shared" si="7"/>
        <v>45736</v>
      </c>
      <c r="G242" s="132">
        <f t="shared" ca="1" si="6"/>
        <v>46030.596478819447</v>
      </c>
      <c r="H242" t="b">
        <v>1</v>
      </c>
    </row>
    <row r="243" spans="1:8" x14ac:dyDescent="0.3">
      <c r="A243">
        <f>VLOOKUP('Start Here'!$B$2,EntityNumber,2,FALSE)</f>
        <v>510002</v>
      </c>
      <c r="B243" s="131">
        <f>YEAR('Start Here'!$B$5)</f>
        <v>2025</v>
      </c>
      <c r="C243">
        <v>201</v>
      </c>
      <c r="D243">
        <v>33518</v>
      </c>
      <c r="E243" s="115">
        <f>'Exhibit 4'!D44</f>
        <v>0</v>
      </c>
      <c r="F243" s="132">
        <f t="shared" si="7"/>
        <v>45736</v>
      </c>
      <c r="G243" s="132">
        <f t="shared" ca="1" si="6"/>
        <v>46030.596478819447</v>
      </c>
      <c r="H243" t="b">
        <v>1</v>
      </c>
    </row>
    <row r="244" spans="1:8" x14ac:dyDescent="0.3">
      <c r="A244">
        <f>VLOOKUP('Start Here'!$B$2,EntityNumber,2,FALSE)</f>
        <v>510002</v>
      </c>
      <c r="B244" s="131">
        <f>YEAR('Start Here'!$B$5)</f>
        <v>2025</v>
      </c>
      <c r="C244">
        <v>201</v>
      </c>
      <c r="D244">
        <v>33519</v>
      </c>
      <c r="E244" s="115">
        <f>'Exhibit 4'!D45</f>
        <v>0</v>
      </c>
      <c r="F244" s="132">
        <f t="shared" si="7"/>
        <v>45736</v>
      </c>
      <c r="G244" s="132">
        <f t="shared" ca="1" si="6"/>
        <v>46030.596478819447</v>
      </c>
      <c r="H244" t="b">
        <v>1</v>
      </c>
    </row>
    <row r="245" spans="1:8" x14ac:dyDescent="0.3">
      <c r="A245">
        <f>VLOOKUP('Start Here'!$B$2,EntityNumber,2,FALSE)</f>
        <v>510002</v>
      </c>
      <c r="B245" s="131">
        <f>YEAR('Start Here'!$B$5)</f>
        <v>2025</v>
      </c>
      <c r="C245">
        <v>201</v>
      </c>
      <c r="D245">
        <v>33599</v>
      </c>
      <c r="E245" s="115">
        <f>'Exhibit 4'!D46</f>
        <v>0</v>
      </c>
      <c r="F245" s="132">
        <f t="shared" si="7"/>
        <v>45736</v>
      </c>
      <c r="G245" s="132">
        <f t="shared" ca="1" si="6"/>
        <v>46030.596478819447</v>
      </c>
      <c r="H245" t="b">
        <v>1</v>
      </c>
    </row>
    <row r="246" spans="1:8" x14ac:dyDescent="0.3">
      <c r="A246">
        <f>VLOOKUP('Start Here'!$B$2,EntityNumber,2,FALSE)</f>
        <v>510002</v>
      </c>
      <c r="B246" s="131">
        <f>YEAR('Start Here'!$B$5)</f>
        <v>2025</v>
      </c>
      <c r="C246">
        <v>201</v>
      </c>
      <c r="D246">
        <v>33600</v>
      </c>
      <c r="E246" s="115">
        <f>'Exhibit 4'!D47</f>
        <v>0</v>
      </c>
      <c r="F246" s="132">
        <f t="shared" si="7"/>
        <v>45736</v>
      </c>
      <c r="G246" s="132">
        <f t="shared" ca="1" si="6"/>
        <v>46030.596478819447</v>
      </c>
      <c r="H246" t="b">
        <v>1</v>
      </c>
    </row>
    <row r="247" spans="1:8" x14ac:dyDescent="0.3">
      <c r="A247">
        <f>VLOOKUP('Start Here'!$B$2,EntityNumber,2,FALSE)</f>
        <v>510002</v>
      </c>
      <c r="B247" s="131">
        <f>YEAR('Start Here'!$B$5)</f>
        <v>2025</v>
      </c>
      <c r="C247">
        <v>201</v>
      </c>
      <c r="D247">
        <v>33800</v>
      </c>
      <c r="E247" s="115">
        <f>'Exhibit 4'!D48</f>
        <v>0</v>
      </c>
      <c r="F247" s="132">
        <f t="shared" si="7"/>
        <v>45736</v>
      </c>
      <c r="G247" s="132">
        <f t="shared" ca="1" si="6"/>
        <v>46030.596478819447</v>
      </c>
      <c r="H247" t="b">
        <v>1</v>
      </c>
    </row>
    <row r="248" spans="1:8" x14ac:dyDescent="0.3">
      <c r="A248">
        <f>VLOOKUP('Start Here'!$B$2,EntityNumber,2,FALSE)</f>
        <v>510002</v>
      </c>
      <c r="B248" s="131">
        <f>YEAR('Start Here'!$B$5)</f>
        <v>2025</v>
      </c>
      <c r="C248">
        <v>201</v>
      </c>
      <c r="D248">
        <v>33900</v>
      </c>
      <c r="E248" s="115">
        <f>'Exhibit 4'!D49</f>
        <v>0</v>
      </c>
      <c r="F248" s="132">
        <f t="shared" si="7"/>
        <v>45736</v>
      </c>
      <c r="G248" s="132">
        <f t="shared" ca="1" si="6"/>
        <v>46030.596478819447</v>
      </c>
      <c r="H248" t="b">
        <v>1</v>
      </c>
    </row>
    <row r="249" spans="1:8" x14ac:dyDescent="0.3">
      <c r="A249">
        <f>VLOOKUP('Start Here'!$B$2,EntityNumber,2,FALSE)</f>
        <v>510002</v>
      </c>
      <c r="B249" s="131">
        <f>YEAR('Start Here'!$B$5)</f>
        <v>2025</v>
      </c>
      <c r="C249">
        <v>201</v>
      </c>
      <c r="D249">
        <v>34110</v>
      </c>
      <c r="E249" s="115">
        <f>'Exhibit 4'!D54</f>
        <v>0</v>
      </c>
      <c r="F249" s="132">
        <f t="shared" si="7"/>
        <v>45736</v>
      </c>
      <c r="G249" s="132">
        <f t="shared" ca="1" si="6"/>
        <v>46030.596478819447</v>
      </c>
      <c r="H249" t="b">
        <v>1</v>
      </c>
    </row>
    <row r="250" spans="1:8" x14ac:dyDescent="0.3">
      <c r="A250">
        <f>VLOOKUP('Start Here'!$B$2,EntityNumber,2,FALSE)</f>
        <v>510002</v>
      </c>
      <c r="B250" s="131">
        <f>YEAR('Start Here'!$B$5)</f>
        <v>2025</v>
      </c>
      <c r="C250">
        <v>201</v>
      </c>
      <c r="D250">
        <v>34120</v>
      </c>
      <c r="E250" s="115">
        <f>'Exhibit 4'!D55</f>
        <v>0</v>
      </c>
      <c r="F250" s="132">
        <f t="shared" si="7"/>
        <v>45736</v>
      </c>
      <c r="G250" s="132">
        <f t="shared" ca="1" si="6"/>
        <v>46030.596478819447</v>
      </c>
      <c r="H250" t="b">
        <v>1</v>
      </c>
    </row>
    <row r="251" spans="1:8" x14ac:dyDescent="0.3">
      <c r="A251">
        <f>VLOOKUP('Start Here'!$B$2,EntityNumber,2,FALSE)</f>
        <v>510002</v>
      </c>
      <c r="B251" s="131">
        <f>YEAR('Start Here'!$B$5)</f>
        <v>2025</v>
      </c>
      <c r="C251">
        <v>201</v>
      </c>
      <c r="D251">
        <v>34130</v>
      </c>
      <c r="E251" s="115">
        <f>'Exhibit 4'!D56</f>
        <v>0</v>
      </c>
      <c r="F251" s="132">
        <f t="shared" si="7"/>
        <v>45736</v>
      </c>
      <c r="G251" s="132">
        <f t="shared" ca="1" si="6"/>
        <v>46030.596478819447</v>
      </c>
      <c r="H251" t="b">
        <v>1</v>
      </c>
    </row>
    <row r="252" spans="1:8" x14ac:dyDescent="0.3">
      <c r="A252">
        <f>VLOOKUP('Start Here'!$B$2,EntityNumber,2,FALSE)</f>
        <v>510002</v>
      </c>
      <c r="B252" s="131">
        <f>YEAR('Start Here'!$B$5)</f>
        <v>2025</v>
      </c>
      <c r="C252">
        <v>201</v>
      </c>
      <c r="D252">
        <v>34140</v>
      </c>
      <c r="E252" s="115">
        <f>'Exhibit 4'!D57</f>
        <v>0</v>
      </c>
      <c r="F252" s="132">
        <f t="shared" si="7"/>
        <v>45736</v>
      </c>
      <c r="G252" s="132">
        <f t="shared" ca="1" si="6"/>
        <v>46030.596478819447</v>
      </c>
      <c r="H252" t="b">
        <v>1</v>
      </c>
    </row>
    <row r="253" spans="1:8" x14ac:dyDescent="0.3">
      <c r="A253">
        <f>VLOOKUP('Start Here'!$B$2,EntityNumber,2,FALSE)</f>
        <v>510002</v>
      </c>
      <c r="B253" s="131">
        <f>YEAR('Start Here'!$B$5)</f>
        <v>2025</v>
      </c>
      <c r="C253">
        <v>201</v>
      </c>
      <c r="D253">
        <v>34150</v>
      </c>
      <c r="E253" s="115">
        <f>'Exhibit 4'!D58</f>
        <v>0</v>
      </c>
      <c r="F253" s="132">
        <f t="shared" si="7"/>
        <v>45736</v>
      </c>
      <c r="G253" s="132">
        <f t="shared" ca="1" si="6"/>
        <v>46030.596478819447</v>
      </c>
      <c r="H253" t="b">
        <v>1</v>
      </c>
    </row>
    <row r="254" spans="1:8" x14ac:dyDescent="0.3">
      <c r="A254">
        <f>VLOOKUP('Start Here'!$B$2,EntityNumber,2,FALSE)</f>
        <v>510002</v>
      </c>
      <c r="B254" s="131">
        <f>YEAR('Start Here'!$B$5)</f>
        <v>2025</v>
      </c>
      <c r="C254">
        <v>201</v>
      </c>
      <c r="D254">
        <v>34190</v>
      </c>
      <c r="E254" s="115">
        <f>'Exhibit 4'!D59</f>
        <v>0</v>
      </c>
      <c r="F254" s="132">
        <f t="shared" si="7"/>
        <v>45736</v>
      </c>
      <c r="G254" s="132">
        <f t="shared" ca="1" si="6"/>
        <v>46030.596478819447</v>
      </c>
      <c r="H254" t="b">
        <v>1</v>
      </c>
    </row>
    <row r="255" spans="1:8" x14ac:dyDescent="0.3">
      <c r="A255">
        <f>VLOOKUP('Start Here'!$B$2,EntityNumber,2,FALSE)</f>
        <v>510002</v>
      </c>
      <c r="B255" s="131">
        <f>YEAR('Start Here'!$B$5)</f>
        <v>2025</v>
      </c>
      <c r="C255">
        <v>201</v>
      </c>
      <c r="D255">
        <v>34210</v>
      </c>
      <c r="E255" s="115">
        <f>'Exhibit 4'!D61</f>
        <v>0</v>
      </c>
      <c r="F255" s="132">
        <f t="shared" si="7"/>
        <v>45736</v>
      </c>
      <c r="G255" s="132">
        <f t="shared" ca="1" si="6"/>
        <v>46030.596478819447</v>
      </c>
      <c r="H255" t="b">
        <v>1</v>
      </c>
    </row>
    <row r="256" spans="1:8" x14ac:dyDescent="0.3">
      <c r="A256">
        <f>VLOOKUP('Start Here'!$B$2,EntityNumber,2,FALSE)</f>
        <v>510002</v>
      </c>
      <c r="B256" s="131">
        <f>YEAR('Start Here'!$B$5)</f>
        <v>2025</v>
      </c>
      <c r="C256">
        <v>201</v>
      </c>
      <c r="D256">
        <v>34220</v>
      </c>
      <c r="E256" s="115">
        <f>'Exhibit 4'!D62</f>
        <v>0</v>
      </c>
      <c r="F256" s="132">
        <f t="shared" si="7"/>
        <v>45736</v>
      </c>
      <c r="G256" s="132">
        <f t="shared" ca="1" si="6"/>
        <v>46030.596478819447</v>
      </c>
      <c r="H256" t="b">
        <v>1</v>
      </c>
    </row>
    <row r="257" spans="1:8" x14ac:dyDescent="0.3">
      <c r="A257">
        <f>VLOOKUP('Start Here'!$B$2,EntityNumber,2,FALSE)</f>
        <v>510002</v>
      </c>
      <c r="B257" s="131">
        <f>YEAR('Start Here'!$B$5)</f>
        <v>2025</v>
      </c>
      <c r="C257">
        <v>201</v>
      </c>
      <c r="D257">
        <v>34230</v>
      </c>
      <c r="E257" s="115">
        <f>'Exhibit 4'!D63</f>
        <v>0</v>
      </c>
      <c r="F257" s="132">
        <f t="shared" si="7"/>
        <v>45736</v>
      </c>
      <c r="G257" s="132">
        <f t="shared" ca="1" si="6"/>
        <v>46030.596478819447</v>
      </c>
      <c r="H257" t="b">
        <v>1</v>
      </c>
    </row>
    <row r="258" spans="1:8" x14ac:dyDescent="0.3">
      <c r="A258">
        <f>VLOOKUP('Start Here'!$B$2,EntityNumber,2,FALSE)</f>
        <v>510002</v>
      </c>
      <c r="B258" s="131">
        <f>YEAR('Start Here'!$B$5)</f>
        <v>2025</v>
      </c>
      <c r="C258">
        <v>201</v>
      </c>
      <c r="D258">
        <v>34290</v>
      </c>
      <c r="E258" s="115">
        <f>'Exhibit 4'!D64</f>
        <v>0</v>
      </c>
      <c r="F258" s="132">
        <f t="shared" si="7"/>
        <v>45736</v>
      </c>
      <c r="G258" s="132">
        <f t="shared" ca="1" si="6"/>
        <v>46030.596478819447</v>
      </c>
      <c r="H258" t="b">
        <v>1</v>
      </c>
    </row>
    <row r="259" spans="1:8" x14ac:dyDescent="0.3">
      <c r="A259">
        <f>VLOOKUP('Start Here'!$B$2,EntityNumber,2,FALSE)</f>
        <v>510002</v>
      </c>
      <c r="B259" s="131">
        <f>YEAR('Start Here'!$B$5)</f>
        <v>2025</v>
      </c>
      <c r="C259">
        <v>201</v>
      </c>
      <c r="D259">
        <v>34310</v>
      </c>
      <c r="E259" s="115">
        <f>'Exhibit 4'!D66</f>
        <v>0</v>
      </c>
      <c r="F259" s="132">
        <f t="shared" si="7"/>
        <v>45736</v>
      </c>
      <c r="G259" s="132">
        <f t="shared" ca="1" si="6"/>
        <v>46030.596478819447</v>
      </c>
      <c r="H259" t="b">
        <v>1</v>
      </c>
    </row>
    <row r="260" spans="1:8" x14ac:dyDescent="0.3">
      <c r="A260">
        <f>VLOOKUP('Start Here'!$B$2,EntityNumber,2,FALSE)</f>
        <v>510002</v>
      </c>
      <c r="B260" s="131">
        <f>YEAR('Start Here'!$B$5)</f>
        <v>2025</v>
      </c>
      <c r="C260">
        <v>201</v>
      </c>
      <c r="D260">
        <v>34320</v>
      </c>
      <c r="E260" s="115">
        <f>'Exhibit 4'!D67</f>
        <v>0</v>
      </c>
      <c r="F260" s="132">
        <f t="shared" si="7"/>
        <v>45736</v>
      </c>
      <c r="G260" s="132">
        <f t="shared" ca="1" si="6"/>
        <v>46030.596478819447</v>
      </c>
      <c r="H260" t="b">
        <v>1</v>
      </c>
    </row>
    <row r="261" spans="1:8" x14ac:dyDescent="0.3">
      <c r="A261">
        <f>VLOOKUP('Start Here'!$B$2,EntityNumber,2,FALSE)</f>
        <v>510002</v>
      </c>
      <c r="B261" s="131">
        <f>YEAR('Start Here'!$B$5)</f>
        <v>2025</v>
      </c>
      <c r="C261">
        <v>201</v>
      </c>
      <c r="D261">
        <v>34330</v>
      </c>
      <c r="E261" s="115">
        <f>'Exhibit 4'!D68</f>
        <v>0</v>
      </c>
      <c r="F261" s="132">
        <f t="shared" si="7"/>
        <v>45736</v>
      </c>
      <c r="G261" s="132">
        <f t="shared" ca="1" si="6"/>
        <v>46030.596478819447</v>
      </c>
      <c r="H261" t="b">
        <v>1</v>
      </c>
    </row>
    <row r="262" spans="1:8" x14ac:dyDescent="0.3">
      <c r="A262">
        <f>VLOOKUP('Start Here'!$B$2,EntityNumber,2,FALSE)</f>
        <v>510002</v>
      </c>
      <c r="B262" s="131">
        <f>YEAR('Start Here'!$B$5)</f>
        <v>2025</v>
      </c>
      <c r="C262">
        <v>201</v>
      </c>
      <c r="D262">
        <v>34390</v>
      </c>
      <c r="E262" s="115">
        <f>'Exhibit 4'!D69</f>
        <v>0</v>
      </c>
      <c r="F262" s="132">
        <f t="shared" si="7"/>
        <v>45736</v>
      </c>
      <c r="G262" s="132">
        <f t="shared" ca="1" si="6"/>
        <v>46030.596478819447</v>
      </c>
      <c r="H262" t="b">
        <v>1</v>
      </c>
    </row>
    <row r="263" spans="1:8" x14ac:dyDescent="0.3">
      <c r="A263">
        <f>VLOOKUP('Start Here'!$B$2,EntityNumber,2,FALSE)</f>
        <v>510002</v>
      </c>
      <c r="B263" s="131">
        <f>YEAR('Start Here'!$B$5)</f>
        <v>2025</v>
      </c>
      <c r="C263">
        <v>201</v>
      </c>
      <c r="D263">
        <v>34411</v>
      </c>
      <c r="E263" s="115">
        <f>'Exhibit 4'!D72</f>
        <v>0</v>
      </c>
      <c r="F263" s="132">
        <f t="shared" si="7"/>
        <v>45736</v>
      </c>
      <c r="G263" s="132">
        <f t="shared" ca="1" si="6"/>
        <v>46030.596478819447</v>
      </c>
      <c r="H263" t="b">
        <v>1</v>
      </c>
    </row>
    <row r="264" spans="1:8" x14ac:dyDescent="0.3">
      <c r="A264">
        <f>VLOOKUP('Start Here'!$B$2,EntityNumber,2,FALSE)</f>
        <v>510002</v>
      </c>
      <c r="B264" s="131">
        <f>YEAR('Start Here'!$B$5)</f>
        <v>2025</v>
      </c>
      <c r="C264">
        <v>201</v>
      </c>
      <c r="D264">
        <v>34412</v>
      </c>
      <c r="E264" s="115">
        <f>'Exhibit 4'!D73</f>
        <v>0</v>
      </c>
      <c r="F264" s="132">
        <f t="shared" si="7"/>
        <v>45736</v>
      </c>
      <c r="G264" s="132">
        <f t="shared" ref="G264:G329" ca="1" si="8">NOW()</f>
        <v>46030.596478819447</v>
      </c>
      <c r="H264" t="b">
        <v>1</v>
      </c>
    </row>
    <row r="265" spans="1:8" x14ac:dyDescent="0.3">
      <c r="A265">
        <f>VLOOKUP('Start Here'!$B$2,EntityNumber,2,FALSE)</f>
        <v>510002</v>
      </c>
      <c r="B265" s="131">
        <f>YEAR('Start Here'!$B$5)</f>
        <v>2025</v>
      </c>
      <c r="C265">
        <v>201</v>
      </c>
      <c r="D265">
        <v>34413</v>
      </c>
      <c r="E265" s="115">
        <f>'Exhibit 4'!D74</f>
        <v>0</v>
      </c>
      <c r="F265" s="132">
        <f t="shared" ref="F265:F330" si="9">$F$2</f>
        <v>45736</v>
      </c>
      <c r="G265" s="132">
        <f t="shared" ca="1" si="8"/>
        <v>46030.596478819447</v>
      </c>
      <c r="H265" t="b">
        <v>1</v>
      </c>
    </row>
    <row r="266" spans="1:8" x14ac:dyDescent="0.3">
      <c r="A266">
        <f>VLOOKUP('Start Here'!$B$2,EntityNumber,2,FALSE)</f>
        <v>510002</v>
      </c>
      <c r="B266" s="131">
        <f>YEAR('Start Here'!$B$5)</f>
        <v>2025</v>
      </c>
      <c r="C266">
        <v>201</v>
      </c>
      <c r="D266">
        <v>34414</v>
      </c>
      <c r="E266" s="115">
        <f>'Exhibit 4'!D75</f>
        <v>0</v>
      </c>
      <c r="F266" s="132">
        <f t="shared" si="9"/>
        <v>45736</v>
      </c>
      <c r="G266" s="132">
        <f t="shared" ca="1" si="8"/>
        <v>46030.596478819447</v>
      </c>
      <c r="H266" t="b">
        <v>1</v>
      </c>
    </row>
    <row r="267" spans="1:8" x14ac:dyDescent="0.3">
      <c r="A267">
        <f>VLOOKUP('Start Here'!$B$2,EntityNumber,2,FALSE)</f>
        <v>510002</v>
      </c>
      <c r="B267" s="131">
        <f>YEAR('Start Here'!$B$5)</f>
        <v>2025</v>
      </c>
      <c r="C267">
        <v>201</v>
      </c>
      <c r="D267">
        <v>34419</v>
      </c>
      <c r="E267" s="115">
        <f>'Exhibit 4'!D76</f>
        <v>0</v>
      </c>
      <c r="F267" s="132">
        <f t="shared" si="9"/>
        <v>45736</v>
      </c>
      <c r="G267" s="132">
        <f t="shared" ca="1" si="8"/>
        <v>46030.596478819447</v>
      </c>
      <c r="H267" t="b">
        <v>1</v>
      </c>
    </row>
    <row r="268" spans="1:8" x14ac:dyDescent="0.3">
      <c r="A268">
        <f>VLOOKUP('Start Here'!$B$2,EntityNumber,2,FALSE)</f>
        <v>510002</v>
      </c>
      <c r="B268" s="131">
        <f>YEAR('Start Here'!$B$5)</f>
        <v>2025</v>
      </c>
      <c r="C268">
        <v>201</v>
      </c>
      <c r="D268">
        <v>34421</v>
      </c>
      <c r="E268" s="115">
        <f>'Exhibit 4'!D78</f>
        <v>0</v>
      </c>
      <c r="F268" s="132">
        <f t="shared" si="9"/>
        <v>45736</v>
      </c>
      <c r="G268" s="132">
        <f t="shared" ca="1" si="8"/>
        <v>46030.596478819447</v>
      </c>
      <c r="H268" t="b">
        <v>1</v>
      </c>
    </row>
    <row r="269" spans="1:8" x14ac:dyDescent="0.3">
      <c r="A269">
        <f>VLOOKUP('Start Here'!$B$2,EntityNumber,2,FALSE)</f>
        <v>510002</v>
      </c>
      <c r="B269" s="131">
        <f>YEAR('Start Here'!$B$5)</f>
        <v>2025</v>
      </c>
      <c r="C269">
        <v>201</v>
      </c>
      <c r="D269">
        <v>34422</v>
      </c>
      <c r="E269" s="115">
        <f>'Exhibit 4'!D79</f>
        <v>0</v>
      </c>
      <c r="F269" s="132">
        <f t="shared" si="9"/>
        <v>45736</v>
      </c>
      <c r="G269" s="132">
        <f t="shared" ca="1" si="8"/>
        <v>46030.596478819447</v>
      </c>
      <c r="H269" t="b">
        <v>1</v>
      </c>
    </row>
    <row r="270" spans="1:8" x14ac:dyDescent="0.3">
      <c r="A270">
        <f>VLOOKUP('Start Here'!$B$2,EntityNumber,2,FALSE)</f>
        <v>510002</v>
      </c>
      <c r="B270" s="131">
        <f>YEAR('Start Here'!$B$5)</f>
        <v>2025</v>
      </c>
      <c r="C270">
        <v>201</v>
      </c>
      <c r="D270">
        <v>34423</v>
      </c>
      <c r="E270" s="115">
        <f>'Exhibit 4'!D80</f>
        <v>0</v>
      </c>
      <c r="F270" s="132">
        <f t="shared" si="9"/>
        <v>45736</v>
      </c>
      <c r="G270" s="132">
        <f t="shared" ca="1" si="8"/>
        <v>46030.596478819447</v>
      </c>
      <c r="H270" t="b">
        <v>1</v>
      </c>
    </row>
    <row r="271" spans="1:8" x14ac:dyDescent="0.3">
      <c r="A271">
        <f>VLOOKUP('Start Here'!$B$2,EntityNumber,2,FALSE)</f>
        <v>510002</v>
      </c>
      <c r="B271" s="131">
        <f>YEAR('Start Here'!$B$5)</f>
        <v>2025</v>
      </c>
      <c r="C271">
        <v>201</v>
      </c>
      <c r="D271">
        <v>34424</v>
      </c>
      <c r="E271" s="115">
        <f>'Exhibit 4'!D81</f>
        <v>0</v>
      </c>
      <c r="F271" s="132">
        <f t="shared" si="9"/>
        <v>45736</v>
      </c>
      <c r="G271" s="132">
        <f t="shared" ca="1" si="8"/>
        <v>46030.596478819447</v>
      </c>
      <c r="H271" t="b">
        <v>1</v>
      </c>
    </row>
    <row r="272" spans="1:8" x14ac:dyDescent="0.3">
      <c r="A272">
        <f>VLOOKUP('Start Here'!$B$2,EntityNumber,2,FALSE)</f>
        <v>510002</v>
      </c>
      <c r="B272" s="131">
        <f>YEAR('Start Here'!$B$5)</f>
        <v>2025</v>
      </c>
      <c r="C272">
        <v>201</v>
      </c>
      <c r="D272">
        <v>34429</v>
      </c>
      <c r="E272" s="115">
        <f>'Exhibit 4'!D82</f>
        <v>0</v>
      </c>
      <c r="F272" s="132">
        <f t="shared" si="9"/>
        <v>45736</v>
      </c>
      <c r="G272" s="132">
        <f t="shared" ca="1" si="8"/>
        <v>46030.596478819447</v>
      </c>
      <c r="H272" t="b">
        <v>1</v>
      </c>
    </row>
    <row r="273" spans="1:8" x14ac:dyDescent="0.3">
      <c r="A273">
        <f>VLOOKUP('Start Here'!$B$2,EntityNumber,2,FALSE)</f>
        <v>510002</v>
      </c>
      <c r="B273" s="131">
        <f>YEAR('Start Here'!$B$5)</f>
        <v>2025</v>
      </c>
      <c r="C273">
        <v>201</v>
      </c>
      <c r="D273">
        <v>34430</v>
      </c>
      <c r="E273" s="115">
        <f>'Exhibit 4'!D83</f>
        <v>0</v>
      </c>
      <c r="F273" s="132">
        <f t="shared" si="9"/>
        <v>45736</v>
      </c>
      <c r="G273" s="132">
        <f t="shared" ca="1" si="8"/>
        <v>46030.596478819447</v>
      </c>
      <c r="H273" t="b">
        <v>1</v>
      </c>
    </row>
    <row r="274" spans="1:8" x14ac:dyDescent="0.3">
      <c r="A274">
        <f>VLOOKUP('Start Here'!$B$2,EntityNumber,2,FALSE)</f>
        <v>510002</v>
      </c>
      <c r="B274" s="131">
        <f>YEAR('Start Here'!$B$5)</f>
        <v>2025</v>
      </c>
      <c r="C274">
        <v>201</v>
      </c>
      <c r="D274">
        <v>34440</v>
      </c>
      <c r="E274" s="115">
        <f>'Exhibit 4'!D84</f>
        <v>0</v>
      </c>
      <c r="F274" s="132">
        <f t="shared" si="9"/>
        <v>45736</v>
      </c>
      <c r="G274" s="132">
        <f t="shared" ca="1" si="8"/>
        <v>46030.596478819447</v>
      </c>
      <c r="H274" t="b">
        <v>1</v>
      </c>
    </row>
    <row r="275" spans="1:8" x14ac:dyDescent="0.3">
      <c r="A275">
        <f>VLOOKUP('Start Here'!$B$2,EntityNumber,2,FALSE)</f>
        <v>510002</v>
      </c>
      <c r="B275" s="131">
        <f>YEAR('Start Here'!$B$5)</f>
        <v>2025</v>
      </c>
      <c r="C275">
        <v>201</v>
      </c>
      <c r="D275">
        <v>34500</v>
      </c>
      <c r="E275" s="115">
        <f>'Exhibit 4'!D85</f>
        <v>0</v>
      </c>
      <c r="F275" s="132">
        <f t="shared" si="9"/>
        <v>45736</v>
      </c>
      <c r="G275" s="132">
        <f t="shared" ca="1" si="8"/>
        <v>46030.596478819447</v>
      </c>
      <c r="H275" t="b">
        <v>1</v>
      </c>
    </row>
    <row r="276" spans="1:8" x14ac:dyDescent="0.3">
      <c r="A276">
        <f>VLOOKUP('Start Here'!$B$2,EntityNumber,2,FALSE)</f>
        <v>510002</v>
      </c>
      <c r="B276" s="131">
        <f>YEAR('Start Here'!$B$5)</f>
        <v>2025</v>
      </c>
      <c r="C276">
        <v>201</v>
      </c>
      <c r="D276">
        <v>34600</v>
      </c>
      <c r="E276" s="115">
        <f>'Exhibit 4'!D86</f>
        <v>0</v>
      </c>
      <c r="F276" s="132">
        <f t="shared" si="9"/>
        <v>45736</v>
      </c>
      <c r="G276" s="132">
        <f t="shared" ca="1" si="8"/>
        <v>46030.596478819447</v>
      </c>
      <c r="H276" t="b">
        <v>1</v>
      </c>
    </row>
    <row r="277" spans="1:8" x14ac:dyDescent="0.3">
      <c r="A277">
        <f>VLOOKUP('Start Here'!$B$2,EntityNumber,2,FALSE)</f>
        <v>510002</v>
      </c>
      <c r="B277" s="131">
        <f>YEAR('Start Here'!$B$5)</f>
        <v>2025</v>
      </c>
      <c r="C277">
        <v>201</v>
      </c>
      <c r="D277">
        <v>34800</v>
      </c>
      <c r="E277" s="115">
        <f>'Exhibit 4'!D87</f>
        <v>0</v>
      </c>
      <c r="F277" s="132">
        <f t="shared" si="9"/>
        <v>45736</v>
      </c>
      <c r="G277" s="132">
        <f t="shared" ca="1" si="8"/>
        <v>46030.596478819447</v>
      </c>
      <c r="H277" t="b">
        <v>1</v>
      </c>
    </row>
    <row r="278" spans="1:8" x14ac:dyDescent="0.3">
      <c r="A278">
        <f>VLOOKUP('Start Here'!$B$2,EntityNumber,2,FALSE)</f>
        <v>510002</v>
      </c>
      <c r="B278" s="131">
        <f>YEAR('Start Here'!$B$5)</f>
        <v>2025</v>
      </c>
      <c r="C278">
        <v>201</v>
      </c>
      <c r="D278">
        <v>34900</v>
      </c>
      <c r="E278" s="115">
        <f>'Exhibit 4'!D88</f>
        <v>0</v>
      </c>
      <c r="F278" s="132">
        <f t="shared" si="9"/>
        <v>45736</v>
      </c>
      <c r="G278" s="132">
        <f t="shared" ca="1" si="8"/>
        <v>46030.596478819447</v>
      </c>
      <c r="H278" t="b">
        <v>1</v>
      </c>
    </row>
    <row r="279" spans="1:8" x14ac:dyDescent="0.3">
      <c r="A279">
        <f>VLOOKUP('Start Here'!$B$2,EntityNumber,2,FALSE)</f>
        <v>510002</v>
      </c>
      <c r="B279" s="131">
        <f>YEAR('Start Here'!$B$5)</f>
        <v>2025</v>
      </c>
      <c r="C279">
        <v>201</v>
      </c>
      <c r="D279">
        <v>35100</v>
      </c>
      <c r="E279" s="115">
        <f>'Exhibit 4'!D92</f>
        <v>0</v>
      </c>
      <c r="F279" s="132">
        <f t="shared" si="9"/>
        <v>45736</v>
      </c>
      <c r="G279" s="132">
        <f t="shared" ca="1" si="8"/>
        <v>46030.596478819447</v>
      </c>
      <c r="H279" t="b">
        <v>1</v>
      </c>
    </row>
    <row r="280" spans="1:8" x14ac:dyDescent="0.3">
      <c r="A280">
        <f>VLOOKUP('Start Here'!$B$2,EntityNumber,2,FALSE)</f>
        <v>510002</v>
      </c>
      <c r="B280" s="131">
        <f>YEAR('Start Here'!$B$5)</f>
        <v>2025</v>
      </c>
      <c r="C280">
        <v>201</v>
      </c>
      <c r="D280">
        <v>35200</v>
      </c>
      <c r="E280" s="115">
        <f>'Exhibit 4'!D93</f>
        <v>0</v>
      </c>
      <c r="F280" s="132">
        <f t="shared" si="9"/>
        <v>45736</v>
      </c>
      <c r="G280" s="132">
        <f t="shared" ca="1" si="8"/>
        <v>46030.596478819447</v>
      </c>
      <c r="H280" t="b">
        <v>1</v>
      </c>
    </row>
    <row r="281" spans="1:8" x14ac:dyDescent="0.3">
      <c r="A281">
        <f>VLOOKUP('Start Here'!$B$2,EntityNumber,2,FALSE)</f>
        <v>510002</v>
      </c>
      <c r="B281" s="131">
        <f>YEAR('Start Here'!$B$5)</f>
        <v>2025</v>
      </c>
      <c r="C281">
        <v>201</v>
      </c>
      <c r="D281">
        <v>35300</v>
      </c>
      <c r="E281" s="115">
        <f>'Exhibit 4'!D94</f>
        <v>0</v>
      </c>
      <c r="F281" s="132">
        <f t="shared" si="9"/>
        <v>45736</v>
      </c>
      <c r="G281" s="132">
        <f t="shared" ca="1" si="8"/>
        <v>46030.596478819447</v>
      </c>
      <c r="H281" t="b">
        <v>1</v>
      </c>
    </row>
    <row r="282" spans="1:8" x14ac:dyDescent="0.3">
      <c r="A282">
        <f>VLOOKUP('Start Here'!$B$2,EntityNumber,2,FALSE)</f>
        <v>510002</v>
      </c>
      <c r="B282" s="131">
        <f>YEAR('Start Here'!$B$5)</f>
        <v>2025</v>
      </c>
      <c r="C282">
        <v>201</v>
      </c>
      <c r="D282">
        <v>35900</v>
      </c>
      <c r="E282" s="115">
        <f>'Exhibit 4'!D95</f>
        <v>0</v>
      </c>
      <c r="F282" s="132">
        <f t="shared" si="9"/>
        <v>45736</v>
      </c>
      <c r="G282" s="132">
        <f t="shared" ca="1" si="8"/>
        <v>46030.596478819447</v>
      </c>
      <c r="H282" t="b">
        <v>1</v>
      </c>
    </row>
    <row r="283" spans="1:8" x14ac:dyDescent="0.3">
      <c r="A283">
        <f>VLOOKUP('Start Here'!$B$2,EntityNumber,2,FALSE)</f>
        <v>510002</v>
      </c>
      <c r="B283" s="131">
        <f>YEAR('Start Here'!$B$5)</f>
        <v>2025</v>
      </c>
      <c r="C283">
        <v>201</v>
      </c>
      <c r="D283">
        <v>36100</v>
      </c>
      <c r="E283" s="115">
        <f>'Exhibit 4'!D99</f>
        <v>0</v>
      </c>
      <c r="F283" s="132">
        <f t="shared" si="9"/>
        <v>45736</v>
      </c>
      <c r="G283" s="132">
        <f t="shared" ca="1" si="8"/>
        <v>46030.596478819447</v>
      </c>
      <c r="H283" t="b">
        <v>1</v>
      </c>
    </row>
    <row r="284" spans="1:8" x14ac:dyDescent="0.3">
      <c r="A284">
        <f>VLOOKUP('Start Here'!$B$2,EntityNumber,2,FALSE)</f>
        <v>510002</v>
      </c>
      <c r="B284" s="131">
        <f>YEAR('Start Here'!$B$5)</f>
        <v>2025</v>
      </c>
      <c r="C284">
        <v>201</v>
      </c>
      <c r="D284">
        <v>36200</v>
      </c>
      <c r="E284" s="115">
        <f>'Exhibit 4'!D100</f>
        <v>0</v>
      </c>
      <c r="F284" s="132">
        <f t="shared" si="9"/>
        <v>45736</v>
      </c>
      <c r="G284" s="132">
        <f t="shared" ca="1" si="8"/>
        <v>46030.596478819447</v>
      </c>
      <c r="H284" t="b">
        <v>1</v>
      </c>
    </row>
    <row r="285" spans="1:8" x14ac:dyDescent="0.3">
      <c r="A285">
        <f>VLOOKUP('Start Here'!$B$2,EntityNumber,2,FALSE)</f>
        <v>510002</v>
      </c>
      <c r="B285" s="131">
        <f>YEAR('Start Here'!$B$5)</f>
        <v>2025</v>
      </c>
      <c r="C285">
        <v>201</v>
      </c>
      <c r="D285">
        <v>36300</v>
      </c>
      <c r="E285" s="115">
        <f>'Exhibit 4'!D101</f>
        <v>0</v>
      </c>
      <c r="F285" s="132">
        <f t="shared" si="9"/>
        <v>45736</v>
      </c>
      <c r="G285" s="132">
        <f t="shared" ca="1" si="8"/>
        <v>46030.596478819447</v>
      </c>
      <c r="H285" t="b">
        <v>1</v>
      </c>
    </row>
    <row r="286" spans="1:8" x14ac:dyDescent="0.3">
      <c r="A286">
        <f>VLOOKUP('Start Here'!$B$2,EntityNumber,2,FALSE)</f>
        <v>510002</v>
      </c>
      <c r="B286" s="131">
        <f>YEAR('Start Here'!$B$5)</f>
        <v>2025</v>
      </c>
      <c r="C286">
        <v>201</v>
      </c>
      <c r="D286">
        <v>36500</v>
      </c>
      <c r="E286" s="115">
        <f>'Exhibit 4'!D102</f>
        <v>0</v>
      </c>
      <c r="F286" s="132">
        <f t="shared" si="9"/>
        <v>45736</v>
      </c>
      <c r="G286" s="132">
        <f t="shared" ca="1" si="8"/>
        <v>46030.596478819447</v>
      </c>
      <c r="H286" t="b">
        <v>1</v>
      </c>
    </row>
    <row r="287" spans="1:8" x14ac:dyDescent="0.3">
      <c r="A287">
        <f>VLOOKUP('Start Here'!$B$2,EntityNumber,2,FALSE)</f>
        <v>510002</v>
      </c>
      <c r="B287" s="131">
        <f>YEAR('Start Here'!$B$5)</f>
        <v>2025</v>
      </c>
      <c r="C287">
        <v>201</v>
      </c>
      <c r="D287">
        <v>36600</v>
      </c>
      <c r="E287" s="115">
        <f>'Exhibit 4'!D103</f>
        <v>0</v>
      </c>
      <c r="F287" s="132">
        <f t="shared" si="9"/>
        <v>45736</v>
      </c>
      <c r="G287" s="132">
        <f t="shared" ca="1" si="8"/>
        <v>46030.596478819447</v>
      </c>
      <c r="H287" t="b">
        <v>1</v>
      </c>
    </row>
    <row r="288" spans="1:8" x14ac:dyDescent="0.3">
      <c r="A288">
        <f>VLOOKUP('Start Here'!$B$2,EntityNumber,2,FALSE)</f>
        <v>510002</v>
      </c>
      <c r="B288" s="131">
        <f>YEAR('Start Here'!$B$5)</f>
        <v>2025</v>
      </c>
      <c r="C288">
        <v>201</v>
      </c>
      <c r="D288">
        <v>36900</v>
      </c>
      <c r="E288" s="115">
        <f>'Exhibit 4'!D104</f>
        <v>0</v>
      </c>
      <c r="F288" s="132">
        <f t="shared" si="9"/>
        <v>45736</v>
      </c>
      <c r="G288" s="132">
        <f t="shared" ca="1" si="8"/>
        <v>46030.596478819447</v>
      </c>
      <c r="H288" t="b">
        <v>1</v>
      </c>
    </row>
    <row r="289" spans="1:8" x14ac:dyDescent="0.3">
      <c r="A289">
        <f>VLOOKUP('Start Here'!$B$2,EntityNumber,2,FALSE)</f>
        <v>510002</v>
      </c>
      <c r="B289" s="131">
        <f>YEAR('Start Here'!$B$5)</f>
        <v>2025</v>
      </c>
      <c r="C289">
        <v>201</v>
      </c>
      <c r="D289">
        <v>411100</v>
      </c>
      <c r="E289" s="115">
        <f>'Exhibit 4'!D111</f>
        <v>0</v>
      </c>
      <c r="F289" s="132">
        <f t="shared" si="9"/>
        <v>45736</v>
      </c>
      <c r="G289" s="132">
        <f t="shared" ca="1" si="8"/>
        <v>46030.596478819447</v>
      </c>
      <c r="H289" t="b">
        <v>1</v>
      </c>
    </row>
    <row r="290" spans="1:8" x14ac:dyDescent="0.3">
      <c r="A290">
        <f>VLOOKUP('Start Here'!$B$2,EntityNumber,2,FALSE)</f>
        <v>510002</v>
      </c>
      <c r="B290" s="131">
        <f>YEAR('Start Here'!$B$5)</f>
        <v>2025</v>
      </c>
      <c r="C290">
        <v>201</v>
      </c>
      <c r="D290">
        <v>412000</v>
      </c>
      <c r="E290" s="115">
        <f>'Exhibit 4'!D112</f>
        <v>0</v>
      </c>
      <c r="F290" s="132">
        <f t="shared" si="9"/>
        <v>45736</v>
      </c>
      <c r="G290" s="132">
        <f t="shared" ca="1" si="8"/>
        <v>46030.596478819447</v>
      </c>
      <c r="H290" t="b">
        <v>1</v>
      </c>
    </row>
    <row r="291" spans="1:8" x14ac:dyDescent="0.3">
      <c r="A291">
        <f>VLOOKUP('Start Here'!$B$2,EntityNumber,2,FALSE)</f>
        <v>510002</v>
      </c>
      <c r="B291" s="131">
        <f>YEAR('Start Here'!$B$5)</f>
        <v>2025</v>
      </c>
      <c r="C291">
        <v>201</v>
      </c>
      <c r="D291">
        <v>413000</v>
      </c>
      <c r="E291" s="115">
        <f>'Exhibit 4'!D113</f>
        <v>0</v>
      </c>
      <c r="F291" s="132">
        <f t="shared" si="9"/>
        <v>45736</v>
      </c>
      <c r="G291" s="132">
        <f t="shared" ca="1" si="8"/>
        <v>46030.596478819447</v>
      </c>
      <c r="H291" t="b">
        <v>1</v>
      </c>
    </row>
    <row r="292" spans="1:8" x14ac:dyDescent="0.3">
      <c r="A292">
        <f>VLOOKUP('Start Here'!$B$2,EntityNumber,2,FALSE)</f>
        <v>510002</v>
      </c>
      <c r="B292" s="131">
        <f>YEAR('Start Here'!$B$5)</f>
        <v>2025</v>
      </c>
      <c r="C292">
        <v>201</v>
      </c>
      <c r="D292">
        <v>414100</v>
      </c>
      <c r="E292" s="115">
        <f>'Exhibit 4'!D115</f>
        <v>0</v>
      </c>
      <c r="F292" s="132">
        <f t="shared" si="9"/>
        <v>45736</v>
      </c>
      <c r="G292" s="132">
        <f t="shared" ca="1" si="8"/>
        <v>46030.596478819447</v>
      </c>
      <c r="H292" t="b">
        <v>1</v>
      </c>
    </row>
    <row r="293" spans="1:8" x14ac:dyDescent="0.3">
      <c r="A293">
        <f>VLOOKUP('Start Here'!$B$2,EntityNumber,2,FALSE)</f>
        <v>510002</v>
      </c>
      <c r="B293" s="131">
        <f>YEAR('Start Here'!$B$5)</f>
        <v>2025</v>
      </c>
      <c r="C293">
        <v>201</v>
      </c>
      <c r="D293">
        <v>414200</v>
      </c>
      <c r="E293" s="115">
        <f>'Exhibit 4'!D116</f>
        <v>0</v>
      </c>
      <c r="F293" s="132">
        <f t="shared" si="9"/>
        <v>45736</v>
      </c>
      <c r="G293" s="132">
        <f t="shared" ca="1" si="8"/>
        <v>46030.596478819447</v>
      </c>
      <c r="H293" t="b">
        <v>1</v>
      </c>
    </row>
    <row r="294" spans="1:8" x14ac:dyDescent="0.3">
      <c r="A294">
        <f>VLOOKUP('Start Here'!$B$2,EntityNumber,2,FALSE)</f>
        <v>510002</v>
      </c>
      <c r="B294" s="131">
        <f>YEAR('Start Here'!$B$5)</f>
        <v>2025</v>
      </c>
      <c r="C294">
        <v>201</v>
      </c>
      <c r="D294">
        <v>414300</v>
      </c>
      <c r="E294" s="115">
        <f>'Exhibit 4'!D117</f>
        <v>0</v>
      </c>
      <c r="F294" s="132">
        <f t="shared" si="9"/>
        <v>45736</v>
      </c>
      <c r="G294" s="132">
        <f t="shared" ca="1" si="8"/>
        <v>46030.596478819447</v>
      </c>
      <c r="H294" t="b">
        <v>1</v>
      </c>
    </row>
    <row r="295" spans="1:8" x14ac:dyDescent="0.3">
      <c r="A295">
        <f>VLOOKUP('Start Here'!$B$2,EntityNumber,2,FALSE)</f>
        <v>510002</v>
      </c>
      <c r="B295" s="131">
        <f>YEAR('Start Here'!$B$5)</f>
        <v>2025</v>
      </c>
      <c r="C295">
        <v>201</v>
      </c>
      <c r="D295">
        <v>414900</v>
      </c>
      <c r="E295" s="115">
        <f>'Exhibit 4'!D118</f>
        <v>0</v>
      </c>
      <c r="F295" s="132">
        <f t="shared" si="9"/>
        <v>45736</v>
      </c>
      <c r="G295" s="132">
        <f t="shared" ca="1" si="8"/>
        <v>46030.596478819447</v>
      </c>
      <c r="H295" t="b">
        <v>1</v>
      </c>
    </row>
    <row r="296" spans="1:8" x14ac:dyDescent="0.3">
      <c r="A296">
        <f>VLOOKUP('Start Here'!$B$2,EntityNumber,2,FALSE)</f>
        <v>510002</v>
      </c>
      <c r="B296" s="131">
        <f>YEAR('Start Here'!$B$5)</f>
        <v>2025</v>
      </c>
      <c r="C296">
        <v>201</v>
      </c>
      <c r="D296">
        <v>415100</v>
      </c>
      <c r="E296" s="115">
        <f>'Exhibit 4'!D120</f>
        <v>0</v>
      </c>
      <c r="F296" s="132">
        <f t="shared" si="9"/>
        <v>45736</v>
      </c>
      <c r="G296" s="132">
        <f t="shared" ca="1" si="8"/>
        <v>46030.596478819447</v>
      </c>
      <c r="H296" t="b">
        <v>1</v>
      </c>
    </row>
    <row r="297" spans="1:8" x14ac:dyDescent="0.3">
      <c r="A297">
        <f>VLOOKUP('Start Here'!$B$2,EntityNumber,2,FALSE)</f>
        <v>510002</v>
      </c>
      <c r="B297" s="131">
        <f>YEAR('Start Here'!$B$5)</f>
        <v>2025</v>
      </c>
      <c r="C297">
        <v>201</v>
      </c>
      <c r="D297">
        <v>415200</v>
      </c>
      <c r="E297" s="115">
        <f>'Exhibit 4'!D121</f>
        <v>0</v>
      </c>
      <c r="F297" s="132">
        <f t="shared" si="9"/>
        <v>45736</v>
      </c>
      <c r="G297" s="132">
        <f t="shared" ca="1" si="8"/>
        <v>46030.596478819447</v>
      </c>
      <c r="H297" t="b">
        <v>1</v>
      </c>
    </row>
    <row r="298" spans="1:8" x14ac:dyDescent="0.3">
      <c r="A298">
        <f>VLOOKUP('Start Here'!$B$2,EntityNumber,2,FALSE)</f>
        <v>510002</v>
      </c>
      <c r="B298" s="131">
        <f>YEAR('Start Here'!$B$5)</f>
        <v>2025</v>
      </c>
      <c r="C298">
        <v>201</v>
      </c>
      <c r="D298">
        <v>415300</v>
      </c>
      <c r="E298" s="115">
        <f>'Exhibit 4'!D122</f>
        <v>0</v>
      </c>
      <c r="F298" s="132">
        <f t="shared" si="9"/>
        <v>45736</v>
      </c>
      <c r="G298" s="132">
        <f t="shared" ca="1" si="8"/>
        <v>46030.596478819447</v>
      </c>
      <c r="H298" t="b">
        <v>1</v>
      </c>
    </row>
    <row r="299" spans="1:8" x14ac:dyDescent="0.3">
      <c r="A299">
        <f>VLOOKUP('Start Here'!$B$2,EntityNumber,2,FALSE)</f>
        <v>510002</v>
      </c>
      <c r="B299" s="131">
        <f>YEAR('Start Here'!$B$5)</f>
        <v>2025</v>
      </c>
      <c r="C299">
        <v>201</v>
      </c>
      <c r="D299">
        <v>415400</v>
      </c>
      <c r="E299" s="115">
        <f>'Exhibit 4'!D123</f>
        <v>0</v>
      </c>
      <c r="F299" s="132">
        <f t="shared" si="9"/>
        <v>45736</v>
      </c>
      <c r="G299" s="132">
        <f t="shared" ca="1" si="8"/>
        <v>46030.596478819447</v>
      </c>
      <c r="H299" t="b">
        <v>1</v>
      </c>
    </row>
    <row r="300" spans="1:8" x14ac:dyDescent="0.3">
      <c r="A300">
        <f>VLOOKUP('Start Here'!$B$2,EntityNumber,2,FALSE)</f>
        <v>510002</v>
      </c>
      <c r="B300" s="131">
        <f>YEAR('Start Here'!$B$5)</f>
        <v>2025</v>
      </c>
      <c r="C300">
        <v>201</v>
      </c>
      <c r="D300">
        <v>415900</v>
      </c>
      <c r="E300" s="115">
        <f>'Exhibit 4'!D124</f>
        <v>0</v>
      </c>
      <c r="F300" s="132">
        <f t="shared" si="9"/>
        <v>45736</v>
      </c>
      <c r="G300" s="132">
        <f t="shared" ca="1" si="8"/>
        <v>46030.596478819447</v>
      </c>
      <c r="H300" t="b">
        <v>1</v>
      </c>
    </row>
    <row r="301" spans="1:8" x14ac:dyDescent="0.3">
      <c r="A301">
        <f>VLOOKUP('Start Here'!$B$2,EntityNumber,2,FALSE)</f>
        <v>510002</v>
      </c>
      <c r="B301" s="131">
        <f>YEAR('Start Here'!$B$5)</f>
        <v>2025</v>
      </c>
      <c r="C301">
        <v>201</v>
      </c>
      <c r="D301">
        <v>416100</v>
      </c>
      <c r="E301" s="115">
        <f>'Exhibit 4'!D126</f>
        <v>0</v>
      </c>
      <c r="F301" s="132">
        <f t="shared" si="9"/>
        <v>45736</v>
      </c>
      <c r="G301" s="132">
        <f t="shared" ca="1" si="8"/>
        <v>46030.596478819447</v>
      </c>
      <c r="H301" t="b">
        <v>1</v>
      </c>
    </row>
    <row r="302" spans="1:8" x14ac:dyDescent="0.3">
      <c r="A302">
        <f>VLOOKUP('Start Here'!$B$2,EntityNumber,2,FALSE)</f>
        <v>510002</v>
      </c>
      <c r="B302" s="131">
        <f>YEAR('Start Here'!$B$5)</f>
        <v>2025</v>
      </c>
      <c r="C302">
        <v>201</v>
      </c>
      <c r="D302">
        <v>416200</v>
      </c>
      <c r="E302" s="115">
        <f>'Exhibit 4'!D127</f>
        <v>0</v>
      </c>
      <c r="F302" s="132">
        <f t="shared" si="9"/>
        <v>45736</v>
      </c>
      <c r="G302" s="132">
        <f t="shared" ca="1" si="8"/>
        <v>46030.596478819447</v>
      </c>
      <c r="H302" t="b">
        <v>1</v>
      </c>
    </row>
    <row r="303" spans="1:8" x14ac:dyDescent="0.3">
      <c r="A303">
        <f>VLOOKUP('Start Here'!$B$2,EntityNumber,2,FALSE)</f>
        <v>510002</v>
      </c>
      <c r="B303" s="131">
        <f>YEAR('Start Here'!$B$5)</f>
        <v>2025</v>
      </c>
      <c r="C303">
        <v>201</v>
      </c>
      <c r="D303">
        <v>416300</v>
      </c>
      <c r="E303" s="115">
        <f>'Exhibit 4'!D128</f>
        <v>0</v>
      </c>
      <c r="F303" s="132">
        <f t="shared" si="9"/>
        <v>45736</v>
      </c>
      <c r="G303" s="132">
        <f t="shared" ca="1" si="8"/>
        <v>46030.596478819447</v>
      </c>
      <c r="H303" t="b">
        <v>1</v>
      </c>
    </row>
    <row r="304" spans="1:8" x14ac:dyDescent="0.3">
      <c r="A304">
        <f>VLOOKUP('Start Here'!$B$2,EntityNumber,2,FALSE)</f>
        <v>510002</v>
      </c>
      <c r="B304" s="131">
        <f>YEAR('Start Here'!$B$5)</f>
        <v>2025</v>
      </c>
      <c r="C304">
        <v>201</v>
      </c>
      <c r="D304">
        <v>416400</v>
      </c>
      <c r="E304" s="115">
        <f>'Exhibit 4'!D129</f>
        <v>0</v>
      </c>
      <c r="F304" s="132">
        <f t="shared" si="9"/>
        <v>45736</v>
      </c>
      <c r="G304" s="132">
        <f t="shared" ca="1" si="8"/>
        <v>46030.596478819447</v>
      </c>
      <c r="H304" t="b">
        <v>1</v>
      </c>
    </row>
    <row r="305" spans="1:8" x14ac:dyDescent="0.3">
      <c r="A305">
        <f>VLOOKUP('Start Here'!$B$2,EntityNumber,2,FALSE)</f>
        <v>510002</v>
      </c>
      <c r="B305" s="131">
        <f>YEAR('Start Here'!$B$5)</f>
        <v>2025</v>
      </c>
      <c r="C305">
        <v>201</v>
      </c>
      <c r="D305">
        <v>416500</v>
      </c>
      <c r="E305" s="115">
        <f>'Exhibit 4'!D130</f>
        <v>0</v>
      </c>
      <c r="F305" s="132">
        <f t="shared" si="9"/>
        <v>45736</v>
      </c>
      <c r="G305" s="132">
        <f t="shared" ca="1" si="8"/>
        <v>46030.596478819447</v>
      </c>
      <c r="H305" t="b">
        <v>1</v>
      </c>
    </row>
    <row r="306" spans="1:8" x14ac:dyDescent="0.3">
      <c r="A306">
        <f>VLOOKUP('Start Here'!$B$2,EntityNumber,2,FALSE)</f>
        <v>510002</v>
      </c>
      <c r="B306" s="131">
        <f>YEAR('Start Here'!$B$5)</f>
        <v>2025</v>
      </c>
      <c r="C306">
        <v>201</v>
      </c>
      <c r="D306">
        <v>416600</v>
      </c>
      <c r="E306" s="115">
        <f>'Exhibit 4'!D131</f>
        <v>0</v>
      </c>
      <c r="F306" s="132">
        <f t="shared" si="9"/>
        <v>45736</v>
      </c>
      <c r="G306" s="132">
        <f t="shared" ca="1" si="8"/>
        <v>46030.596478819447</v>
      </c>
      <c r="H306" t="b">
        <v>1</v>
      </c>
    </row>
    <row r="307" spans="1:8" x14ac:dyDescent="0.3">
      <c r="A307">
        <f>VLOOKUP('Start Here'!$B$2,EntityNumber,2,FALSE)</f>
        <v>510002</v>
      </c>
      <c r="B307" s="131">
        <f>YEAR('Start Here'!$B$5)</f>
        <v>2025</v>
      </c>
      <c r="C307">
        <v>201</v>
      </c>
      <c r="D307">
        <v>416700</v>
      </c>
      <c r="E307" s="115">
        <f>'Exhibit 4'!D132</f>
        <v>0</v>
      </c>
      <c r="F307" s="132">
        <f t="shared" si="9"/>
        <v>45736</v>
      </c>
      <c r="G307" s="132">
        <f t="shared" ca="1" si="8"/>
        <v>46030.596478819447</v>
      </c>
      <c r="H307" t="b">
        <v>1</v>
      </c>
    </row>
    <row r="308" spans="1:8" x14ac:dyDescent="0.3">
      <c r="A308">
        <f>VLOOKUP('Start Here'!$B$2,EntityNumber,2,FALSE)</f>
        <v>510002</v>
      </c>
      <c r="B308" s="131">
        <f>YEAR('Start Here'!$B$5)</f>
        <v>2025</v>
      </c>
      <c r="C308">
        <v>201</v>
      </c>
      <c r="D308">
        <v>416800</v>
      </c>
      <c r="E308" s="115">
        <f>'Exhibit 4'!D133</f>
        <v>0</v>
      </c>
      <c r="F308" s="132">
        <f t="shared" si="9"/>
        <v>45736</v>
      </c>
      <c r="G308" s="132">
        <f t="shared" ca="1" si="8"/>
        <v>46030.596478819447</v>
      </c>
      <c r="H308" t="b">
        <v>1</v>
      </c>
    </row>
    <row r="309" spans="1:8" x14ac:dyDescent="0.3">
      <c r="A309">
        <f>VLOOKUP('Start Here'!$B$2,EntityNumber,2,FALSE)</f>
        <v>510002</v>
      </c>
      <c r="B309" s="131">
        <f>YEAR('Start Here'!$B$5)</f>
        <v>2025</v>
      </c>
      <c r="C309">
        <v>201</v>
      </c>
      <c r="D309">
        <v>416900</v>
      </c>
      <c r="E309" s="115">
        <f>'Exhibit 4'!D134</f>
        <v>0</v>
      </c>
      <c r="F309" s="132">
        <f t="shared" si="9"/>
        <v>45736</v>
      </c>
      <c r="G309" s="132">
        <f t="shared" ca="1" si="8"/>
        <v>46030.596478819447</v>
      </c>
      <c r="H309" t="b">
        <v>1</v>
      </c>
    </row>
    <row r="310" spans="1:8" x14ac:dyDescent="0.3">
      <c r="A310">
        <f>VLOOKUP('Start Here'!$B$2,EntityNumber,2,FALSE)</f>
        <v>510002</v>
      </c>
      <c r="B310" s="131">
        <f>YEAR('Start Here'!$B$5)</f>
        <v>2025</v>
      </c>
      <c r="C310">
        <v>201</v>
      </c>
      <c r="D310">
        <v>417000</v>
      </c>
      <c r="E310" s="115">
        <f>'Exhibit 4'!D135</f>
        <v>0</v>
      </c>
      <c r="F310" s="132">
        <f t="shared" si="9"/>
        <v>45736</v>
      </c>
      <c r="G310" s="132">
        <f t="shared" ca="1" si="8"/>
        <v>46030.596478819447</v>
      </c>
      <c r="H310" t="b">
        <v>1</v>
      </c>
    </row>
    <row r="311" spans="1:8" x14ac:dyDescent="0.3">
      <c r="A311">
        <f>VLOOKUP('Start Here'!$B$2,EntityNumber,2,FALSE)</f>
        <v>510002</v>
      </c>
      <c r="B311" s="131">
        <f>YEAR('Start Here'!$B$5)</f>
        <v>2025</v>
      </c>
      <c r="C311">
        <v>201</v>
      </c>
      <c r="D311">
        <v>417100</v>
      </c>
      <c r="E311" s="115">
        <f>'Exhibit 4'!D136</f>
        <v>0</v>
      </c>
      <c r="F311" s="132">
        <f t="shared" si="9"/>
        <v>45736</v>
      </c>
      <c r="G311" s="132">
        <f t="shared" ca="1" si="8"/>
        <v>46030.596478819447</v>
      </c>
      <c r="H311" t="b">
        <v>1</v>
      </c>
    </row>
    <row r="312" spans="1:8" x14ac:dyDescent="0.3">
      <c r="A312">
        <f>VLOOKUP('Start Here'!$B$2,EntityNumber,2,FALSE)</f>
        <v>510002</v>
      </c>
      <c r="B312" s="131">
        <f>YEAR('Start Here'!$B$5)</f>
        <v>2025</v>
      </c>
      <c r="C312">
        <v>201</v>
      </c>
      <c r="D312">
        <v>417200</v>
      </c>
      <c r="E312" s="115">
        <f>'Exhibit 4'!D137</f>
        <v>0</v>
      </c>
      <c r="F312" s="132">
        <f t="shared" si="9"/>
        <v>45736</v>
      </c>
      <c r="G312" s="132">
        <f t="shared" ca="1" si="8"/>
        <v>46030.596478819447</v>
      </c>
      <c r="H312" t="b">
        <v>1</v>
      </c>
    </row>
    <row r="313" spans="1:8" x14ac:dyDescent="0.3">
      <c r="A313">
        <f>VLOOKUP('Start Here'!$B$2,EntityNumber,2,FALSE)</f>
        <v>510002</v>
      </c>
      <c r="B313" s="131">
        <f>YEAR('Start Here'!$B$5)</f>
        <v>2025</v>
      </c>
      <c r="C313">
        <v>201</v>
      </c>
      <c r="D313">
        <v>421100</v>
      </c>
      <c r="E313" s="115">
        <f>'Exhibit 4'!D142</f>
        <v>0</v>
      </c>
      <c r="F313" s="132">
        <f t="shared" si="9"/>
        <v>45736</v>
      </c>
      <c r="G313" s="132">
        <f t="shared" ca="1" si="8"/>
        <v>46030.596478819447</v>
      </c>
      <c r="H313" t="b">
        <v>1</v>
      </c>
    </row>
    <row r="314" spans="1:8" x14ac:dyDescent="0.3">
      <c r="A314">
        <f>VLOOKUP('Start Here'!$B$2,EntityNumber,2,FALSE)</f>
        <v>510002</v>
      </c>
      <c r="B314" s="131">
        <f>YEAR('Start Here'!$B$5)</f>
        <v>2025</v>
      </c>
      <c r="C314">
        <v>201</v>
      </c>
      <c r="D314">
        <v>421200</v>
      </c>
      <c r="E314" s="115">
        <f>'Exhibit 4'!D143</f>
        <v>0</v>
      </c>
      <c r="F314" s="132">
        <f t="shared" si="9"/>
        <v>45736</v>
      </c>
      <c r="G314" s="132">
        <f t="shared" ca="1" si="8"/>
        <v>46030.596478819447</v>
      </c>
      <c r="H314" t="b">
        <v>1</v>
      </c>
    </row>
    <row r="315" spans="1:8" x14ac:dyDescent="0.3">
      <c r="A315">
        <f>VLOOKUP('Start Here'!$B$2,EntityNumber,2,FALSE)</f>
        <v>510002</v>
      </c>
      <c r="B315" s="131">
        <f>YEAR('Start Here'!$B$5)</f>
        <v>2025</v>
      </c>
      <c r="C315">
        <v>201</v>
      </c>
      <c r="D315">
        <v>421300</v>
      </c>
      <c r="E315" s="115">
        <f>'Exhibit 4'!D144</f>
        <v>0</v>
      </c>
      <c r="F315" s="132">
        <f t="shared" si="9"/>
        <v>45736</v>
      </c>
      <c r="G315" s="132">
        <f t="shared" ca="1" si="8"/>
        <v>46030.596478819447</v>
      </c>
      <c r="H315" t="b">
        <v>1</v>
      </c>
    </row>
    <row r="316" spans="1:8" x14ac:dyDescent="0.3">
      <c r="A316">
        <f>VLOOKUP('Start Here'!$B$2,EntityNumber,2,FALSE)</f>
        <v>510002</v>
      </c>
      <c r="B316" s="131">
        <f>YEAR('Start Here'!$B$5)</f>
        <v>2025</v>
      </c>
      <c r="C316">
        <v>201</v>
      </c>
      <c r="D316">
        <v>421400</v>
      </c>
      <c r="E316" s="115">
        <f>'Exhibit 4'!D145</f>
        <v>0</v>
      </c>
      <c r="F316" s="132">
        <f t="shared" si="9"/>
        <v>45736</v>
      </c>
      <c r="G316" s="132">
        <f t="shared" ca="1" si="8"/>
        <v>46030.596478819447</v>
      </c>
      <c r="H316" t="b">
        <v>1</v>
      </c>
    </row>
    <row r="317" spans="1:8" x14ac:dyDescent="0.3">
      <c r="A317">
        <f>VLOOKUP('Start Here'!$B$2,EntityNumber,2,FALSE)</f>
        <v>510002</v>
      </c>
      <c r="B317" s="131">
        <f>YEAR('Start Here'!$B$5)</f>
        <v>2025</v>
      </c>
      <c r="C317">
        <v>201</v>
      </c>
      <c r="D317">
        <v>421500</v>
      </c>
      <c r="E317" s="115">
        <f>'Exhibit 4'!D146</f>
        <v>0</v>
      </c>
      <c r="F317" s="132">
        <f t="shared" si="9"/>
        <v>45736</v>
      </c>
      <c r="G317" s="132">
        <f t="shared" ca="1" si="8"/>
        <v>46030.596478819447</v>
      </c>
      <c r="H317" t="b">
        <v>1</v>
      </c>
    </row>
    <row r="318" spans="1:8" x14ac:dyDescent="0.3">
      <c r="A318">
        <f>VLOOKUP('Start Here'!$B$2,EntityNumber,2,FALSE)</f>
        <v>510002</v>
      </c>
      <c r="B318" s="131">
        <f>YEAR('Start Here'!$B$5)</f>
        <v>2025</v>
      </c>
      <c r="C318">
        <v>201</v>
      </c>
      <c r="D318">
        <v>421900</v>
      </c>
      <c r="E318" s="115">
        <f>'Exhibit 4'!D147</f>
        <v>0</v>
      </c>
      <c r="F318" s="132">
        <f t="shared" si="9"/>
        <v>45736</v>
      </c>
      <c r="G318" s="132">
        <f t="shared" ca="1" si="8"/>
        <v>46030.596478819447</v>
      </c>
      <c r="H318" t="b">
        <v>1</v>
      </c>
    </row>
    <row r="319" spans="1:8" x14ac:dyDescent="0.3">
      <c r="A319">
        <f>VLOOKUP('Start Here'!$B$2,EntityNumber,2,FALSE)</f>
        <v>510002</v>
      </c>
      <c r="B319" s="131">
        <f>YEAR('Start Here'!$B$5)</f>
        <v>2025</v>
      </c>
      <c r="C319">
        <v>201</v>
      </c>
      <c r="D319">
        <v>422100</v>
      </c>
      <c r="E319" s="115">
        <f>'Exhibit 4'!D149</f>
        <v>0</v>
      </c>
      <c r="F319" s="132">
        <f t="shared" si="9"/>
        <v>45736</v>
      </c>
      <c r="G319" s="132">
        <f t="shared" ca="1" si="8"/>
        <v>46030.596478819447</v>
      </c>
      <c r="H319" t="b">
        <v>1</v>
      </c>
    </row>
    <row r="320" spans="1:8" x14ac:dyDescent="0.3">
      <c r="A320">
        <f>VLOOKUP('Start Here'!$B$2,EntityNumber,2,FALSE)</f>
        <v>510002</v>
      </c>
      <c r="B320" s="131">
        <f>YEAR('Start Here'!$B$5)</f>
        <v>2025</v>
      </c>
      <c r="C320">
        <v>201</v>
      </c>
      <c r="D320">
        <v>422200</v>
      </c>
      <c r="E320" s="115">
        <f>'Exhibit 4'!D150</f>
        <v>0</v>
      </c>
      <c r="F320" s="132">
        <f t="shared" si="9"/>
        <v>45736</v>
      </c>
      <c r="G320" s="132">
        <f t="shared" ca="1" si="8"/>
        <v>46030.596478819447</v>
      </c>
      <c r="H320" t="b">
        <v>1</v>
      </c>
    </row>
    <row r="321" spans="1:8" x14ac:dyDescent="0.3">
      <c r="A321">
        <f>VLOOKUP('Start Here'!$B$2,EntityNumber,2,FALSE)</f>
        <v>510002</v>
      </c>
      <c r="B321" s="131">
        <f>YEAR('Start Here'!$B$5)</f>
        <v>2025</v>
      </c>
      <c r="C321">
        <v>201</v>
      </c>
      <c r="D321">
        <v>422300</v>
      </c>
      <c r="E321" s="115">
        <f>'Exhibit 4'!D151</f>
        <v>0</v>
      </c>
      <c r="F321" s="132">
        <f t="shared" si="9"/>
        <v>45736</v>
      </c>
      <c r="G321" s="132">
        <f t="shared" ca="1" si="8"/>
        <v>46030.596478819447</v>
      </c>
      <c r="H321" t="b">
        <v>1</v>
      </c>
    </row>
    <row r="322" spans="1:8" x14ac:dyDescent="0.3">
      <c r="A322">
        <f>VLOOKUP('Start Here'!$B$2,EntityNumber,2,FALSE)</f>
        <v>510002</v>
      </c>
      <c r="B322" s="131">
        <f>YEAR('Start Here'!$B$5)</f>
        <v>2025</v>
      </c>
      <c r="C322">
        <v>201</v>
      </c>
      <c r="D322">
        <v>422500</v>
      </c>
      <c r="E322" s="115">
        <f>'Exhibit 4'!D152</f>
        <v>0</v>
      </c>
      <c r="F322" s="132">
        <f t="shared" si="9"/>
        <v>45736</v>
      </c>
      <c r="G322" s="132">
        <f t="shared" ca="1" si="8"/>
        <v>46030.596478819447</v>
      </c>
      <c r="H322" t="b">
        <v>1</v>
      </c>
    </row>
    <row r="323" spans="1:8" x14ac:dyDescent="0.3">
      <c r="A323">
        <f>VLOOKUP('Start Here'!$B$2,EntityNumber,2,FALSE)</f>
        <v>510002</v>
      </c>
      <c r="B323" s="131">
        <f>YEAR('Start Here'!$B$5)</f>
        <v>2025</v>
      </c>
      <c r="C323">
        <v>201</v>
      </c>
      <c r="D323">
        <v>422900</v>
      </c>
      <c r="E323" s="115">
        <f>'Exhibit 4'!D153</f>
        <v>0</v>
      </c>
      <c r="F323" s="132">
        <f t="shared" si="9"/>
        <v>45736</v>
      </c>
      <c r="G323" s="132">
        <f t="shared" ca="1" si="8"/>
        <v>46030.596478819447</v>
      </c>
      <c r="H323" t="b">
        <v>1</v>
      </c>
    </row>
    <row r="324" spans="1:8" x14ac:dyDescent="0.3">
      <c r="A324">
        <f>VLOOKUP('Start Here'!$B$2,EntityNumber,2,FALSE)</f>
        <v>510002</v>
      </c>
      <c r="B324" s="131">
        <f>YEAR('Start Here'!$B$5)</f>
        <v>2025</v>
      </c>
      <c r="C324">
        <v>201</v>
      </c>
      <c r="D324">
        <v>431100</v>
      </c>
      <c r="E324" s="115">
        <f>'Exhibit 4'!D158</f>
        <v>0</v>
      </c>
      <c r="F324" s="132">
        <f t="shared" si="9"/>
        <v>45736</v>
      </c>
      <c r="G324" s="132">
        <f t="shared" ca="1" si="8"/>
        <v>46030.596478819447</v>
      </c>
      <c r="H324" t="b">
        <v>1</v>
      </c>
    </row>
    <row r="325" spans="1:8" x14ac:dyDescent="0.3">
      <c r="A325">
        <f>VLOOKUP('Start Here'!$B$2,EntityNumber,2,FALSE)</f>
        <v>510002</v>
      </c>
      <c r="B325" s="131">
        <f>YEAR('Start Here'!$B$5)</f>
        <v>2025</v>
      </c>
      <c r="C325">
        <v>201</v>
      </c>
      <c r="D325">
        <v>432100</v>
      </c>
      <c r="E325" s="115">
        <f>'Exhibit 4'!D160</f>
        <v>0</v>
      </c>
      <c r="F325" s="132">
        <f t="shared" si="9"/>
        <v>45736</v>
      </c>
      <c r="G325" s="132">
        <f t="shared" ca="1" si="8"/>
        <v>46030.596478819447</v>
      </c>
      <c r="H325" t="b">
        <v>1</v>
      </c>
    </row>
    <row r="326" spans="1:8" x14ac:dyDescent="0.3">
      <c r="A326">
        <f>VLOOKUP('Start Here'!$B$2,EntityNumber,2,FALSE)</f>
        <v>510002</v>
      </c>
      <c r="B326" s="131">
        <f>YEAR('Start Here'!$B$5)</f>
        <v>2025</v>
      </c>
      <c r="C326">
        <v>201</v>
      </c>
      <c r="D326">
        <v>432200</v>
      </c>
      <c r="E326" s="115">
        <f>'Exhibit 4'!D161</f>
        <v>0</v>
      </c>
      <c r="F326" s="132">
        <f t="shared" si="9"/>
        <v>45736</v>
      </c>
      <c r="G326" s="132">
        <f t="shared" ca="1" si="8"/>
        <v>46030.596478819447</v>
      </c>
      <c r="H326" t="b">
        <v>1</v>
      </c>
    </row>
    <row r="327" spans="1:8" x14ac:dyDescent="0.3">
      <c r="A327">
        <f>VLOOKUP('Start Here'!$B$2,EntityNumber,2,FALSE)</f>
        <v>510002</v>
      </c>
      <c r="B327" s="131">
        <f>YEAR('Start Here'!$B$5)</f>
        <v>2025</v>
      </c>
      <c r="C327">
        <v>201</v>
      </c>
      <c r="D327">
        <v>433100</v>
      </c>
      <c r="E327" s="115">
        <f>'Exhibit 4'!D163</f>
        <v>0</v>
      </c>
      <c r="F327" s="132">
        <f t="shared" si="9"/>
        <v>45736</v>
      </c>
      <c r="G327" s="132">
        <f t="shared" ca="1" si="8"/>
        <v>46030.596478819447</v>
      </c>
      <c r="H327" t="b">
        <v>1</v>
      </c>
    </row>
    <row r="328" spans="1:8" x14ac:dyDescent="0.3">
      <c r="A328">
        <f>VLOOKUP('Start Here'!$B$2,EntityNumber,2,FALSE)</f>
        <v>510002</v>
      </c>
      <c r="B328" s="131">
        <f>YEAR('Start Here'!$B$5)</f>
        <v>2025</v>
      </c>
      <c r="C328">
        <v>201</v>
      </c>
      <c r="D328">
        <v>433200</v>
      </c>
      <c r="E328" s="115">
        <f>'Exhibit 4'!D164</f>
        <v>0</v>
      </c>
      <c r="F328" s="132">
        <f t="shared" si="9"/>
        <v>45736</v>
      </c>
      <c r="G328" s="132">
        <f t="shared" ca="1" si="8"/>
        <v>46030.596478819447</v>
      </c>
      <c r="H328" t="b">
        <v>1</v>
      </c>
    </row>
    <row r="329" spans="1:8" x14ac:dyDescent="0.3">
      <c r="A329">
        <f>VLOOKUP('Start Here'!$B$2,EntityNumber,2,FALSE)</f>
        <v>510002</v>
      </c>
      <c r="B329" s="131">
        <f>YEAR('Start Here'!$B$5)</f>
        <v>2025</v>
      </c>
      <c r="C329">
        <v>201</v>
      </c>
      <c r="D329">
        <v>433300</v>
      </c>
      <c r="E329" s="115">
        <f>'Exhibit 4'!D165</f>
        <v>0</v>
      </c>
      <c r="F329" s="132">
        <f t="shared" si="9"/>
        <v>45736</v>
      </c>
      <c r="G329" s="132">
        <f t="shared" ca="1" si="8"/>
        <v>46030.596478819447</v>
      </c>
      <c r="H329" t="b">
        <v>1</v>
      </c>
    </row>
    <row r="330" spans="1:8" x14ac:dyDescent="0.3">
      <c r="A330">
        <f>VLOOKUP('Start Here'!$B$2,EntityNumber,2,FALSE)</f>
        <v>510002</v>
      </c>
      <c r="B330" s="131">
        <f>YEAR('Start Here'!$B$5)</f>
        <v>2025</v>
      </c>
      <c r="C330">
        <v>201</v>
      </c>
      <c r="D330">
        <v>434000</v>
      </c>
      <c r="E330" s="115">
        <f>'Exhibit 4'!D166</f>
        <v>0</v>
      </c>
      <c r="F330" s="132">
        <f t="shared" si="9"/>
        <v>45736</v>
      </c>
      <c r="G330" s="132">
        <f t="shared" ref="G330:G394" ca="1" si="10">NOW()</f>
        <v>46030.596478819447</v>
      </c>
      <c r="H330" t="b">
        <v>1</v>
      </c>
    </row>
    <row r="331" spans="1:8" x14ac:dyDescent="0.3">
      <c r="A331">
        <f>VLOOKUP('Start Here'!$B$2,EntityNumber,2,FALSE)</f>
        <v>510002</v>
      </c>
      <c r="B331" s="131">
        <f>YEAR('Start Here'!$B$5)</f>
        <v>2025</v>
      </c>
      <c r="C331">
        <v>201</v>
      </c>
      <c r="D331">
        <v>439000</v>
      </c>
      <c r="E331" s="115">
        <f>'Exhibit 4'!D167</f>
        <v>0</v>
      </c>
      <c r="F331" s="132">
        <f t="shared" ref="F331:F395" si="11">$F$2</f>
        <v>45736</v>
      </c>
      <c r="G331" s="132">
        <f t="shared" ca="1" si="10"/>
        <v>46030.596478819447</v>
      </c>
      <c r="H331" t="b">
        <v>1</v>
      </c>
    </row>
    <row r="332" spans="1:8" x14ac:dyDescent="0.3">
      <c r="A332">
        <f>VLOOKUP('Start Here'!$B$2,EntityNumber,2,FALSE)</f>
        <v>510002</v>
      </c>
      <c r="B332" s="131">
        <f>YEAR('Start Here'!$B$5)</f>
        <v>2025</v>
      </c>
      <c r="C332">
        <v>201</v>
      </c>
      <c r="D332">
        <v>441100</v>
      </c>
      <c r="E332" s="115">
        <f>'Exhibit 4'!D172</f>
        <v>0</v>
      </c>
      <c r="F332" s="132">
        <f t="shared" si="11"/>
        <v>45736</v>
      </c>
      <c r="G332" s="132">
        <f t="shared" ca="1" si="10"/>
        <v>46030.596478819447</v>
      </c>
      <c r="H332" t="b">
        <v>1</v>
      </c>
    </row>
    <row r="333" spans="1:8" x14ac:dyDescent="0.3">
      <c r="A333">
        <f>VLOOKUP('Start Here'!$B$2,EntityNumber,2,FALSE)</f>
        <v>510002</v>
      </c>
      <c r="B333" s="131">
        <f>YEAR('Start Here'!$B$5)</f>
        <v>2025</v>
      </c>
      <c r="C333">
        <v>201</v>
      </c>
      <c r="D333">
        <v>441200</v>
      </c>
      <c r="E333" s="115">
        <f>'Exhibit 4'!D173</f>
        <v>0</v>
      </c>
      <c r="F333" s="132">
        <f t="shared" si="11"/>
        <v>45736</v>
      </c>
      <c r="G333" s="132">
        <f t="shared" ca="1" si="10"/>
        <v>46030.596478819447</v>
      </c>
      <c r="H333" t="b">
        <v>1</v>
      </c>
    </row>
    <row r="334" spans="1:8" x14ac:dyDescent="0.3">
      <c r="A334">
        <f>VLOOKUP('Start Here'!$B$2,EntityNumber,2,FALSE)</f>
        <v>510002</v>
      </c>
      <c r="B334" s="131">
        <f>YEAR('Start Here'!$B$5)</f>
        <v>2025</v>
      </c>
      <c r="C334">
        <v>201</v>
      </c>
      <c r="D334">
        <v>441300</v>
      </c>
      <c r="E334" s="115">
        <f>'Exhibit 4'!D174</f>
        <v>0</v>
      </c>
      <c r="F334" s="132">
        <f t="shared" si="11"/>
        <v>45736</v>
      </c>
      <c r="G334" s="132">
        <f t="shared" ca="1" si="10"/>
        <v>46030.596478819447</v>
      </c>
      <c r="H334" t="b">
        <v>1</v>
      </c>
    </row>
    <row r="335" spans="1:8" x14ac:dyDescent="0.3">
      <c r="A335">
        <f>VLOOKUP('Start Here'!$B$2,EntityNumber,2,FALSE)</f>
        <v>510002</v>
      </c>
      <c r="B335" s="131">
        <f>YEAR('Start Here'!$B$5)</f>
        <v>2025</v>
      </c>
      <c r="C335">
        <v>201</v>
      </c>
      <c r="D335">
        <v>441500</v>
      </c>
      <c r="E335" s="115">
        <f>'Exhibit 4'!D175</f>
        <v>0</v>
      </c>
      <c r="F335" s="132">
        <f t="shared" si="11"/>
        <v>45736</v>
      </c>
      <c r="G335" s="132">
        <f t="shared" ca="1" si="10"/>
        <v>46030.596478819447</v>
      </c>
      <c r="H335" t="b">
        <v>1</v>
      </c>
    </row>
    <row r="336" spans="1:8" x14ac:dyDescent="0.3">
      <c r="A336">
        <f>VLOOKUP('Start Here'!$B$2,EntityNumber,2,FALSE)</f>
        <v>510002</v>
      </c>
      <c r="B336" s="131">
        <f>YEAR('Start Here'!$B$5)</f>
        <v>2025</v>
      </c>
      <c r="C336">
        <v>201</v>
      </c>
      <c r="D336">
        <v>441900</v>
      </c>
      <c r="E336" s="115">
        <f>'Exhibit 4'!D176</f>
        <v>0</v>
      </c>
      <c r="F336" s="132">
        <f t="shared" si="11"/>
        <v>45736</v>
      </c>
      <c r="G336" s="132">
        <f t="shared" ca="1" si="10"/>
        <v>46030.596478819447</v>
      </c>
      <c r="H336" t="b">
        <v>1</v>
      </c>
    </row>
    <row r="337" spans="1:8" x14ac:dyDescent="0.3">
      <c r="A337">
        <f>VLOOKUP('Start Here'!$B$2,EntityNumber,2,FALSE)</f>
        <v>510002</v>
      </c>
      <c r="B337" s="131">
        <f>YEAR('Start Here'!$B$5)</f>
        <v>2025</v>
      </c>
      <c r="C337">
        <v>201</v>
      </c>
      <c r="D337">
        <v>442100</v>
      </c>
      <c r="E337" s="115">
        <f>'Exhibit 4'!D178</f>
        <v>0</v>
      </c>
      <c r="F337" s="132">
        <f t="shared" si="11"/>
        <v>45736</v>
      </c>
      <c r="G337" s="132">
        <f t="shared" ca="1" si="10"/>
        <v>46030.596478819447</v>
      </c>
      <c r="H337" t="b">
        <v>1</v>
      </c>
    </row>
    <row r="338" spans="1:8" x14ac:dyDescent="0.3">
      <c r="A338">
        <f>VLOOKUP('Start Here'!$B$2,EntityNumber,2,FALSE)</f>
        <v>510002</v>
      </c>
      <c r="B338" s="131">
        <f>YEAR('Start Here'!$B$5)</f>
        <v>2025</v>
      </c>
      <c r="C338">
        <v>201</v>
      </c>
      <c r="D338">
        <v>442200</v>
      </c>
      <c r="E338" s="115">
        <f>'Exhibit 4'!D179</f>
        <v>0</v>
      </c>
      <c r="F338" s="132">
        <f t="shared" si="11"/>
        <v>45736</v>
      </c>
      <c r="G338" s="132">
        <f t="shared" ca="1" si="10"/>
        <v>46030.596478819447</v>
      </c>
      <c r="H338" t="b">
        <v>1</v>
      </c>
    </row>
    <row r="339" spans="1:8" x14ac:dyDescent="0.3">
      <c r="A339">
        <f>VLOOKUP('Start Here'!$B$2,EntityNumber,2,FALSE)</f>
        <v>510002</v>
      </c>
      <c r="B339" s="131">
        <f>YEAR('Start Here'!$B$5)</f>
        <v>2025</v>
      </c>
      <c r="C339">
        <v>201</v>
      </c>
      <c r="D339">
        <v>442300</v>
      </c>
      <c r="E339" s="115">
        <f>'Exhibit 4'!D180</f>
        <v>0</v>
      </c>
      <c r="F339" s="132">
        <f t="shared" si="11"/>
        <v>45736</v>
      </c>
      <c r="G339" s="132">
        <f t="shared" ca="1" si="10"/>
        <v>46030.596478819447</v>
      </c>
      <c r="H339" t="b">
        <v>1</v>
      </c>
    </row>
    <row r="340" spans="1:8" x14ac:dyDescent="0.3">
      <c r="A340">
        <f>VLOOKUP('Start Here'!$B$2,EntityNumber,2,FALSE)</f>
        <v>510002</v>
      </c>
      <c r="B340" s="131">
        <f>YEAR('Start Here'!$B$5)</f>
        <v>2025</v>
      </c>
      <c r="C340">
        <v>201</v>
      </c>
      <c r="D340">
        <v>442400</v>
      </c>
      <c r="E340" s="115">
        <f>'Exhibit 4'!D181</f>
        <v>0</v>
      </c>
      <c r="F340" s="132">
        <f t="shared" si="11"/>
        <v>45736</v>
      </c>
      <c r="G340" s="132">
        <f t="shared" ca="1" si="10"/>
        <v>46030.596478819447</v>
      </c>
      <c r="H340" t="b">
        <v>1</v>
      </c>
    </row>
    <row r="341" spans="1:8" x14ac:dyDescent="0.3">
      <c r="A341">
        <f>VLOOKUP('Start Here'!$B$2,EntityNumber,2,FALSE)</f>
        <v>510002</v>
      </c>
      <c r="B341" s="131">
        <f>YEAR('Start Here'!$B$5)</f>
        <v>2025</v>
      </c>
      <c r="C341">
        <v>201</v>
      </c>
      <c r="D341">
        <v>442500</v>
      </c>
      <c r="E341" s="115">
        <f>'Exhibit 4'!D182</f>
        <v>0</v>
      </c>
      <c r="F341" s="132">
        <f t="shared" si="11"/>
        <v>45736</v>
      </c>
      <c r="G341" s="132">
        <f t="shared" ca="1" si="10"/>
        <v>46030.596478819447</v>
      </c>
      <c r="H341" t="b">
        <v>1</v>
      </c>
    </row>
    <row r="342" spans="1:8" x14ac:dyDescent="0.3">
      <c r="A342">
        <f>VLOOKUP('Start Here'!$B$2,EntityNumber,2,FALSE)</f>
        <v>510002</v>
      </c>
      <c r="B342" s="131">
        <f>YEAR('Start Here'!$B$5)</f>
        <v>2025</v>
      </c>
      <c r="C342">
        <v>201</v>
      </c>
      <c r="D342">
        <v>442600</v>
      </c>
      <c r="E342" s="115">
        <f>'Exhibit 4'!D183</f>
        <v>0</v>
      </c>
      <c r="F342" s="132">
        <f t="shared" si="11"/>
        <v>45736</v>
      </c>
      <c r="G342" s="132">
        <f t="shared" ca="1" si="10"/>
        <v>46030.596478819447</v>
      </c>
      <c r="H342" t="b">
        <v>1</v>
      </c>
    </row>
    <row r="343" spans="1:8" x14ac:dyDescent="0.3">
      <c r="A343">
        <f>VLOOKUP('Start Here'!$B$2,EntityNumber,2,FALSE)</f>
        <v>510002</v>
      </c>
      <c r="B343" s="131">
        <f>YEAR('Start Here'!$B$5)</f>
        <v>2025</v>
      </c>
      <c r="C343">
        <v>201</v>
      </c>
      <c r="D343">
        <v>442900</v>
      </c>
      <c r="E343" s="115">
        <f>'Exhibit 4'!D184</f>
        <v>0</v>
      </c>
      <c r="F343" s="132">
        <f t="shared" si="11"/>
        <v>45736</v>
      </c>
      <c r="G343" s="132">
        <f t="shared" ca="1" si="10"/>
        <v>46030.596478819447</v>
      </c>
      <c r="H343" t="b">
        <v>1</v>
      </c>
    </row>
    <row r="344" spans="1:8" x14ac:dyDescent="0.3">
      <c r="A344">
        <f>VLOOKUP('Start Here'!$B$2,EntityNumber,2,FALSE)</f>
        <v>510002</v>
      </c>
      <c r="B344" s="131">
        <f>YEAR('Start Here'!$B$5)</f>
        <v>2025</v>
      </c>
      <c r="C344">
        <v>201</v>
      </c>
      <c r="D344">
        <v>443100</v>
      </c>
      <c r="E344" s="115">
        <f>'Exhibit 4'!D186</f>
        <v>0</v>
      </c>
      <c r="F344" s="132">
        <f t="shared" si="11"/>
        <v>45736</v>
      </c>
      <c r="G344" s="132">
        <f t="shared" ca="1" si="10"/>
        <v>46030.596478819447</v>
      </c>
      <c r="H344" t="b">
        <v>1</v>
      </c>
    </row>
    <row r="345" spans="1:8" x14ac:dyDescent="0.3">
      <c r="A345">
        <f>VLOOKUP('Start Here'!$B$2,EntityNumber,2,FALSE)</f>
        <v>510002</v>
      </c>
      <c r="B345" s="131">
        <f>YEAR('Start Here'!$B$5)</f>
        <v>2025</v>
      </c>
      <c r="C345">
        <v>201</v>
      </c>
      <c r="D345">
        <v>443200</v>
      </c>
      <c r="E345" s="115">
        <f>'Exhibit 4'!D187</f>
        <v>0</v>
      </c>
      <c r="F345" s="132">
        <f t="shared" si="11"/>
        <v>45736</v>
      </c>
      <c r="G345" s="132">
        <f t="shared" ca="1" si="10"/>
        <v>46030.596478819447</v>
      </c>
      <c r="H345" t="b">
        <v>1</v>
      </c>
    </row>
    <row r="346" spans="1:8" x14ac:dyDescent="0.3">
      <c r="A346">
        <f>VLOOKUP('Start Here'!$B$2,EntityNumber,2,FALSE)</f>
        <v>510002</v>
      </c>
      <c r="B346" s="131">
        <f>YEAR('Start Here'!$B$5)</f>
        <v>2025</v>
      </c>
      <c r="C346">
        <v>201</v>
      </c>
      <c r="D346">
        <v>443300</v>
      </c>
      <c r="E346" s="115">
        <f>'Exhibit 4'!D188</f>
        <v>0</v>
      </c>
      <c r="F346" s="132">
        <f t="shared" si="11"/>
        <v>45736</v>
      </c>
      <c r="G346" s="132">
        <f t="shared" ca="1" si="10"/>
        <v>46030.596478819447</v>
      </c>
      <c r="H346" t="b">
        <v>1</v>
      </c>
    </row>
    <row r="347" spans="1:8" x14ac:dyDescent="0.3">
      <c r="A347">
        <f>VLOOKUP('Start Here'!$B$2,EntityNumber,2,FALSE)</f>
        <v>510002</v>
      </c>
      <c r="B347" s="131">
        <f>YEAR('Start Here'!$B$5)</f>
        <v>2025</v>
      </c>
      <c r="C347">
        <v>201</v>
      </c>
      <c r="D347">
        <v>443400</v>
      </c>
      <c r="E347" s="115">
        <f>'Exhibit 4'!D189</f>
        <v>0</v>
      </c>
      <c r="F347" s="132">
        <f t="shared" si="11"/>
        <v>45736</v>
      </c>
      <c r="G347" s="132">
        <f t="shared" ca="1" si="10"/>
        <v>46030.596478819447</v>
      </c>
      <c r="H347" t="b">
        <v>1</v>
      </c>
    </row>
    <row r="348" spans="1:8" x14ac:dyDescent="0.3">
      <c r="A348">
        <f>VLOOKUP('Start Here'!$B$2,EntityNumber,2,FALSE)</f>
        <v>510002</v>
      </c>
      <c r="B348" s="131">
        <f>YEAR('Start Here'!$B$5)</f>
        <v>2025</v>
      </c>
      <c r="C348">
        <v>201</v>
      </c>
      <c r="D348">
        <v>443900</v>
      </c>
      <c r="E348" s="115">
        <f>'Exhibit 4'!D190</f>
        <v>0</v>
      </c>
      <c r="F348" s="132">
        <f t="shared" si="11"/>
        <v>45736</v>
      </c>
      <c r="G348" s="132">
        <f t="shared" ca="1" si="10"/>
        <v>46030.596478819447</v>
      </c>
      <c r="H348" t="b">
        <v>1</v>
      </c>
    </row>
    <row r="349" spans="1:8" x14ac:dyDescent="0.3">
      <c r="A349">
        <f>VLOOKUP('Start Here'!$B$2,EntityNumber,2,FALSE)</f>
        <v>510002</v>
      </c>
      <c r="B349" s="131">
        <f>YEAR('Start Here'!$B$5)</f>
        <v>2025</v>
      </c>
      <c r="C349">
        <v>201</v>
      </c>
      <c r="D349">
        <v>444100</v>
      </c>
      <c r="E349" s="115">
        <f>'Exhibit 4'!D192</f>
        <v>0</v>
      </c>
      <c r="F349" s="132">
        <f t="shared" si="11"/>
        <v>45736</v>
      </c>
      <c r="G349" s="132">
        <f t="shared" ca="1" si="10"/>
        <v>46030.596478819447</v>
      </c>
      <c r="H349" t="b">
        <v>1</v>
      </c>
    </row>
    <row r="350" spans="1:8" x14ac:dyDescent="0.3">
      <c r="A350">
        <f>VLOOKUP('Start Here'!$B$2,EntityNumber,2,FALSE)</f>
        <v>510002</v>
      </c>
      <c r="B350" s="131">
        <f>YEAR('Start Here'!$B$5)</f>
        <v>2025</v>
      </c>
      <c r="C350">
        <v>201</v>
      </c>
      <c r="D350">
        <v>444200</v>
      </c>
      <c r="E350" s="115">
        <f>'Exhibit 4'!D193</f>
        <v>0</v>
      </c>
      <c r="F350" s="132">
        <f t="shared" si="11"/>
        <v>45736</v>
      </c>
      <c r="G350" s="132">
        <f t="shared" ca="1" si="10"/>
        <v>46030.596478819447</v>
      </c>
      <c r="H350" t="b">
        <v>1</v>
      </c>
    </row>
    <row r="351" spans="1:8" x14ac:dyDescent="0.3">
      <c r="A351">
        <f>VLOOKUP('Start Here'!$B$2,EntityNumber,2,FALSE)</f>
        <v>510002</v>
      </c>
      <c r="B351" s="131">
        <f>YEAR('Start Here'!$B$5)</f>
        <v>2025</v>
      </c>
      <c r="C351">
        <v>201</v>
      </c>
      <c r="D351">
        <v>444300</v>
      </c>
      <c r="E351" s="115">
        <f>'Exhibit 4'!D194</f>
        <v>0</v>
      </c>
      <c r="F351" s="132">
        <f t="shared" si="11"/>
        <v>45736</v>
      </c>
      <c r="G351" s="132">
        <f t="shared" ca="1" si="10"/>
        <v>46030.596478819447</v>
      </c>
      <c r="H351" t="b">
        <v>1</v>
      </c>
    </row>
    <row r="352" spans="1:8" x14ac:dyDescent="0.3">
      <c r="A352">
        <f>VLOOKUP('Start Here'!$B$2,EntityNumber,2,FALSE)</f>
        <v>510002</v>
      </c>
      <c r="B352" s="131">
        <f>YEAR('Start Here'!$B$5)</f>
        <v>2025</v>
      </c>
      <c r="C352">
        <v>201</v>
      </c>
      <c r="D352">
        <v>444400</v>
      </c>
      <c r="E352" s="115">
        <f>'Exhibit 4'!D195</f>
        <v>0</v>
      </c>
      <c r="F352" s="132">
        <f t="shared" si="11"/>
        <v>45736</v>
      </c>
      <c r="G352" s="132">
        <f t="shared" ca="1" si="10"/>
        <v>46030.596478819447</v>
      </c>
      <c r="H352" t="b">
        <v>1</v>
      </c>
    </row>
    <row r="353" spans="1:8" x14ac:dyDescent="0.3">
      <c r="A353">
        <f>VLOOKUP('Start Here'!$B$2,EntityNumber,2,FALSE)</f>
        <v>510002</v>
      </c>
      <c r="B353" s="131">
        <f>YEAR('Start Here'!$B$5)</f>
        <v>2025</v>
      </c>
      <c r="C353">
        <v>201</v>
      </c>
      <c r="D353">
        <v>444500</v>
      </c>
      <c r="E353" s="115">
        <f>'Exhibit 4'!D196</f>
        <v>0</v>
      </c>
      <c r="F353" s="132">
        <f t="shared" si="11"/>
        <v>45736</v>
      </c>
      <c r="G353" s="132">
        <f t="shared" ca="1" si="10"/>
        <v>46030.596478819447</v>
      </c>
      <c r="H353" t="b">
        <v>1</v>
      </c>
    </row>
    <row r="354" spans="1:8" x14ac:dyDescent="0.3">
      <c r="A354">
        <f>VLOOKUP('Start Here'!$B$2,EntityNumber,2,FALSE)</f>
        <v>510002</v>
      </c>
      <c r="B354" s="131">
        <f>YEAR('Start Here'!$B$5)</f>
        <v>2025</v>
      </c>
      <c r="C354">
        <v>201</v>
      </c>
      <c r="D354">
        <v>444900</v>
      </c>
      <c r="E354" s="115">
        <f>'Exhibit 4'!D197</f>
        <v>0</v>
      </c>
      <c r="F354" s="132">
        <f t="shared" si="11"/>
        <v>45736</v>
      </c>
      <c r="G354" s="132">
        <f t="shared" ca="1" si="10"/>
        <v>46030.596478819447</v>
      </c>
      <c r="H354" t="b">
        <v>1</v>
      </c>
    </row>
    <row r="355" spans="1:8" x14ac:dyDescent="0.3">
      <c r="A355">
        <f>VLOOKUP('Start Here'!$B$2,EntityNumber,2,FALSE)</f>
        <v>510002</v>
      </c>
      <c r="B355" s="131">
        <f>YEAR('Start Here'!$B$5)</f>
        <v>2025</v>
      </c>
      <c r="C355">
        <v>201</v>
      </c>
      <c r="D355">
        <v>451100</v>
      </c>
      <c r="E355" s="115">
        <f>'Exhibit 4'!D202</f>
        <v>0</v>
      </c>
      <c r="F355" s="132">
        <f t="shared" si="11"/>
        <v>45736</v>
      </c>
      <c r="G355" s="132">
        <f t="shared" ca="1" si="10"/>
        <v>46030.596478819447</v>
      </c>
      <c r="H355" t="b">
        <v>1</v>
      </c>
    </row>
    <row r="356" spans="1:8" x14ac:dyDescent="0.3">
      <c r="A356">
        <f>VLOOKUP('Start Here'!$B$2,EntityNumber,2,FALSE)</f>
        <v>510002</v>
      </c>
      <c r="B356" s="131">
        <f>YEAR('Start Here'!$B$5)</f>
        <v>2025</v>
      </c>
      <c r="C356">
        <v>201</v>
      </c>
      <c r="D356">
        <v>451200</v>
      </c>
      <c r="E356" s="115">
        <f>'Exhibit 4'!D203</f>
        <v>0</v>
      </c>
      <c r="F356" s="132">
        <f t="shared" si="11"/>
        <v>45736</v>
      </c>
      <c r="G356" s="132">
        <f t="shared" ca="1" si="10"/>
        <v>46030.596478819447</v>
      </c>
      <c r="H356" t="b">
        <v>1</v>
      </c>
    </row>
    <row r="357" spans="1:8" x14ac:dyDescent="0.3">
      <c r="A357">
        <f>VLOOKUP('Start Here'!$B$2,EntityNumber,2,FALSE)</f>
        <v>510002</v>
      </c>
      <c r="B357" s="131">
        <f>YEAR('Start Here'!$B$5)</f>
        <v>2025</v>
      </c>
      <c r="C357">
        <v>201</v>
      </c>
      <c r="D357">
        <v>451300</v>
      </c>
      <c r="E357" s="115">
        <f>'Exhibit 4'!D204</f>
        <v>0</v>
      </c>
      <c r="F357" s="132">
        <f t="shared" si="11"/>
        <v>45736</v>
      </c>
      <c r="G357" s="132">
        <f t="shared" ca="1" si="10"/>
        <v>46030.596478819447</v>
      </c>
      <c r="H357" t="b">
        <v>1</v>
      </c>
    </row>
    <row r="358" spans="1:8" x14ac:dyDescent="0.3">
      <c r="A358">
        <f>VLOOKUP('Start Here'!$B$2,EntityNumber,2,FALSE)</f>
        <v>510002</v>
      </c>
      <c r="B358" s="131">
        <f>YEAR('Start Here'!$B$5)</f>
        <v>2025</v>
      </c>
      <c r="C358">
        <v>201</v>
      </c>
      <c r="D358">
        <v>451400</v>
      </c>
      <c r="E358" s="115">
        <f>'Exhibit 4'!D205</f>
        <v>0</v>
      </c>
      <c r="F358" s="132">
        <f t="shared" si="11"/>
        <v>45736</v>
      </c>
      <c r="G358" s="132">
        <f t="shared" ca="1" si="10"/>
        <v>46030.596478819447</v>
      </c>
      <c r="H358" t="b">
        <v>1</v>
      </c>
    </row>
    <row r="359" spans="1:8" x14ac:dyDescent="0.3">
      <c r="A359">
        <f>VLOOKUP('Start Here'!$B$2,EntityNumber,2,FALSE)</f>
        <v>510002</v>
      </c>
      <c r="B359" s="131">
        <f>YEAR('Start Here'!$B$5)</f>
        <v>2025</v>
      </c>
      <c r="C359">
        <v>201</v>
      </c>
      <c r="D359">
        <v>451500</v>
      </c>
      <c r="E359" s="115">
        <f>'Exhibit 4'!D206</f>
        <v>0</v>
      </c>
      <c r="F359" s="132">
        <f t="shared" si="11"/>
        <v>45736</v>
      </c>
      <c r="G359" s="132">
        <f t="shared" ca="1" si="10"/>
        <v>46030.596478819447</v>
      </c>
      <c r="H359" t="b">
        <v>1</v>
      </c>
    </row>
    <row r="360" spans="1:8" x14ac:dyDescent="0.3">
      <c r="A360">
        <f>VLOOKUP('Start Here'!$B$2,EntityNumber,2,FALSE)</f>
        <v>510002</v>
      </c>
      <c r="B360" s="131">
        <f>YEAR('Start Here'!$B$5)</f>
        <v>2025</v>
      </c>
      <c r="C360">
        <v>201</v>
      </c>
      <c r="D360">
        <v>451600</v>
      </c>
      <c r="E360" s="115">
        <f>'Exhibit 4'!D207</f>
        <v>0</v>
      </c>
      <c r="F360" s="132">
        <f t="shared" si="11"/>
        <v>45736</v>
      </c>
      <c r="G360" s="132">
        <f t="shared" ca="1" si="10"/>
        <v>46030.596478819447</v>
      </c>
      <c r="H360" t="b">
        <v>1</v>
      </c>
    </row>
    <row r="361" spans="1:8" x14ac:dyDescent="0.3">
      <c r="A361">
        <f>VLOOKUP('Start Here'!$B$2,EntityNumber,2,FALSE)</f>
        <v>510002</v>
      </c>
      <c r="B361" s="131">
        <f>YEAR('Start Here'!$B$5)</f>
        <v>2025</v>
      </c>
      <c r="C361">
        <v>201</v>
      </c>
      <c r="D361">
        <v>451900</v>
      </c>
      <c r="E361" s="115">
        <f>'Exhibit 4'!D208</f>
        <v>0</v>
      </c>
      <c r="F361" s="132">
        <f t="shared" si="11"/>
        <v>45736</v>
      </c>
      <c r="G361" s="132">
        <f t="shared" ca="1" si="10"/>
        <v>46030.596478819447</v>
      </c>
      <c r="H361" t="b">
        <v>1</v>
      </c>
    </row>
    <row r="362" spans="1:8" x14ac:dyDescent="0.3">
      <c r="A362">
        <f>VLOOKUP('Start Here'!$B$2,EntityNumber,2,FALSE)</f>
        <v>510002</v>
      </c>
      <c r="B362" s="131">
        <f>YEAR('Start Here'!$B$5)</f>
        <v>2025</v>
      </c>
      <c r="C362">
        <v>201</v>
      </c>
      <c r="D362">
        <v>452100</v>
      </c>
      <c r="E362" s="115">
        <f>'Exhibit 4'!D210</f>
        <v>0</v>
      </c>
      <c r="F362" s="132">
        <f t="shared" si="11"/>
        <v>45736</v>
      </c>
      <c r="G362" s="132">
        <f t="shared" ca="1" si="10"/>
        <v>46030.596478819447</v>
      </c>
      <c r="H362" t="b">
        <v>1</v>
      </c>
    </row>
    <row r="363" spans="1:8" x14ac:dyDescent="0.3">
      <c r="A363">
        <f>VLOOKUP('Start Here'!$B$2,EntityNumber,2,FALSE)</f>
        <v>510002</v>
      </c>
      <c r="B363" s="131">
        <f>YEAR('Start Here'!$B$5)</f>
        <v>2025</v>
      </c>
      <c r="C363">
        <v>201</v>
      </c>
      <c r="D363">
        <v>452200</v>
      </c>
      <c r="E363" s="115">
        <f>'Exhibit 4'!D211</f>
        <v>0</v>
      </c>
      <c r="F363" s="132">
        <f t="shared" si="11"/>
        <v>45736</v>
      </c>
      <c r="G363" s="132">
        <f t="shared" ca="1" si="10"/>
        <v>46030.596478819447</v>
      </c>
      <c r="H363" t="b">
        <v>1</v>
      </c>
    </row>
    <row r="364" spans="1:8" x14ac:dyDescent="0.3">
      <c r="A364">
        <f>VLOOKUP('Start Here'!$B$2,EntityNumber,2,FALSE)</f>
        <v>510002</v>
      </c>
      <c r="B364" s="131">
        <f>YEAR('Start Here'!$B$5)</f>
        <v>2025</v>
      </c>
      <c r="C364">
        <v>201</v>
      </c>
      <c r="D364">
        <v>452300</v>
      </c>
      <c r="E364" s="115">
        <f>'Exhibit 4'!D212</f>
        <v>0</v>
      </c>
      <c r="F364" s="132">
        <f t="shared" si="11"/>
        <v>45736</v>
      </c>
      <c r="G364" s="132">
        <f t="shared" ca="1" si="10"/>
        <v>46030.596478819447</v>
      </c>
      <c r="H364" t="b">
        <v>1</v>
      </c>
    </row>
    <row r="365" spans="1:8" x14ac:dyDescent="0.3">
      <c r="A365">
        <f>VLOOKUP('Start Here'!$B$2,EntityNumber,2,FALSE)</f>
        <v>510002</v>
      </c>
      <c r="B365" s="131">
        <f>YEAR('Start Here'!$B$5)</f>
        <v>2025</v>
      </c>
      <c r="C365">
        <v>201</v>
      </c>
      <c r="D365">
        <v>452400</v>
      </c>
      <c r="E365" s="115">
        <f>'Exhibit 4'!D213</f>
        <v>0</v>
      </c>
      <c r="F365" s="132">
        <f t="shared" si="11"/>
        <v>45736</v>
      </c>
      <c r="G365" s="132">
        <f t="shared" ca="1" si="10"/>
        <v>46030.596478819447</v>
      </c>
      <c r="H365" t="b">
        <v>1</v>
      </c>
    </row>
    <row r="366" spans="1:8" x14ac:dyDescent="0.3">
      <c r="A366">
        <f>VLOOKUP('Start Here'!$B$2,EntityNumber,2,FALSE)</f>
        <v>510002</v>
      </c>
      <c r="B366" s="131">
        <f>YEAR('Start Here'!$B$5)</f>
        <v>2025</v>
      </c>
      <c r="C366">
        <v>201</v>
      </c>
      <c r="D366">
        <v>452500</v>
      </c>
      <c r="E366" s="115">
        <f>'Exhibit 4'!D214</f>
        <v>0</v>
      </c>
      <c r="F366" s="132">
        <f t="shared" si="11"/>
        <v>45736</v>
      </c>
      <c r="G366" s="132">
        <f t="shared" ca="1" si="10"/>
        <v>46030.596478819447</v>
      </c>
      <c r="H366" t="b">
        <v>1</v>
      </c>
    </row>
    <row r="367" spans="1:8" x14ac:dyDescent="0.3">
      <c r="A367">
        <f>VLOOKUP('Start Here'!$B$2,EntityNumber,2,FALSE)</f>
        <v>510002</v>
      </c>
      <c r="B367" s="131">
        <f>YEAR('Start Here'!$B$5)</f>
        <v>2025</v>
      </c>
      <c r="C367">
        <v>201</v>
      </c>
      <c r="D367">
        <v>452900</v>
      </c>
      <c r="E367" s="115">
        <f>'Exhibit 4'!D215</f>
        <v>0</v>
      </c>
      <c r="F367" s="132">
        <f t="shared" si="11"/>
        <v>45736</v>
      </c>
      <c r="G367" s="132">
        <f t="shared" ca="1" si="10"/>
        <v>46030.596478819447</v>
      </c>
      <c r="H367" t="b">
        <v>1</v>
      </c>
    </row>
    <row r="368" spans="1:8" x14ac:dyDescent="0.3">
      <c r="A368">
        <f>VLOOKUP('Start Here'!$B$2,EntityNumber,2,FALSE)</f>
        <v>510002</v>
      </c>
      <c r="B368" s="131">
        <f>YEAR('Start Here'!$B$5)</f>
        <v>2025</v>
      </c>
      <c r="C368">
        <v>201</v>
      </c>
      <c r="D368">
        <v>461100</v>
      </c>
      <c r="E368" s="115">
        <f>'Exhibit 4'!D220</f>
        <v>0</v>
      </c>
      <c r="F368" s="132">
        <f t="shared" si="11"/>
        <v>45736</v>
      </c>
      <c r="G368" s="132">
        <f t="shared" ca="1" si="10"/>
        <v>46030.596478819447</v>
      </c>
      <c r="H368" t="b">
        <v>1</v>
      </c>
    </row>
    <row r="369" spans="1:8" x14ac:dyDescent="0.3">
      <c r="A369">
        <f>VLOOKUP('Start Here'!$B$2,EntityNumber,2,FALSE)</f>
        <v>510002</v>
      </c>
      <c r="B369" s="131">
        <f>YEAR('Start Here'!$B$5)</f>
        <v>2025</v>
      </c>
      <c r="C369">
        <v>201</v>
      </c>
      <c r="D369">
        <v>461200</v>
      </c>
      <c r="E369" s="115">
        <f>'Exhibit 4'!D221</f>
        <v>0</v>
      </c>
      <c r="F369" s="132">
        <f t="shared" si="11"/>
        <v>45736</v>
      </c>
      <c r="G369" s="132">
        <f t="shared" ca="1" si="10"/>
        <v>46030.596478819447</v>
      </c>
      <c r="H369" t="b">
        <v>1</v>
      </c>
    </row>
    <row r="370" spans="1:8" x14ac:dyDescent="0.3">
      <c r="A370">
        <f>VLOOKUP('Start Here'!$B$2,EntityNumber,2,FALSE)</f>
        <v>510002</v>
      </c>
      <c r="B370" s="131">
        <f>YEAR('Start Here'!$B$5)</f>
        <v>2025</v>
      </c>
      <c r="C370">
        <v>201</v>
      </c>
      <c r="D370">
        <v>461300</v>
      </c>
      <c r="E370" s="115">
        <f>'Exhibit 4'!D222</f>
        <v>0</v>
      </c>
      <c r="F370" s="132">
        <f t="shared" si="11"/>
        <v>45736</v>
      </c>
      <c r="G370" s="132">
        <f t="shared" ca="1" si="10"/>
        <v>46030.596478819447</v>
      </c>
      <c r="H370" t="b">
        <v>1</v>
      </c>
    </row>
    <row r="371" spans="1:8" x14ac:dyDescent="0.3">
      <c r="A371">
        <f>VLOOKUP('Start Here'!$B$2,EntityNumber,2,FALSE)</f>
        <v>510002</v>
      </c>
      <c r="B371" s="131">
        <f>YEAR('Start Here'!$B$5)</f>
        <v>2025</v>
      </c>
      <c r="C371">
        <v>201</v>
      </c>
      <c r="D371">
        <v>461400</v>
      </c>
      <c r="E371" s="115">
        <f>'Exhibit 4'!D223</f>
        <v>0</v>
      </c>
      <c r="F371" s="132">
        <f t="shared" si="11"/>
        <v>45736</v>
      </c>
      <c r="G371" s="132">
        <f t="shared" ca="1" si="10"/>
        <v>46030.596478819447</v>
      </c>
      <c r="H371" t="b">
        <v>1</v>
      </c>
    </row>
    <row r="372" spans="1:8" x14ac:dyDescent="0.3">
      <c r="A372">
        <f>VLOOKUP('Start Here'!$B$2,EntityNumber,2,FALSE)</f>
        <v>510002</v>
      </c>
      <c r="B372" s="131">
        <f>YEAR('Start Here'!$B$5)</f>
        <v>2025</v>
      </c>
      <c r="C372">
        <v>201</v>
      </c>
      <c r="D372">
        <v>461500</v>
      </c>
      <c r="E372" s="115">
        <f>'Exhibit 4'!D224</f>
        <v>0</v>
      </c>
      <c r="F372" s="132">
        <f t="shared" si="11"/>
        <v>45736</v>
      </c>
      <c r="G372" s="132">
        <f t="shared" ca="1" si="10"/>
        <v>46030.596478819447</v>
      </c>
      <c r="H372" t="b">
        <v>1</v>
      </c>
    </row>
    <row r="373" spans="1:8" x14ac:dyDescent="0.3">
      <c r="A373">
        <f>VLOOKUP('Start Here'!$B$2,EntityNumber,2,FALSE)</f>
        <v>510002</v>
      </c>
      <c r="B373" s="131">
        <f>YEAR('Start Here'!$B$5)</f>
        <v>2025</v>
      </c>
      <c r="C373">
        <v>201</v>
      </c>
      <c r="D373">
        <v>461600</v>
      </c>
      <c r="E373" s="115">
        <f>'Exhibit 4'!D225</f>
        <v>0</v>
      </c>
      <c r="F373" s="132">
        <f t="shared" si="11"/>
        <v>45736</v>
      </c>
      <c r="G373" s="132">
        <f t="shared" ca="1" si="10"/>
        <v>46030.596478819447</v>
      </c>
      <c r="H373" t="b">
        <v>1</v>
      </c>
    </row>
    <row r="374" spans="1:8" x14ac:dyDescent="0.3">
      <c r="A374">
        <f>VLOOKUP('Start Here'!$B$2,EntityNumber,2,FALSE)</f>
        <v>510002</v>
      </c>
      <c r="B374" s="131">
        <f>YEAR('Start Here'!$B$5)</f>
        <v>2025</v>
      </c>
      <c r="C374">
        <v>201</v>
      </c>
      <c r="D374">
        <v>461900</v>
      </c>
      <c r="E374" s="115">
        <f>'Exhibit 4'!D226</f>
        <v>0</v>
      </c>
      <c r="F374" s="132">
        <f t="shared" si="11"/>
        <v>45736</v>
      </c>
      <c r="G374" s="132">
        <f t="shared" ca="1" si="10"/>
        <v>46030.596478819447</v>
      </c>
      <c r="H374" t="b">
        <v>1</v>
      </c>
    </row>
    <row r="375" spans="1:8" x14ac:dyDescent="0.3">
      <c r="A375">
        <f>VLOOKUP('Start Here'!$B$2,EntityNumber,2,FALSE)</f>
        <v>510002</v>
      </c>
      <c r="B375" s="131">
        <f>YEAR('Start Here'!$B$5)</f>
        <v>2025</v>
      </c>
      <c r="C375">
        <v>201</v>
      </c>
      <c r="D375">
        <v>462100</v>
      </c>
      <c r="E375" s="115">
        <f>'Exhibit 4'!D228</f>
        <v>0</v>
      </c>
      <c r="F375" s="132">
        <f t="shared" si="11"/>
        <v>45736</v>
      </c>
      <c r="G375" s="132">
        <f t="shared" ca="1" si="10"/>
        <v>46030.596478819447</v>
      </c>
      <c r="H375" t="b">
        <v>1</v>
      </c>
    </row>
    <row r="376" spans="1:8" x14ac:dyDescent="0.3">
      <c r="A376">
        <f>VLOOKUP('Start Here'!$B$2,EntityNumber,2,FALSE)</f>
        <v>510002</v>
      </c>
      <c r="B376" s="131">
        <f>YEAR('Start Here'!$B$5)</f>
        <v>2025</v>
      </c>
      <c r="C376">
        <v>201</v>
      </c>
      <c r="D376">
        <v>462200</v>
      </c>
      <c r="E376" s="115">
        <f>'Exhibit 4'!D229</f>
        <v>0</v>
      </c>
      <c r="F376" s="132">
        <f t="shared" si="11"/>
        <v>45736</v>
      </c>
      <c r="G376" s="132">
        <f t="shared" ca="1" si="10"/>
        <v>46030.596478819447</v>
      </c>
      <c r="H376" t="b">
        <v>1</v>
      </c>
    </row>
    <row r="377" spans="1:8" x14ac:dyDescent="0.3">
      <c r="A377">
        <f>VLOOKUP('Start Here'!$B$2,EntityNumber,2,FALSE)</f>
        <v>510002</v>
      </c>
      <c r="B377" s="131">
        <f>YEAR('Start Here'!$B$5)</f>
        <v>2025</v>
      </c>
      <c r="C377">
        <v>201</v>
      </c>
      <c r="D377">
        <v>462300</v>
      </c>
      <c r="E377" s="115">
        <f>'Exhibit 4'!D230</f>
        <v>0</v>
      </c>
      <c r="F377" s="132">
        <f t="shared" si="11"/>
        <v>45736</v>
      </c>
      <c r="G377" s="132">
        <f t="shared" ca="1" si="10"/>
        <v>46030.596478819447</v>
      </c>
      <c r="H377" t="b">
        <v>1</v>
      </c>
    </row>
    <row r="378" spans="1:8" x14ac:dyDescent="0.3">
      <c r="A378">
        <f>VLOOKUP('Start Here'!$B$2,EntityNumber,2,FALSE)</f>
        <v>510002</v>
      </c>
      <c r="B378" s="131">
        <f>YEAR('Start Here'!$B$5)</f>
        <v>2025</v>
      </c>
      <c r="C378">
        <v>201</v>
      </c>
      <c r="D378">
        <v>462400</v>
      </c>
      <c r="E378" s="115">
        <f>'Exhibit 4'!D231</f>
        <v>0</v>
      </c>
      <c r="F378" s="132">
        <f t="shared" si="11"/>
        <v>45736</v>
      </c>
      <c r="G378" s="132">
        <f t="shared" ca="1" si="10"/>
        <v>46030.596478819447</v>
      </c>
      <c r="H378" t="b">
        <v>1</v>
      </c>
    </row>
    <row r="379" spans="1:8" x14ac:dyDescent="0.3">
      <c r="A379">
        <f>VLOOKUP('Start Here'!$B$2,EntityNumber,2,FALSE)</f>
        <v>510002</v>
      </c>
      <c r="B379" s="131">
        <f>YEAR('Start Here'!$B$5)</f>
        <v>2025</v>
      </c>
      <c r="C379">
        <v>201</v>
      </c>
      <c r="D379">
        <v>462900</v>
      </c>
      <c r="E379" s="115">
        <f>'Exhibit 4'!D232</f>
        <v>0</v>
      </c>
      <c r="F379" s="132">
        <f t="shared" si="11"/>
        <v>45736</v>
      </c>
      <c r="G379" s="132">
        <f t="shared" ca="1" si="10"/>
        <v>46030.596478819447</v>
      </c>
      <c r="H379" t="b">
        <v>1</v>
      </c>
    </row>
    <row r="380" spans="1:8" x14ac:dyDescent="0.3">
      <c r="A380">
        <f>VLOOKUP('Start Here'!$B$2,EntityNumber,2,FALSE)</f>
        <v>510002</v>
      </c>
      <c r="B380" s="131">
        <f>YEAR('Start Here'!$B$5)</f>
        <v>2025</v>
      </c>
      <c r="C380">
        <v>201</v>
      </c>
      <c r="D380">
        <v>471100</v>
      </c>
      <c r="E380" s="115">
        <f>'Exhibit 4'!D237</f>
        <v>0</v>
      </c>
      <c r="F380" s="132">
        <f t="shared" si="11"/>
        <v>45736</v>
      </c>
      <c r="G380" s="132">
        <f t="shared" ca="1" si="10"/>
        <v>46030.596478819447</v>
      </c>
      <c r="H380" t="b">
        <v>1</v>
      </c>
    </row>
    <row r="381" spans="1:8" x14ac:dyDescent="0.3">
      <c r="A381">
        <f>VLOOKUP('Start Here'!$B$2,EntityNumber,2,FALSE)</f>
        <v>510002</v>
      </c>
      <c r="B381" s="131">
        <f>YEAR('Start Here'!$B$5)</f>
        <v>2025</v>
      </c>
      <c r="C381">
        <v>201</v>
      </c>
      <c r="D381">
        <v>471200</v>
      </c>
      <c r="E381" s="115">
        <f>'Exhibit 4'!D238</f>
        <v>0</v>
      </c>
      <c r="F381" s="132">
        <f t="shared" si="11"/>
        <v>45736</v>
      </c>
      <c r="G381" s="132">
        <f t="shared" ca="1" si="10"/>
        <v>46030.596478819447</v>
      </c>
      <c r="H381" t="b">
        <v>1</v>
      </c>
    </row>
    <row r="382" spans="1:8" x14ac:dyDescent="0.3">
      <c r="A382">
        <f>VLOOKUP('Start Here'!$B$2,EntityNumber,2,FALSE)</f>
        <v>510002</v>
      </c>
      <c r="B382" s="131">
        <f>YEAR('Start Here'!$B$5)</f>
        <v>2025</v>
      </c>
      <c r="C382">
        <v>201</v>
      </c>
      <c r="D382">
        <v>471900</v>
      </c>
      <c r="E382" s="115">
        <f>'Exhibit 4'!D239</f>
        <v>0</v>
      </c>
      <c r="F382" s="132">
        <f t="shared" si="11"/>
        <v>45736</v>
      </c>
      <c r="G382" s="132">
        <f t="shared" ca="1" si="10"/>
        <v>46030.596478819447</v>
      </c>
      <c r="H382" t="b">
        <v>1</v>
      </c>
    </row>
    <row r="383" spans="1:8" x14ac:dyDescent="0.3">
      <c r="A383">
        <f>VLOOKUP('Start Here'!$B$2,EntityNumber,2,FALSE)</f>
        <v>510002</v>
      </c>
      <c r="B383" s="131">
        <f>YEAR('Start Here'!$B$5)</f>
        <v>2025</v>
      </c>
      <c r="C383">
        <v>201</v>
      </c>
      <c r="D383">
        <v>472100</v>
      </c>
      <c r="E383" s="115">
        <f>'Exhibit 4'!D241</f>
        <v>0</v>
      </c>
      <c r="F383" s="132">
        <f t="shared" si="11"/>
        <v>45736</v>
      </c>
      <c r="G383" s="132">
        <f t="shared" ca="1" si="10"/>
        <v>46030.596478819447</v>
      </c>
      <c r="H383" t="b">
        <v>1</v>
      </c>
    </row>
    <row r="384" spans="1:8" x14ac:dyDescent="0.3">
      <c r="A384">
        <f>VLOOKUP('Start Here'!$B$2,EntityNumber,2,FALSE)</f>
        <v>510002</v>
      </c>
      <c r="B384" s="131">
        <f>YEAR('Start Here'!$B$5)</f>
        <v>2025</v>
      </c>
      <c r="C384">
        <v>201</v>
      </c>
      <c r="D384">
        <v>472900</v>
      </c>
      <c r="E384" s="115">
        <f>'Exhibit 4'!D242</f>
        <v>0</v>
      </c>
      <c r="F384" s="132">
        <f t="shared" si="11"/>
        <v>45736</v>
      </c>
      <c r="G384" s="132">
        <f t="shared" ca="1" si="10"/>
        <v>46030.596478819447</v>
      </c>
      <c r="H384" t="b">
        <v>1</v>
      </c>
    </row>
    <row r="385" spans="1:8" x14ac:dyDescent="0.3">
      <c r="A385">
        <f>VLOOKUP('Start Here'!$B$2,EntityNumber,2,FALSE)</f>
        <v>510002</v>
      </c>
      <c r="B385" s="131">
        <f>YEAR('Start Here'!$B$5)</f>
        <v>2025</v>
      </c>
      <c r="C385">
        <v>201</v>
      </c>
      <c r="D385">
        <v>475000</v>
      </c>
      <c r="E385" s="115">
        <f>'Exhibit 4'!D245</f>
        <v>0</v>
      </c>
      <c r="F385" s="132">
        <f t="shared" si="11"/>
        <v>45736</v>
      </c>
      <c r="G385" s="132">
        <f t="shared" ca="1" si="10"/>
        <v>46030.596478819447</v>
      </c>
      <c r="H385" t="b">
        <v>1</v>
      </c>
    </row>
    <row r="386" spans="1:8" x14ac:dyDescent="0.3">
      <c r="A386">
        <f>VLOOKUP('Start Here'!$B$2,EntityNumber,2,FALSE)</f>
        <v>510002</v>
      </c>
      <c r="B386" s="131">
        <f>YEAR('Start Here'!$B$5)</f>
        <v>2025</v>
      </c>
      <c r="C386">
        <v>201</v>
      </c>
      <c r="D386">
        <v>480000</v>
      </c>
      <c r="E386" s="115">
        <f>'Exhibit 4'!D246</f>
        <v>0</v>
      </c>
      <c r="F386" s="132">
        <f t="shared" si="11"/>
        <v>45736</v>
      </c>
      <c r="G386" s="132">
        <f t="shared" ca="1" si="10"/>
        <v>46030.596478819447</v>
      </c>
      <c r="H386" t="b">
        <v>1</v>
      </c>
    </row>
    <row r="387" spans="1:8" x14ac:dyDescent="0.3">
      <c r="A387">
        <f>VLOOKUP('Start Here'!$B$2,EntityNumber,2,FALSE)</f>
        <v>510002</v>
      </c>
      <c r="B387" s="131">
        <f>YEAR('Start Here'!$B$5)</f>
        <v>2025</v>
      </c>
      <c r="C387">
        <v>201</v>
      </c>
      <c r="D387">
        <v>485000</v>
      </c>
      <c r="E387" s="115">
        <f>'Exhibit 4'!D247</f>
        <v>0</v>
      </c>
      <c r="F387" s="132">
        <f t="shared" si="11"/>
        <v>45736</v>
      </c>
      <c r="G387" s="132">
        <f t="shared" ca="1" si="10"/>
        <v>46030.596478819447</v>
      </c>
      <c r="H387" t="b">
        <v>1</v>
      </c>
    </row>
    <row r="388" spans="1:8" x14ac:dyDescent="0.3">
      <c r="A388">
        <f>VLOOKUP('Start Here'!$B$2,EntityNumber,2,FALSE)</f>
        <v>510002</v>
      </c>
      <c r="B388" s="131">
        <f>YEAR('Start Here'!$B$5)</f>
        <v>2025</v>
      </c>
      <c r="C388">
        <v>201</v>
      </c>
      <c r="D388">
        <v>489000</v>
      </c>
      <c r="E388" s="115">
        <f>'Exhibit 4'!D248</f>
        <v>0</v>
      </c>
      <c r="F388" s="132">
        <f t="shared" si="11"/>
        <v>45736</v>
      </c>
      <c r="G388" s="132">
        <f t="shared" ca="1" si="10"/>
        <v>46030.596478819447</v>
      </c>
      <c r="H388" t="b">
        <v>1</v>
      </c>
    </row>
    <row r="389" spans="1:8" x14ac:dyDescent="0.3">
      <c r="A389">
        <f>VLOOKUP('Start Here'!$B$2,EntityNumber,2,FALSE)</f>
        <v>510002</v>
      </c>
      <c r="B389" s="131">
        <f>YEAR('Start Here'!$B$5)</f>
        <v>2025</v>
      </c>
      <c r="C389">
        <v>201</v>
      </c>
      <c r="D389">
        <v>37100</v>
      </c>
      <c r="E389" s="115">
        <f>'Exhibit 4'!D253</f>
        <v>0</v>
      </c>
      <c r="F389" s="132">
        <f t="shared" si="11"/>
        <v>45736</v>
      </c>
      <c r="G389" s="132">
        <f t="shared" ca="1" si="10"/>
        <v>46030.596478819447</v>
      </c>
      <c r="H389" t="b">
        <v>1</v>
      </c>
    </row>
    <row r="390" spans="1:8" x14ac:dyDescent="0.3">
      <c r="A390">
        <f>VLOOKUP('Start Here'!$B$2,EntityNumber,2,FALSE)</f>
        <v>510002</v>
      </c>
      <c r="B390" s="131">
        <f>YEAR('Start Here'!$B$5)</f>
        <v>2025</v>
      </c>
      <c r="C390">
        <v>201</v>
      </c>
      <c r="D390">
        <v>91100</v>
      </c>
      <c r="E390" s="115">
        <f>'Exhibit 4'!D254*-1</f>
        <v>0</v>
      </c>
      <c r="F390" s="132">
        <f t="shared" si="11"/>
        <v>45736</v>
      </c>
      <c r="G390" s="132">
        <f t="shared" ca="1" si="10"/>
        <v>46030.596478819447</v>
      </c>
      <c r="H390" t="b">
        <v>1</v>
      </c>
    </row>
    <row r="391" spans="1:8" x14ac:dyDescent="0.3">
      <c r="A391">
        <f>VLOOKUP('Start Here'!$B$2,EntityNumber,2,FALSE)</f>
        <v>510002</v>
      </c>
      <c r="B391" s="131">
        <f>YEAR('Start Here'!$B$5)</f>
        <v>2025</v>
      </c>
      <c r="C391">
        <v>201</v>
      </c>
      <c r="D391">
        <v>37200</v>
      </c>
      <c r="E391" s="115">
        <f>'Exhibit 4'!D255</f>
        <v>0</v>
      </c>
      <c r="F391" s="132">
        <f t="shared" si="11"/>
        <v>45736</v>
      </c>
      <c r="G391" s="132">
        <f t="shared" ca="1" si="10"/>
        <v>46030.596478819447</v>
      </c>
      <c r="H391" t="b">
        <v>1</v>
      </c>
    </row>
    <row r="392" spans="1:8" x14ac:dyDescent="0.3">
      <c r="A392">
        <f>VLOOKUP('Start Here'!$B$2,EntityNumber,2,FALSE)</f>
        <v>510002</v>
      </c>
      <c r="B392" s="131">
        <f>YEAR('Start Here'!$B$5)</f>
        <v>2025</v>
      </c>
      <c r="C392">
        <v>201</v>
      </c>
      <c r="D392">
        <v>37300</v>
      </c>
      <c r="E392" s="115">
        <f>'Exhibit 4'!D256</f>
        <v>0</v>
      </c>
      <c r="F392" s="132">
        <f t="shared" si="11"/>
        <v>45736</v>
      </c>
      <c r="G392" s="132">
        <f t="shared" ca="1" si="10"/>
        <v>46030.596478819447</v>
      </c>
      <c r="H392" t="b">
        <v>1</v>
      </c>
    </row>
    <row r="393" spans="1:8" x14ac:dyDescent="0.3">
      <c r="A393">
        <f>VLOOKUP('Start Here'!$B$2,EntityNumber,2,FALSE)</f>
        <v>510002</v>
      </c>
      <c r="B393" s="131">
        <f>YEAR('Start Here'!$B$5)</f>
        <v>2025</v>
      </c>
      <c r="C393">
        <v>201</v>
      </c>
      <c r="D393">
        <v>37400</v>
      </c>
      <c r="E393" s="115">
        <f>'Exhibit 4'!D257</f>
        <v>0</v>
      </c>
      <c r="F393" s="132">
        <f t="shared" si="11"/>
        <v>45736</v>
      </c>
      <c r="G393" s="132">
        <f t="shared" ca="1" si="10"/>
        <v>46030.596478819447</v>
      </c>
      <c r="H393" t="b">
        <v>1</v>
      </c>
    </row>
    <row r="394" spans="1:8" x14ac:dyDescent="0.3">
      <c r="A394">
        <f>VLOOKUP('Start Here'!$B$2,EntityNumber,2,FALSE)</f>
        <v>510002</v>
      </c>
      <c r="B394" s="131">
        <f>YEAR('Start Here'!$B$5)</f>
        <v>2025</v>
      </c>
      <c r="C394">
        <v>201</v>
      </c>
      <c r="D394">
        <v>91200</v>
      </c>
      <c r="E394" s="115">
        <f>'Exhibit 4'!D258*-1</f>
        <v>0</v>
      </c>
      <c r="F394" s="132">
        <f t="shared" si="11"/>
        <v>45736</v>
      </c>
      <c r="G394" s="132">
        <f t="shared" ca="1" si="10"/>
        <v>46030.596478819447</v>
      </c>
      <c r="H394" t="b">
        <v>1</v>
      </c>
    </row>
    <row r="395" spans="1:8" x14ac:dyDescent="0.3">
      <c r="A395">
        <f>VLOOKUP('Start Here'!$B$2,EntityNumber,2,FALSE)</f>
        <v>510002</v>
      </c>
      <c r="B395" s="131">
        <f>YEAR('Start Here'!$B$5)</f>
        <v>2025</v>
      </c>
      <c r="C395">
        <v>201</v>
      </c>
      <c r="D395">
        <v>91500</v>
      </c>
      <c r="E395" s="115">
        <f>'Exhibit 4'!D259*-1</f>
        <v>0</v>
      </c>
      <c r="F395" s="132">
        <f t="shared" si="11"/>
        <v>45736</v>
      </c>
      <c r="G395" s="132">
        <f t="shared" ref="G395:G459" ca="1" si="12">NOW()</f>
        <v>46030.596478819447</v>
      </c>
      <c r="H395" t="b">
        <v>1</v>
      </c>
    </row>
    <row r="396" spans="1:8" x14ac:dyDescent="0.3">
      <c r="A396">
        <f>VLOOKUP('Start Here'!$B$2,EntityNumber,2,FALSE)</f>
        <v>510002</v>
      </c>
      <c r="B396" s="131">
        <f>YEAR('Start Here'!$B$5)</f>
        <v>2025</v>
      </c>
      <c r="C396">
        <v>201</v>
      </c>
      <c r="D396">
        <f>IF('Exhibit 4'!D262&gt;0,37600,91300)</f>
        <v>91300</v>
      </c>
      <c r="E396" s="115">
        <f>IF('Exhibit 4'!D262&gt;0,'Exhibit 4'!D262,'Exhibit 4'!D262*-1)</f>
        <v>0</v>
      </c>
      <c r="F396" s="132">
        <f t="shared" ref="F396:F460" si="13">$F$2</f>
        <v>45736</v>
      </c>
      <c r="G396" s="132">
        <f t="shared" ca="1" si="12"/>
        <v>46030.596478819447</v>
      </c>
      <c r="H396" t="b">
        <v>1</v>
      </c>
    </row>
    <row r="397" spans="1:8" x14ac:dyDescent="0.3">
      <c r="A397">
        <f>VLOOKUP('Start Here'!$B$2,EntityNumber,2,FALSE)</f>
        <v>510002</v>
      </c>
      <c r="B397" s="131">
        <f>YEAR('Start Here'!$B$5)</f>
        <v>2025</v>
      </c>
      <c r="C397">
        <v>201</v>
      </c>
      <c r="D397">
        <f>IF('Exhibit 4'!D263&gt;0,37500,91400)</f>
        <v>91400</v>
      </c>
      <c r="E397" s="115">
        <f>IF('Exhibit 4'!D263&gt;0,'Exhibit 4'!D263,'Exhibit 4'!D263*-1)</f>
        <v>0</v>
      </c>
      <c r="F397" s="132">
        <f t="shared" si="13"/>
        <v>45736</v>
      </c>
      <c r="G397" s="132">
        <f t="shared" ca="1" si="12"/>
        <v>46030.596478819447</v>
      </c>
      <c r="H397" t="b">
        <v>1</v>
      </c>
    </row>
    <row r="398" spans="1:8" x14ac:dyDescent="0.3">
      <c r="A398">
        <f>VLOOKUP('Start Here'!$B$2,EntityNumber,2,FALSE)</f>
        <v>510002</v>
      </c>
      <c r="B398" s="131">
        <f>YEAR('Start Here'!$B$5)</f>
        <v>2025</v>
      </c>
      <c r="C398">
        <v>250</v>
      </c>
      <c r="D398">
        <v>31100</v>
      </c>
      <c r="E398" s="115">
        <f>'Exhibit 4'!H11-'Exhibit 4'!C11-'Exhibit 4'!D11</f>
        <v>0</v>
      </c>
      <c r="F398" s="132">
        <f t="shared" si="13"/>
        <v>45736</v>
      </c>
      <c r="G398" s="132">
        <f t="shared" ca="1" si="12"/>
        <v>46030.596478819447</v>
      </c>
      <c r="H398" t="b">
        <v>1</v>
      </c>
    </row>
    <row r="399" spans="1:8" x14ac:dyDescent="0.3">
      <c r="A399">
        <f>VLOOKUP('Start Here'!$B$2,EntityNumber,2,FALSE)</f>
        <v>510002</v>
      </c>
      <c r="B399" s="131">
        <f>YEAR('Start Here'!$B$5)</f>
        <v>2025</v>
      </c>
      <c r="C399">
        <v>250</v>
      </c>
      <c r="D399">
        <v>31200</v>
      </c>
      <c r="E399" s="115">
        <f>'Exhibit 4'!H12-'Exhibit 4'!C12-'Exhibit 4'!D12</f>
        <v>0</v>
      </c>
      <c r="F399" s="132">
        <f t="shared" si="13"/>
        <v>45736</v>
      </c>
      <c r="G399" s="132">
        <f t="shared" ca="1" si="12"/>
        <v>46030.596478819447</v>
      </c>
      <c r="H399" t="b">
        <v>1</v>
      </c>
    </row>
    <row r="400" spans="1:8" x14ac:dyDescent="0.3">
      <c r="A400">
        <f>VLOOKUP('Start Here'!$B$2,EntityNumber,2,FALSE)</f>
        <v>510002</v>
      </c>
      <c r="B400" s="131">
        <f>YEAR('Start Here'!$B$5)</f>
        <v>2025</v>
      </c>
      <c r="C400">
        <v>250</v>
      </c>
      <c r="D400">
        <v>31300</v>
      </c>
      <c r="E400" s="115">
        <f>'Exhibit 4'!H13-'Exhibit 4'!C13-'Exhibit 4'!D13</f>
        <v>0</v>
      </c>
      <c r="F400" s="132">
        <f t="shared" si="13"/>
        <v>45736</v>
      </c>
      <c r="G400" s="132">
        <f t="shared" ca="1" si="12"/>
        <v>46030.596478819447</v>
      </c>
      <c r="H400" t="b">
        <v>1</v>
      </c>
    </row>
    <row r="401" spans="1:8" x14ac:dyDescent="0.3">
      <c r="A401">
        <f>VLOOKUP('Start Here'!$B$2,EntityNumber,2,FALSE)</f>
        <v>510002</v>
      </c>
      <c r="B401" s="131">
        <f>YEAR('Start Here'!$B$5)</f>
        <v>2025</v>
      </c>
      <c r="C401">
        <v>250</v>
      </c>
      <c r="D401">
        <v>31400</v>
      </c>
      <c r="E401" s="115">
        <f>'Exhibit 4'!H14-'Exhibit 4'!C14-'Exhibit 4'!D14</f>
        <v>0</v>
      </c>
      <c r="F401" s="132">
        <f t="shared" si="13"/>
        <v>45736</v>
      </c>
      <c r="G401" s="132">
        <f t="shared" ca="1" si="12"/>
        <v>46030.596478819447</v>
      </c>
      <c r="H401" t="b">
        <v>1</v>
      </c>
    </row>
    <row r="402" spans="1:8" x14ac:dyDescent="0.3">
      <c r="A402">
        <f>VLOOKUP('Start Here'!$B$2,EntityNumber,2,FALSE)</f>
        <v>510002</v>
      </c>
      <c r="B402" s="131">
        <f>YEAR('Start Here'!$B$5)</f>
        <v>2025</v>
      </c>
      <c r="C402">
        <v>250</v>
      </c>
      <c r="D402">
        <v>31500</v>
      </c>
      <c r="E402" s="115">
        <f>'Exhibit 4'!H15-'Exhibit 4'!C15-'Exhibit 4'!D15</f>
        <v>0</v>
      </c>
      <c r="F402" s="132">
        <f t="shared" si="13"/>
        <v>45736</v>
      </c>
      <c r="G402" s="132">
        <f t="shared" ca="1" si="12"/>
        <v>46030.596478819447</v>
      </c>
      <c r="H402" t="b">
        <v>1</v>
      </c>
    </row>
    <row r="403" spans="1:8" x14ac:dyDescent="0.3">
      <c r="A403">
        <f>VLOOKUP('Start Here'!$B$2,EntityNumber,2,FALSE)</f>
        <v>510002</v>
      </c>
      <c r="B403" s="131">
        <f>YEAR('Start Here'!$B$5)</f>
        <v>2025</v>
      </c>
      <c r="C403">
        <v>250</v>
      </c>
      <c r="D403">
        <v>31600</v>
      </c>
      <c r="E403" s="115">
        <f>'Exhibit 4'!H16-'Exhibit 4'!C16-'Exhibit 4'!D16</f>
        <v>0</v>
      </c>
      <c r="F403" s="132">
        <f t="shared" si="13"/>
        <v>45736</v>
      </c>
      <c r="G403" s="132">
        <f t="shared" ca="1" si="12"/>
        <v>46030.596478819447</v>
      </c>
      <c r="H403" t="b">
        <v>1</v>
      </c>
    </row>
    <row r="404" spans="1:8" x14ac:dyDescent="0.3">
      <c r="A404">
        <f>VLOOKUP('Start Here'!$B$2,EntityNumber,2,FALSE)</f>
        <v>510002</v>
      </c>
      <c r="B404" s="131">
        <f>YEAR('Start Here'!$B$5)</f>
        <v>2025</v>
      </c>
      <c r="C404">
        <v>250</v>
      </c>
      <c r="D404">
        <v>31800</v>
      </c>
      <c r="E404" s="115">
        <f>'Exhibit 4'!H17-'Exhibit 4'!C17-'Exhibit 4'!D17</f>
        <v>0</v>
      </c>
      <c r="F404" s="132">
        <f t="shared" si="13"/>
        <v>45736</v>
      </c>
      <c r="G404" s="132">
        <f t="shared" ca="1" si="12"/>
        <v>46030.596478819447</v>
      </c>
      <c r="H404" t="b">
        <v>1</v>
      </c>
    </row>
    <row r="405" spans="1:8" x14ac:dyDescent="0.3">
      <c r="A405">
        <f>VLOOKUP('Start Here'!$B$2,EntityNumber,2,FALSE)</f>
        <v>510002</v>
      </c>
      <c r="B405" s="131">
        <f>YEAR('Start Here'!$B$5)</f>
        <v>2025</v>
      </c>
      <c r="C405">
        <v>250</v>
      </c>
      <c r="D405">
        <v>31900</v>
      </c>
      <c r="E405" s="115">
        <f>'Exhibit 4'!H18-'Exhibit 4'!C18-'Exhibit 4'!D18</f>
        <v>0</v>
      </c>
      <c r="F405" s="132">
        <f t="shared" si="13"/>
        <v>45736</v>
      </c>
      <c r="G405" s="132">
        <f t="shared" ca="1" si="12"/>
        <v>46030.596478819447</v>
      </c>
      <c r="H405" t="b">
        <v>1</v>
      </c>
    </row>
    <row r="406" spans="1:8" x14ac:dyDescent="0.3">
      <c r="A406">
        <f>VLOOKUP('Start Here'!$B$2,EntityNumber,2,FALSE)</f>
        <v>510002</v>
      </c>
      <c r="B406" s="131">
        <f>YEAR('Start Here'!$B$5)</f>
        <v>2025</v>
      </c>
      <c r="C406">
        <v>250</v>
      </c>
      <c r="D406">
        <v>32000</v>
      </c>
      <c r="E406" s="115">
        <f>'Exhibit 4'!H21-'Exhibit 4'!C21-'Exhibit 4'!D21</f>
        <v>0</v>
      </c>
      <c r="F406" s="132">
        <f t="shared" si="13"/>
        <v>45736</v>
      </c>
      <c r="G406" s="132">
        <f t="shared" ca="1" si="12"/>
        <v>46030.596478819447</v>
      </c>
      <c r="H406" t="b">
        <v>1</v>
      </c>
    </row>
    <row r="407" spans="1:8" x14ac:dyDescent="0.3">
      <c r="A407">
        <f>VLOOKUP('Start Here'!$B$2,EntityNumber,2,FALSE)</f>
        <v>510002</v>
      </c>
      <c r="B407" s="131">
        <f>YEAR('Start Here'!$B$5)</f>
        <v>2025</v>
      </c>
      <c r="C407">
        <v>250</v>
      </c>
      <c r="D407">
        <v>33100</v>
      </c>
      <c r="E407" s="115">
        <f>'Exhibit 4'!H24-'Exhibit 4'!C24-'Exhibit 4'!D24</f>
        <v>0</v>
      </c>
      <c r="F407" s="132">
        <f t="shared" si="13"/>
        <v>45736</v>
      </c>
      <c r="G407" s="132">
        <f t="shared" ca="1" si="12"/>
        <v>46030.596478819447</v>
      </c>
      <c r="H407" t="b">
        <v>1</v>
      </c>
    </row>
    <row r="408" spans="1:8" x14ac:dyDescent="0.3">
      <c r="A408">
        <f>VLOOKUP('Start Here'!$B$2,EntityNumber,2,FALSE)</f>
        <v>510002</v>
      </c>
      <c r="B408" s="131">
        <f>YEAR('Start Here'!$B$5)</f>
        <v>2025</v>
      </c>
      <c r="C408">
        <v>250</v>
      </c>
      <c r="D408">
        <v>33200</v>
      </c>
      <c r="E408" s="115">
        <f>'Exhibit 4'!H25-'Exhibit 4'!C25-'Exhibit 4'!D25</f>
        <v>0</v>
      </c>
      <c r="F408" s="132">
        <f t="shared" si="13"/>
        <v>45736</v>
      </c>
      <c r="G408" s="132">
        <f t="shared" ca="1" si="12"/>
        <v>46030.596478819447</v>
      </c>
      <c r="H408" t="b">
        <v>1</v>
      </c>
    </row>
    <row r="409" spans="1:8" x14ac:dyDescent="0.3">
      <c r="A409">
        <f>VLOOKUP('Start Here'!$B$2,EntityNumber,2,FALSE)</f>
        <v>510002</v>
      </c>
      <c r="B409" s="131">
        <f>YEAR('Start Here'!$B$5)</f>
        <v>2025</v>
      </c>
      <c r="C409">
        <v>250</v>
      </c>
      <c r="D409">
        <v>33300</v>
      </c>
      <c r="E409" s="115">
        <f>'Exhibit 4'!H26-'Exhibit 4'!C26-'Exhibit 4'!D26</f>
        <v>0</v>
      </c>
      <c r="F409" s="132">
        <f t="shared" si="13"/>
        <v>45736</v>
      </c>
      <c r="G409" s="132">
        <f t="shared" ca="1" si="12"/>
        <v>46030.596478819447</v>
      </c>
      <c r="H409" t="b">
        <v>1</v>
      </c>
    </row>
    <row r="410" spans="1:8" x14ac:dyDescent="0.3">
      <c r="A410">
        <f>VLOOKUP('Start Here'!$B$2,EntityNumber,2,FALSE)</f>
        <v>510002</v>
      </c>
      <c r="B410" s="131">
        <f>YEAR('Start Here'!$B$5)</f>
        <v>2025</v>
      </c>
      <c r="C410">
        <v>250</v>
      </c>
      <c r="D410">
        <v>33400</v>
      </c>
      <c r="E410" s="115">
        <f>'Exhibit 4'!H27-'Exhibit 4'!C27-'Exhibit 4'!D27</f>
        <v>0</v>
      </c>
      <c r="F410" s="132">
        <f t="shared" si="13"/>
        <v>45736</v>
      </c>
      <c r="G410" s="132">
        <f t="shared" ca="1" si="12"/>
        <v>46030.596478819447</v>
      </c>
      <c r="H410" t="b">
        <v>1</v>
      </c>
    </row>
    <row r="411" spans="1:8" x14ac:dyDescent="0.3">
      <c r="A411">
        <f>VLOOKUP('Start Here'!$B$2,EntityNumber,2,FALSE)</f>
        <v>510002</v>
      </c>
      <c r="B411" s="131">
        <f>YEAR('Start Here'!$B$5)</f>
        <v>2025</v>
      </c>
      <c r="C411">
        <v>250</v>
      </c>
      <c r="D411">
        <v>33501</v>
      </c>
      <c r="E411" s="115">
        <f>'Exhibit 4'!H29-'Exhibit 4'!C29-'Exhibit 4'!D29</f>
        <v>0</v>
      </c>
      <c r="F411" s="132">
        <f t="shared" si="13"/>
        <v>45736</v>
      </c>
      <c r="G411" s="132">
        <f t="shared" ca="1" si="12"/>
        <v>46030.596478819447</v>
      </c>
      <c r="H411" t="b">
        <v>1</v>
      </c>
    </row>
    <row r="412" spans="1:8" x14ac:dyDescent="0.3">
      <c r="A412">
        <f>VLOOKUP('Start Here'!$B$2,EntityNumber,2,FALSE)</f>
        <v>510002</v>
      </c>
      <c r="B412" s="131">
        <f>YEAR('Start Here'!$B$5)</f>
        <v>2025</v>
      </c>
      <c r="C412">
        <v>250</v>
      </c>
      <c r="D412">
        <v>33502</v>
      </c>
      <c r="E412" s="115">
        <f>'Exhibit 4'!H30-'Exhibit 4'!C30-'Exhibit 4'!D30</f>
        <v>0</v>
      </c>
      <c r="F412" s="132">
        <f t="shared" si="13"/>
        <v>45736</v>
      </c>
      <c r="G412" s="132">
        <f t="shared" ca="1" si="12"/>
        <v>46030.596478819447</v>
      </c>
      <c r="H412" t="b">
        <v>1</v>
      </c>
    </row>
    <row r="413" spans="1:8" x14ac:dyDescent="0.3">
      <c r="A413">
        <f>VLOOKUP('Start Here'!$B$2,EntityNumber,2,FALSE)</f>
        <v>510002</v>
      </c>
      <c r="B413" s="131">
        <f>YEAR('Start Here'!$B$5)</f>
        <v>2025</v>
      </c>
      <c r="C413">
        <v>250</v>
      </c>
      <c r="D413">
        <v>33504</v>
      </c>
      <c r="E413" s="115">
        <f>'Exhibit 4'!H31-'Exhibit 4'!C31-'Exhibit 4'!D31</f>
        <v>0</v>
      </c>
      <c r="F413" s="132">
        <f t="shared" si="13"/>
        <v>45736</v>
      </c>
      <c r="G413" s="132">
        <f t="shared" ca="1" si="12"/>
        <v>46030.596478819447</v>
      </c>
      <c r="H413" t="b">
        <v>1</v>
      </c>
    </row>
    <row r="414" spans="1:8" x14ac:dyDescent="0.3">
      <c r="A414">
        <f>VLOOKUP('Start Here'!$B$2,EntityNumber,2,FALSE)</f>
        <v>510002</v>
      </c>
      <c r="B414" s="131">
        <f>YEAR('Start Here'!$B$5)</f>
        <v>2025</v>
      </c>
      <c r="C414">
        <v>250</v>
      </c>
      <c r="D414">
        <v>33505</v>
      </c>
      <c r="E414" s="115">
        <f>'Exhibit 4'!H32-'Exhibit 4'!C32-'Exhibit 4'!D32</f>
        <v>0</v>
      </c>
      <c r="F414" s="132">
        <f t="shared" si="13"/>
        <v>45736</v>
      </c>
      <c r="G414" s="132">
        <f t="shared" ca="1" si="12"/>
        <v>46030.596478819447</v>
      </c>
      <c r="H414" t="b">
        <v>1</v>
      </c>
    </row>
    <row r="415" spans="1:8" x14ac:dyDescent="0.3">
      <c r="A415">
        <f>VLOOKUP('Start Here'!$B$2,EntityNumber,2,FALSE)</f>
        <v>510002</v>
      </c>
      <c r="B415" s="131">
        <f>YEAR('Start Here'!$B$5)</f>
        <v>2025</v>
      </c>
      <c r="C415">
        <v>250</v>
      </c>
      <c r="D415">
        <v>33506</v>
      </c>
      <c r="E415" s="115">
        <f>'Exhibit 4'!H33-'Exhibit 4'!C33-'Exhibit 4'!D33</f>
        <v>0</v>
      </c>
      <c r="F415" s="132">
        <f t="shared" si="13"/>
        <v>45736</v>
      </c>
      <c r="G415" s="132">
        <f t="shared" ca="1" si="12"/>
        <v>46030.596478819447</v>
      </c>
      <c r="H415" t="b">
        <v>1</v>
      </c>
    </row>
    <row r="416" spans="1:8" x14ac:dyDescent="0.3">
      <c r="A416">
        <f>VLOOKUP('Start Here'!$B$2,EntityNumber,2,FALSE)</f>
        <v>510002</v>
      </c>
      <c r="B416" s="131">
        <f>YEAR('Start Here'!$B$5)</f>
        <v>2025</v>
      </c>
      <c r="C416">
        <v>250</v>
      </c>
      <c r="D416">
        <v>33507</v>
      </c>
      <c r="E416" s="115">
        <f>'Exhibit 4'!H34-'Exhibit 4'!C34-'Exhibit 4'!D34</f>
        <v>0</v>
      </c>
      <c r="F416" s="132">
        <f t="shared" si="13"/>
        <v>45736</v>
      </c>
      <c r="G416" s="132">
        <f t="shared" ca="1" si="12"/>
        <v>46030.596478819447</v>
      </c>
      <c r="H416" t="b">
        <v>1</v>
      </c>
    </row>
    <row r="417" spans="1:8" x14ac:dyDescent="0.3">
      <c r="A417">
        <f>VLOOKUP('Start Here'!$B$2,EntityNumber,2,FALSE)</f>
        <v>510002</v>
      </c>
      <c r="B417" s="131">
        <f>YEAR('Start Here'!$B$5)</f>
        <v>2025</v>
      </c>
      <c r="C417">
        <v>250</v>
      </c>
      <c r="D417">
        <v>33508</v>
      </c>
      <c r="E417" s="115">
        <f>'Exhibit 4'!H35-'Exhibit 4'!C35-'Exhibit 4'!D35</f>
        <v>0</v>
      </c>
      <c r="F417" s="132">
        <f t="shared" si="13"/>
        <v>45736</v>
      </c>
      <c r="G417" s="132">
        <f t="shared" ca="1" si="12"/>
        <v>46030.596478819447</v>
      </c>
      <c r="H417" t="b">
        <v>1</v>
      </c>
    </row>
    <row r="418" spans="1:8" x14ac:dyDescent="0.3">
      <c r="A418">
        <f>VLOOKUP('Start Here'!$B$2,EntityNumber,2,FALSE)</f>
        <v>510002</v>
      </c>
      <c r="B418" s="131">
        <f>YEAR('Start Here'!$B$5)</f>
        <v>2025</v>
      </c>
      <c r="C418">
        <v>250</v>
      </c>
      <c r="D418">
        <v>33509</v>
      </c>
      <c r="E418" s="115">
        <f>'Exhibit 4'!H36-'Exhibit 4'!C36-'Exhibit 4'!D36</f>
        <v>0</v>
      </c>
      <c r="F418" s="132">
        <f t="shared" si="13"/>
        <v>45736</v>
      </c>
      <c r="G418" s="132">
        <f t="shared" ca="1" si="12"/>
        <v>46030.596478819447</v>
      </c>
      <c r="H418" t="b">
        <v>1</v>
      </c>
    </row>
    <row r="419" spans="1:8" x14ac:dyDescent="0.3">
      <c r="A419">
        <f>VLOOKUP('Start Here'!$B$2,EntityNumber,2,FALSE)</f>
        <v>510002</v>
      </c>
      <c r="B419" s="131">
        <f>YEAR('Start Here'!$B$5)</f>
        <v>2025</v>
      </c>
      <c r="C419">
        <v>250</v>
      </c>
      <c r="D419">
        <v>33510</v>
      </c>
      <c r="E419" s="115">
        <f>'Exhibit 4'!H37-'Exhibit 4'!C37-'Exhibit 4'!D37</f>
        <v>0</v>
      </c>
      <c r="F419" s="132">
        <f t="shared" si="13"/>
        <v>45736</v>
      </c>
      <c r="G419" s="132">
        <f t="shared" ca="1" si="12"/>
        <v>46030.596478819447</v>
      </c>
      <c r="H419" t="b">
        <v>1</v>
      </c>
    </row>
    <row r="420" spans="1:8" x14ac:dyDescent="0.3">
      <c r="A420">
        <f>VLOOKUP('Start Here'!$B$2,EntityNumber,2,FALSE)</f>
        <v>510002</v>
      </c>
      <c r="B420" s="131">
        <f>YEAR('Start Here'!$B$5)</f>
        <v>2025</v>
      </c>
      <c r="C420">
        <v>250</v>
      </c>
      <c r="D420">
        <v>33511</v>
      </c>
      <c r="E420" s="115">
        <f>'Exhibit 4'!H38-'Exhibit 4'!C38-'Exhibit 4'!D38</f>
        <v>0</v>
      </c>
      <c r="F420" s="132">
        <f t="shared" si="13"/>
        <v>45736</v>
      </c>
      <c r="G420" s="132">
        <f t="shared" ca="1" si="12"/>
        <v>46030.596478819447</v>
      </c>
      <c r="H420" t="b">
        <v>1</v>
      </c>
    </row>
    <row r="421" spans="1:8" x14ac:dyDescent="0.3">
      <c r="A421">
        <f>VLOOKUP('Start Here'!$B$2,EntityNumber,2,FALSE)</f>
        <v>510002</v>
      </c>
      <c r="B421" s="131">
        <f>YEAR('Start Here'!$B$5)</f>
        <v>2025</v>
      </c>
      <c r="C421">
        <v>250</v>
      </c>
      <c r="D421">
        <v>33513</v>
      </c>
      <c r="E421" s="115">
        <f>'Exhibit 4'!H39-'Exhibit 4'!C39-'Exhibit 4'!D39</f>
        <v>0</v>
      </c>
      <c r="F421" s="132">
        <f t="shared" si="13"/>
        <v>45736</v>
      </c>
      <c r="G421" s="132">
        <f t="shared" ca="1" si="12"/>
        <v>46030.596478819447</v>
      </c>
      <c r="H421" t="b">
        <v>1</v>
      </c>
    </row>
    <row r="422" spans="1:8" x14ac:dyDescent="0.3">
      <c r="A422">
        <f>VLOOKUP('Start Here'!$B$2,EntityNumber,2,FALSE)</f>
        <v>510002</v>
      </c>
      <c r="B422" s="131">
        <f>YEAR('Start Here'!$B$5)</f>
        <v>2025</v>
      </c>
      <c r="C422">
        <v>250</v>
      </c>
      <c r="D422">
        <v>33514</v>
      </c>
      <c r="E422" s="115">
        <f>'Exhibit 4'!H40-'Exhibit 4'!C40-'Exhibit 4'!D40</f>
        <v>0</v>
      </c>
      <c r="F422" s="132">
        <f t="shared" si="13"/>
        <v>45736</v>
      </c>
      <c r="G422" s="132">
        <f t="shared" ca="1" si="12"/>
        <v>46030.596478819447</v>
      </c>
      <c r="H422" t="b">
        <v>1</v>
      </c>
    </row>
    <row r="423" spans="1:8" x14ac:dyDescent="0.3">
      <c r="A423">
        <f>VLOOKUP('Start Here'!$B$2,EntityNumber,2,FALSE)</f>
        <v>510002</v>
      </c>
      <c r="B423" s="131">
        <f>YEAR('Start Here'!$B$5)</f>
        <v>2025</v>
      </c>
      <c r="C423">
        <v>250</v>
      </c>
      <c r="D423">
        <v>33515</v>
      </c>
      <c r="E423" s="115">
        <f>'Exhibit 4'!H41-'Exhibit 4'!C41-'Exhibit 4'!D41</f>
        <v>0</v>
      </c>
      <c r="F423" s="132">
        <f t="shared" si="13"/>
        <v>45736</v>
      </c>
      <c r="G423" s="132">
        <f t="shared" ca="1" si="12"/>
        <v>46030.596478819447</v>
      </c>
      <c r="H423" t="b">
        <v>1</v>
      </c>
    </row>
    <row r="424" spans="1:8" x14ac:dyDescent="0.3">
      <c r="A424">
        <f>VLOOKUP('Start Here'!$B$2,EntityNumber,2,FALSE)</f>
        <v>510002</v>
      </c>
      <c r="B424" s="131">
        <f>YEAR('Start Here'!$B$5)</f>
        <v>2025</v>
      </c>
      <c r="C424">
        <v>250</v>
      </c>
      <c r="D424">
        <v>33516</v>
      </c>
      <c r="E424" s="115">
        <f>'Exhibit 4'!H42-'Exhibit 4'!C42-'Exhibit 4'!D42</f>
        <v>0</v>
      </c>
      <c r="F424" s="132">
        <f t="shared" si="13"/>
        <v>45736</v>
      </c>
      <c r="G424" s="132">
        <f t="shared" ca="1" si="12"/>
        <v>46030.596478819447</v>
      </c>
      <c r="H424" t="b">
        <v>1</v>
      </c>
    </row>
    <row r="425" spans="1:8" x14ac:dyDescent="0.3">
      <c r="A425">
        <f>VLOOKUP('Start Here'!$B$2,EntityNumber,2,FALSE)</f>
        <v>510002</v>
      </c>
      <c r="B425" s="131">
        <f>YEAR('Start Here'!$B$5)</f>
        <v>2025</v>
      </c>
      <c r="C425">
        <v>250</v>
      </c>
      <c r="D425">
        <v>33517</v>
      </c>
      <c r="E425" s="115">
        <f>'Exhibit 4'!H43-'Exhibit 4'!C43-'Exhibit 4'!D43</f>
        <v>0</v>
      </c>
      <c r="F425" s="132">
        <f t="shared" si="13"/>
        <v>45736</v>
      </c>
      <c r="G425" s="132">
        <f t="shared" ca="1" si="12"/>
        <v>46030.596478819447</v>
      </c>
      <c r="H425" t="b">
        <v>1</v>
      </c>
    </row>
    <row r="426" spans="1:8" x14ac:dyDescent="0.3">
      <c r="A426">
        <f>VLOOKUP('Start Here'!$B$2,EntityNumber,2,FALSE)</f>
        <v>510002</v>
      </c>
      <c r="B426" s="131">
        <f>YEAR('Start Here'!$B$5)</f>
        <v>2025</v>
      </c>
      <c r="C426">
        <v>250</v>
      </c>
      <c r="D426">
        <v>33518</v>
      </c>
      <c r="E426" s="115">
        <f>'Exhibit 4'!H44-'Exhibit 4'!C44-'Exhibit 4'!D44</f>
        <v>0</v>
      </c>
      <c r="F426" s="132">
        <f t="shared" si="13"/>
        <v>45736</v>
      </c>
      <c r="G426" s="132">
        <f t="shared" ca="1" si="12"/>
        <v>46030.596478819447</v>
      </c>
      <c r="H426" t="b">
        <v>1</v>
      </c>
    </row>
    <row r="427" spans="1:8" x14ac:dyDescent="0.3">
      <c r="A427">
        <f>VLOOKUP('Start Here'!$B$2,EntityNumber,2,FALSE)</f>
        <v>510002</v>
      </c>
      <c r="B427" s="131">
        <f>YEAR('Start Here'!$B$5)</f>
        <v>2025</v>
      </c>
      <c r="C427">
        <v>250</v>
      </c>
      <c r="D427">
        <v>33519</v>
      </c>
      <c r="E427" s="115">
        <f>'Exhibit 4'!H45-'Exhibit 4'!C45-'Exhibit 4'!D45</f>
        <v>0</v>
      </c>
      <c r="F427" s="132">
        <f t="shared" si="13"/>
        <v>45736</v>
      </c>
      <c r="G427" s="132">
        <f t="shared" ca="1" si="12"/>
        <v>46030.596478819447</v>
      </c>
      <c r="H427" t="b">
        <v>1</v>
      </c>
    </row>
    <row r="428" spans="1:8" x14ac:dyDescent="0.3">
      <c r="A428">
        <f>VLOOKUP('Start Here'!$B$2,EntityNumber,2,FALSE)</f>
        <v>510002</v>
      </c>
      <c r="B428" s="131">
        <f>YEAR('Start Here'!$B$5)</f>
        <v>2025</v>
      </c>
      <c r="C428">
        <v>250</v>
      </c>
      <c r="D428">
        <v>33599</v>
      </c>
      <c r="E428" s="115">
        <f>'Exhibit 4'!H46-'Exhibit 4'!C46-'Exhibit 4'!D46</f>
        <v>0</v>
      </c>
      <c r="F428" s="132">
        <f t="shared" si="13"/>
        <v>45736</v>
      </c>
      <c r="G428" s="132">
        <f t="shared" ca="1" si="12"/>
        <v>46030.596478819447</v>
      </c>
      <c r="H428" t="b">
        <v>1</v>
      </c>
    </row>
    <row r="429" spans="1:8" x14ac:dyDescent="0.3">
      <c r="A429">
        <f>VLOOKUP('Start Here'!$B$2,EntityNumber,2,FALSE)</f>
        <v>510002</v>
      </c>
      <c r="B429" s="131">
        <f>YEAR('Start Here'!$B$5)</f>
        <v>2025</v>
      </c>
      <c r="C429">
        <v>250</v>
      </c>
      <c r="D429">
        <v>33600</v>
      </c>
      <c r="E429" s="115">
        <f>'Exhibit 4'!H47-'Exhibit 4'!C47-'Exhibit 4'!D47</f>
        <v>0</v>
      </c>
      <c r="F429" s="132">
        <f t="shared" si="13"/>
        <v>45736</v>
      </c>
      <c r="G429" s="132">
        <f t="shared" ca="1" si="12"/>
        <v>46030.596478819447</v>
      </c>
      <c r="H429" t="b">
        <v>1</v>
      </c>
    </row>
    <row r="430" spans="1:8" x14ac:dyDescent="0.3">
      <c r="A430">
        <f>VLOOKUP('Start Here'!$B$2,EntityNumber,2,FALSE)</f>
        <v>510002</v>
      </c>
      <c r="B430" s="131">
        <f>YEAR('Start Here'!$B$5)</f>
        <v>2025</v>
      </c>
      <c r="C430">
        <v>250</v>
      </c>
      <c r="D430">
        <v>33800</v>
      </c>
      <c r="E430" s="115">
        <f>'Exhibit 4'!H48-'Exhibit 4'!C48-'Exhibit 4'!D48</f>
        <v>0</v>
      </c>
      <c r="F430" s="132">
        <f t="shared" si="13"/>
        <v>45736</v>
      </c>
      <c r="G430" s="132">
        <f t="shared" ca="1" si="12"/>
        <v>46030.596478819447</v>
      </c>
      <c r="H430" t="b">
        <v>1</v>
      </c>
    </row>
    <row r="431" spans="1:8" x14ac:dyDescent="0.3">
      <c r="A431">
        <f>VLOOKUP('Start Here'!$B$2,EntityNumber,2,FALSE)</f>
        <v>510002</v>
      </c>
      <c r="B431" s="131">
        <f>YEAR('Start Here'!$B$5)</f>
        <v>2025</v>
      </c>
      <c r="C431">
        <v>250</v>
      </c>
      <c r="D431">
        <v>33900</v>
      </c>
      <c r="E431" s="115">
        <f>'Exhibit 4'!H49-'Exhibit 4'!C49-'Exhibit 4'!D49</f>
        <v>0</v>
      </c>
      <c r="F431" s="132">
        <f t="shared" si="13"/>
        <v>45736</v>
      </c>
      <c r="G431" s="132">
        <f t="shared" ca="1" si="12"/>
        <v>46030.596478819447</v>
      </c>
      <c r="H431" t="b">
        <v>1</v>
      </c>
    </row>
    <row r="432" spans="1:8" x14ac:dyDescent="0.3">
      <c r="A432">
        <f>VLOOKUP('Start Here'!$B$2,EntityNumber,2,FALSE)</f>
        <v>510002</v>
      </c>
      <c r="B432" s="131">
        <f>YEAR('Start Here'!$B$5)</f>
        <v>2025</v>
      </c>
      <c r="C432">
        <v>250</v>
      </c>
      <c r="D432">
        <v>34110</v>
      </c>
      <c r="E432" s="115">
        <f>'Exhibit 4'!H54-'Exhibit 4'!C54-'Exhibit 4'!D54</f>
        <v>0</v>
      </c>
      <c r="F432" s="132">
        <f t="shared" si="13"/>
        <v>45736</v>
      </c>
      <c r="G432" s="132">
        <f t="shared" ca="1" si="12"/>
        <v>46030.596478819447</v>
      </c>
      <c r="H432" t="b">
        <v>1</v>
      </c>
    </row>
    <row r="433" spans="1:8" x14ac:dyDescent="0.3">
      <c r="A433">
        <f>VLOOKUP('Start Here'!$B$2,EntityNumber,2,FALSE)</f>
        <v>510002</v>
      </c>
      <c r="B433" s="131">
        <f>YEAR('Start Here'!$B$5)</f>
        <v>2025</v>
      </c>
      <c r="C433">
        <v>250</v>
      </c>
      <c r="D433">
        <v>34120</v>
      </c>
      <c r="E433" s="115">
        <f>'Exhibit 4'!H55-'Exhibit 4'!C55-'Exhibit 4'!D55</f>
        <v>0</v>
      </c>
      <c r="F433" s="132">
        <f t="shared" si="13"/>
        <v>45736</v>
      </c>
      <c r="G433" s="132">
        <f t="shared" ca="1" si="12"/>
        <v>46030.596478819447</v>
      </c>
      <c r="H433" t="b">
        <v>1</v>
      </c>
    </row>
    <row r="434" spans="1:8" x14ac:dyDescent="0.3">
      <c r="A434">
        <f>VLOOKUP('Start Here'!$B$2,EntityNumber,2,FALSE)</f>
        <v>510002</v>
      </c>
      <c r="B434" s="131">
        <f>YEAR('Start Here'!$B$5)</f>
        <v>2025</v>
      </c>
      <c r="C434">
        <v>250</v>
      </c>
      <c r="D434">
        <v>34130</v>
      </c>
      <c r="E434" s="115">
        <f>'Exhibit 4'!H56-'Exhibit 4'!C56-'Exhibit 4'!D56</f>
        <v>0</v>
      </c>
      <c r="F434" s="132">
        <f t="shared" si="13"/>
        <v>45736</v>
      </c>
      <c r="G434" s="132">
        <f t="shared" ca="1" si="12"/>
        <v>46030.596478819447</v>
      </c>
      <c r="H434" t="b">
        <v>1</v>
      </c>
    </row>
    <row r="435" spans="1:8" x14ac:dyDescent="0.3">
      <c r="A435">
        <f>VLOOKUP('Start Here'!$B$2,EntityNumber,2,FALSE)</f>
        <v>510002</v>
      </c>
      <c r="B435" s="131">
        <f>YEAR('Start Here'!$B$5)</f>
        <v>2025</v>
      </c>
      <c r="C435">
        <v>250</v>
      </c>
      <c r="D435">
        <v>34140</v>
      </c>
      <c r="E435" s="115">
        <f>'Exhibit 4'!H57-'Exhibit 4'!C57-'Exhibit 4'!D57</f>
        <v>0</v>
      </c>
      <c r="F435" s="132">
        <f t="shared" si="13"/>
        <v>45736</v>
      </c>
      <c r="G435" s="132">
        <f t="shared" ca="1" si="12"/>
        <v>46030.596478819447</v>
      </c>
      <c r="H435" t="b">
        <v>1</v>
      </c>
    </row>
    <row r="436" spans="1:8" x14ac:dyDescent="0.3">
      <c r="A436">
        <f>VLOOKUP('Start Here'!$B$2,EntityNumber,2,FALSE)</f>
        <v>510002</v>
      </c>
      <c r="B436" s="131">
        <f>YEAR('Start Here'!$B$5)</f>
        <v>2025</v>
      </c>
      <c r="C436">
        <v>250</v>
      </c>
      <c r="D436">
        <v>34150</v>
      </c>
      <c r="E436" s="115">
        <f>'Exhibit 4'!H58-'Exhibit 4'!C58-'Exhibit 4'!D58</f>
        <v>0</v>
      </c>
      <c r="F436" s="132">
        <f t="shared" si="13"/>
        <v>45736</v>
      </c>
      <c r="G436" s="132">
        <f t="shared" ca="1" si="12"/>
        <v>46030.596478819447</v>
      </c>
      <c r="H436" t="b">
        <v>1</v>
      </c>
    </row>
    <row r="437" spans="1:8" x14ac:dyDescent="0.3">
      <c r="A437">
        <f>VLOOKUP('Start Here'!$B$2,EntityNumber,2,FALSE)</f>
        <v>510002</v>
      </c>
      <c r="B437" s="131">
        <f>YEAR('Start Here'!$B$5)</f>
        <v>2025</v>
      </c>
      <c r="C437">
        <v>250</v>
      </c>
      <c r="D437">
        <v>34190</v>
      </c>
      <c r="E437" s="115">
        <f>'Exhibit 4'!H59-'Exhibit 4'!C59-'Exhibit 4'!D59</f>
        <v>0</v>
      </c>
      <c r="F437" s="132">
        <f t="shared" si="13"/>
        <v>45736</v>
      </c>
      <c r="G437" s="132">
        <f t="shared" ca="1" si="12"/>
        <v>46030.596478819447</v>
      </c>
      <c r="H437" t="b">
        <v>1</v>
      </c>
    </row>
    <row r="438" spans="1:8" x14ac:dyDescent="0.3">
      <c r="A438">
        <f>VLOOKUP('Start Here'!$B$2,EntityNumber,2,FALSE)</f>
        <v>510002</v>
      </c>
      <c r="B438" s="131">
        <f>YEAR('Start Here'!$B$5)</f>
        <v>2025</v>
      </c>
      <c r="C438">
        <v>250</v>
      </c>
      <c r="D438">
        <v>34210</v>
      </c>
      <c r="E438" s="115">
        <f>'Exhibit 4'!H61-'Exhibit 4'!C61-'Exhibit 4'!D61</f>
        <v>0</v>
      </c>
      <c r="F438" s="132">
        <f t="shared" si="13"/>
        <v>45736</v>
      </c>
      <c r="G438" s="132">
        <f t="shared" ca="1" si="12"/>
        <v>46030.596478819447</v>
      </c>
      <c r="H438" t="b">
        <v>1</v>
      </c>
    </row>
    <row r="439" spans="1:8" x14ac:dyDescent="0.3">
      <c r="A439">
        <f>VLOOKUP('Start Here'!$B$2,EntityNumber,2,FALSE)</f>
        <v>510002</v>
      </c>
      <c r="B439" s="131">
        <f>YEAR('Start Here'!$B$5)</f>
        <v>2025</v>
      </c>
      <c r="C439">
        <v>250</v>
      </c>
      <c r="D439">
        <v>34220</v>
      </c>
      <c r="E439" s="115">
        <f>'Exhibit 4'!H62-'Exhibit 4'!C62-'Exhibit 4'!D62</f>
        <v>0</v>
      </c>
      <c r="F439" s="132">
        <f t="shared" si="13"/>
        <v>45736</v>
      </c>
      <c r="G439" s="132">
        <f t="shared" ca="1" si="12"/>
        <v>46030.596478819447</v>
      </c>
      <c r="H439" t="b">
        <v>1</v>
      </c>
    </row>
    <row r="440" spans="1:8" x14ac:dyDescent="0.3">
      <c r="A440">
        <f>VLOOKUP('Start Here'!$B$2,EntityNumber,2,FALSE)</f>
        <v>510002</v>
      </c>
      <c r="B440" s="131">
        <f>YEAR('Start Here'!$B$5)</f>
        <v>2025</v>
      </c>
      <c r="C440">
        <v>250</v>
      </c>
      <c r="D440">
        <v>34230</v>
      </c>
      <c r="E440" s="115">
        <f>'Exhibit 4'!H63-'Exhibit 4'!C63-'Exhibit 4'!D63</f>
        <v>0</v>
      </c>
      <c r="F440" s="132">
        <f t="shared" si="13"/>
        <v>45736</v>
      </c>
      <c r="G440" s="132">
        <f t="shared" ca="1" si="12"/>
        <v>46030.596478819447</v>
      </c>
      <c r="H440" t="b">
        <v>1</v>
      </c>
    </row>
    <row r="441" spans="1:8" x14ac:dyDescent="0.3">
      <c r="A441">
        <f>VLOOKUP('Start Here'!$B$2,EntityNumber,2,FALSE)</f>
        <v>510002</v>
      </c>
      <c r="B441" s="131">
        <f>YEAR('Start Here'!$B$5)</f>
        <v>2025</v>
      </c>
      <c r="C441">
        <v>250</v>
      </c>
      <c r="D441">
        <v>34290</v>
      </c>
      <c r="E441" s="115">
        <f>'Exhibit 4'!H64-'Exhibit 4'!C64-'Exhibit 4'!D64</f>
        <v>0</v>
      </c>
      <c r="F441" s="132">
        <f t="shared" si="13"/>
        <v>45736</v>
      </c>
      <c r="G441" s="132">
        <f t="shared" ca="1" si="12"/>
        <v>46030.596478819447</v>
      </c>
      <c r="H441" t="b">
        <v>1</v>
      </c>
    </row>
    <row r="442" spans="1:8" x14ac:dyDescent="0.3">
      <c r="A442">
        <f>VLOOKUP('Start Here'!$B$2,EntityNumber,2,FALSE)</f>
        <v>510002</v>
      </c>
      <c r="B442" s="131">
        <f>YEAR('Start Here'!$B$5)</f>
        <v>2025</v>
      </c>
      <c r="C442">
        <v>250</v>
      </c>
      <c r="D442">
        <v>34310</v>
      </c>
      <c r="E442" s="115">
        <f>'Exhibit 4'!H66-'Exhibit 4'!C66-'Exhibit 4'!D66</f>
        <v>0</v>
      </c>
      <c r="F442" s="132">
        <f t="shared" si="13"/>
        <v>45736</v>
      </c>
      <c r="G442" s="132">
        <f t="shared" ca="1" si="12"/>
        <v>46030.596478819447</v>
      </c>
      <c r="H442" t="b">
        <v>1</v>
      </c>
    </row>
    <row r="443" spans="1:8" x14ac:dyDescent="0.3">
      <c r="A443">
        <f>VLOOKUP('Start Here'!$B$2,EntityNumber,2,FALSE)</f>
        <v>510002</v>
      </c>
      <c r="B443" s="131">
        <f>YEAR('Start Here'!$B$5)</f>
        <v>2025</v>
      </c>
      <c r="C443">
        <v>250</v>
      </c>
      <c r="D443">
        <v>34320</v>
      </c>
      <c r="E443" s="115">
        <f>'Exhibit 4'!H67-'Exhibit 4'!C67-'Exhibit 4'!D67</f>
        <v>0</v>
      </c>
      <c r="F443" s="132">
        <f t="shared" si="13"/>
        <v>45736</v>
      </c>
      <c r="G443" s="132">
        <f t="shared" ca="1" si="12"/>
        <v>46030.596478819447</v>
      </c>
      <c r="H443" t="b">
        <v>1</v>
      </c>
    </row>
    <row r="444" spans="1:8" x14ac:dyDescent="0.3">
      <c r="A444">
        <f>VLOOKUP('Start Here'!$B$2,EntityNumber,2,FALSE)</f>
        <v>510002</v>
      </c>
      <c r="B444" s="131">
        <f>YEAR('Start Here'!$B$5)</f>
        <v>2025</v>
      </c>
      <c r="C444">
        <v>250</v>
      </c>
      <c r="D444">
        <v>34330</v>
      </c>
      <c r="E444" s="115">
        <f>'Exhibit 4'!H68-'Exhibit 4'!C68-'Exhibit 4'!D68</f>
        <v>0</v>
      </c>
      <c r="F444" s="132">
        <f t="shared" si="13"/>
        <v>45736</v>
      </c>
      <c r="G444" s="132">
        <f t="shared" ca="1" si="12"/>
        <v>46030.596478819447</v>
      </c>
      <c r="H444" t="b">
        <v>1</v>
      </c>
    </row>
    <row r="445" spans="1:8" x14ac:dyDescent="0.3">
      <c r="A445">
        <f>VLOOKUP('Start Here'!$B$2,EntityNumber,2,FALSE)</f>
        <v>510002</v>
      </c>
      <c r="B445" s="131">
        <f>YEAR('Start Here'!$B$5)</f>
        <v>2025</v>
      </c>
      <c r="C445">
        <v>250</v>
      </c>
      <c r="D445">
        <v>34390</v>
      </c>
      <c r="E445" s="115">
        <f>'Exhibit 4'!H69-'Exhibit 4'!C69-'Exhibit 4'!D69</f>
        <v>0</v>
      </c>
      <c r="F445" s="132">
        <f t="shared" si="13"/>
        <v>45736</v>
      </c>
      <c r="G445" s="132">
        <f t="shared" ca="1" si="12"/>
        <v>46030.596478819447</v>
      </c>
      <c r="H445" t="b">
        <v>1</v>
      </c>
    </row>
    <row r="446" spans="1:8" x14ac:dyDescent="0.3">
      <c r="A446">
        <f>VLOOKUP('Start Here'!$B$2,EntityNumber,2,FALSE)</f>
        <v>510002</v>
      </c>
      <c r="B446" s="131">
        <f>YEAR('Start Here'!$B$5)</f>
        <v>2025</v>
      </c>
      <c r="C446">
        <v>250</v>
      </c>
      <c r="D446">
        <v>34411</v>
      </c>
      <c r="E446" s="115">
        <f>'Exhibit 4'!H72-'Exhibit 4'!C72-'Exhibit 4'!D72</f>
        <v>0</v>
      </c>
      <c r="F446" s="132">
        <f t="shared" si="13"/>
        <v>45736</v>
      </c>
      <c r="G446" s="132">
        <f t="shared" ca="1" si="12"/>
        <v>46030.596478819447</v>
      </c>
      <c r="H446" t="b">
        <v>1</v>
      </c>
    </row>
    <row r="447" spans="1:8" x14ac:dyDescent="0.3">
      <c r="A447">
        <f>VLOOKUP('Start Here'!$B$2,EntityNumber,2,FALSE)</f>
        <v>510002</v>
      </c>
      <c r="B447" s="131">
        <f>YEAR('Start Here'!$B$5)</f>
        <v>2025</v>
      </c>
      <c r="C447">
        <v>250</v>
      </c>
      <c r="D447">
        <v>34412</v>
      </c>
      <c r="E447" s="115">
        <f>'Exhibit 4'!H73-'Exhibit 4'!C73-'Exhibit 4'!D73</f>
        <v>0</v>
      </c>
      <c r="F447" s="132">
        <f t="shared" si="13"/>
        <v>45736</v>
      </c>
      <c r="G447" s="132">
        <f t="shared" ca="1" si="12"/>
        <v>46030.596478819447</v>
      </c>
      <c r="H447" t="b">
        <v>1</v>
      </c>
    </row>
    <row r="448" spans="1:8" x14ac:dyDescent="0.3">
      <c r="A448">
        <f>VLOOKUP('Start Here'!$B$2,EntityNumber,2,FALSE)</f>
        <v>510002</v>
      </c>
      <c r="B448" s="131">
        <f>YEAR('Start Here'!$B$5)</f>
        <v>2025</v>
      </c>
      <c r="C448">
        <v>250</v>
      </c>
      <c r="D448">
        <v>34413</v>
      </c>
      <c r="E448" s="115">
        <f>'Exhibit 4'!H74-'Exhibit 4'!C74-'Exhibit 4'!D74</f>
        <v>0</v>
      </c>
      <c r="F448" s="132">
        <f t="shared" si="13"/>
        <v>45736</v>
      </c>
      <c r="G448" s="132">
        <f t="shared" ca="1" si="12"/>
        <v>46030.596478819447</v>
      </c>
      <c r="H448" t="b">
        <v>1</v>
      </c>
    </row>
    <row r="449" spans="1:8" x14ac:dyDescent="0.3">
      <c r="A449">
        <f>VLOOKUP('Start Here'!$B$2,EntityNumber,2,FALSE)</f>
        <v>510002</v>
      </c>
      <c r="B449" s="131">
        <f>YEAR('Start Here'!$B$5)</f>
        <v>2025</v>
      </c>
      <c r="C449">
        <v>250</v>
      </c>
      <c r="D449">
        <v>34414</v>
      </c>
      <c r="E449" s="115">
        <f>'Exhibit 4'!H75-'Exhibit 4'!C75-'Exhibit 4'!D75</f>
        <v>0</v>
      </c>
      <c r="F449" s="132">
        <f t="shared" si="13"/>
        <v>45736</v>
      </c>
      <c r="G449" s="132">
        <f t="shared" ca="1" si="12"/>
        <v>46030.596478819447</v>
      </c>
      <c r="H449" t="b">
        <v>1</v>
      </c>
    </row>
    <row r="450" spans="1:8" x14ac:dyDescent="0.3">
      <c r="A450">
        <f>VLOOKUP('Start Here'!$B$2,EntityNumber,2,FALSE)</f>
        <v>510002</v>
      </c>
      <c r="B450" s="131">
        <f>YEAR('Start Here'!$B$5)</f>
        <v>2025</v>
      </c>
      <c r="C450">
        <v>250</v>
      </c>
      <c r="D450">
        <v>34419</v>
      </c>
      <c r="E450" s="115">
        <f>'Exhibit 4'!H76-'Exhibit 4'!C76-'Exhibit 4'!D76</f>
        <v>0</v>
      </c>
      <c r="F450" s="132">
        <f t="shared" si="13"/>
        <v>45736</v>
      </c>
      <c r="G450" s="132">
        <f t="shared" ca="1" si="12"/>
        <v>46030.596478819447</v>
      </c>
      <c r="H450" t="b">
        <v>1</v>
      </c>
    </row>
    <row r="451" spans="1:8" x14ac:dyDescent="0.3">
      <c r="A451">
        <f>VLOOKUP('Start Here'!$B$2,EntityNumber,2,FALSE)</f>
        <v>510002</v>
      </c>
      <c r="B451" s="131">
        <f>YEAR('Start Here'!$B$5)</f>
        <v>2025</v>
      </c>
      <c r="C451">
        <v>250</v>
      </c>
      <c r="D451">
        <v>34421</v>
      </c>
      <c r="E451" s="115">
        <f>'Exhibit 4'!H78-'Exhibit 4'!C78-'Exhibit 4'!D78</f>
        <v>0</v>
      </c>
      <c r="F451" s="132">
        <f t="shared" si="13"/>
        <v>45736</v>
      </c>
      <c r="G451" s="132">
        <f t="shared" ca="1" si="12"/>
        <v>46030.596478819447</v>
      </c>
      <c r="H451" t="b">
        <v>1</v>
      </c>
    </row>
    <row r="452" spans="1:8" x14ac:dyDescent="0.3">
      <c r="A452">
        <f>VLOOKUP('Start Here'!$B$2,EntityNumber,2,FALSE)</f>
        <v>510002</v>
      </c>
      <c r="B452" s="131">
        <f>YEAR('Start Here'!$B$5)</f>
        <v>2025</v>
      </c>
      <c r="C452">
        <v>250</v>
      </c>
      <c r="D452">
        <v>34422</v>
      </c>
      <c r="E452" s="115">
        <f>'Exhibit 4'!H79-'Exhibit 4'!C79-'Exhibit 4'!D79</f>
        <v>0</v>
      </c>
      <c r="F452" s="132">
        <f t="shared" si="13"/>
        <v>45736</v>
      </c>
      <c r="G452" s="132">
        <f t="shared" ca="1" si="12"/>
        <v>46030.596478819447</v>
      </c>
      <c r="H452" t="b">
        <v>1</v>
      </c>
    </row>
    <row r="453" spans="1:8" x14ac:dyDescent="0.3">
      <c r="A453">
        <f>VLOOKUP('Start Here'!$B$2,EntityNumber,2,FALSE)</f>
        <v>510002</v>
      </c>
      <c r="B453" s="131">
        <f>YEAR('Start Here'!$B$5)</f>
        <v>2025</v>
      </c>
      <c r="C453">
        <v>250</v>
      </c>
      <c r="D453">
        <v>34423</v>
      </c>
      <c r="E453" s="115">
        <f>'Exhibit 4'!H80-'Exhibit 4'!C80-'Exhibit 4'!D80</f>
        <v>0</v>
      </c>
      <c r="F453" s="132">
        <f t="shared" si="13"/>
        <v>45736</v>
      </c>
      <c r="G453" s="132">
        <f t="shared" ca="1" si="12"/>
        <v>46030.596478819447</v>
      </c>
      <c r="H453" t="b">
        <v>1</v>
      </c>
    </row>
    <row r="454" spans="1:8" x14ac:dyDescent="0.3">
      <c r="A454">
        <f>VLOOKUP('Start Here'!$B$2,EntityNumber,2,FALSE)</f>
        <v>510002</v>
      </c>
      <c r="B454" s="131">
        <f>YEAR('Start Here'!$B$5)</f>
        <v>2025</v>
      </c>
      <c r="C454">
        <v>250</v>
      </c>
      <c r="D454">
        <v>34424</v>
      </c>
      <c r="E454" s="115">
        <f>'Exhibit 4'!H81-'Exhibit 4'!C81-'Exhibit 4'!D81</f>
        <v>0</v>
      </c>
      <c r="F454" s="132">
        <f t="shared" si="13"/>
        <v>45736</v>
      </c>
      <c r="G454" s="132">
        <f t="shared" ca="1" si="12"/>
        <v>46030.596478819447</v>
      </c>
      <c r="H454" t="b">
        <v>1</v>
      </c>
    </row>
    <row r="455" spans="1:8" x14ac:dyDescent="0.3">
      <c r="A455">
        <f>VLOOKUP('Start Here'!$B$2,EntityNumber,2,FALSE)</f>
        <v>510002</v>
      </c>
      <c r="B455" s="131">
        <f>YEAR('Start Here'!$B$5)</f>
        <v>2025</v>
      </c>
      <c r="C455">
        <v>250</v>
      </c>
      <c r="D455">
        <v>34429</v>
      </c>
      <c r="E455" s="115">
        <f>'Exhibit 4'!H82-'Exhibit 4'!C82-'Exhibit 4'!D82</f>
        <v>0</v>
      </c>
      <c r="F455" s="132">
        <f t="shared" si="13"/>
        <v>45736</v>
      </c>
      <c r="G455" s="132">
        <f t="shared" ca="1" si="12"/>
        <v>46030.596478819447</v>
      </c>
      <c r="H455" t="b">
        <v>1</v>
      </c>
    </row>
    <row r="456" spans="1:8" x14ac:dyDescent="0.3">
      <c r="A456">
        <f>VLOOKUP('Start Here'!$B$2,EntityNumber,2,FALSE)</f>
        <v>510002</v>
      </c>
      <c r="B456" s="131">
        <f>YEAR('Start Here'!$B$5)</f>
        <v>2025</v>
      </c>
      <c r="C456">
        <v>250</v>
      </c>
      <c r="D456">
        <v>34430</v>
      </c>
      <c r="E456" s="115">
        <f>'Exhibit 4'!H83-'Exhibit 4'!C83-'Exhibit 4'!D83</f>
        <v>0</v>
      </c>
      <c r="F456" s="132">
        <f t="shared" si="13"/>
        <v>45736</v>
      </c>
      <c r="G456" s="132">
        <f t="shared" ca="1" si="12"/>
        <v>46030.596478819447</v>
      </c>
      <c r="H456" t="b">
        <v>1</v>
      </c>
    </row>
    <row r="457" spans="1:8" x14ac:dyDescent="0.3">
      <c r="A457">
        <f>VLOOKUP('Start Here'!$B$2,EntityNumber,2,FALSE)</f>
        <v>510002</v>
      </c>
      <c r="B457" s="131">
        <f>YEAR('Start Here'!$B$5)</f>
        <v>2025</v>
      </c>
      <c r="C457">
        <v>250</v>
      </c>
      <c r="D457">
        <v>34440</v>
      </c>
      <c r="E457" s="115">
        <f>'Exhibit 4'!H84-'Exhibit 4'!C84-'Exhibit 4'!D84</f>
        <v>0</v>
      </c>
      <c r="F457" s="132">
        <f t="shared" si="13"/>
        <v>45736</v>
      </c>
      <c r="G457" s="132">
        <f t="shared" ca="1" si="12"/>
        <v>46030.596478819447</v>
      </c>
      <c r="H457" t="b">
        <v>1</v>
      </c>
    </row>
    <row r="458" spans="1:8" x14ac:dyDescent="0.3">
      <c r="A458">
        <f>VLOOKUP('Start Here'!$B$2,EntityNumber,2,FALSE)</f>
        <v>510002</v>
      </c>
      <c r="B458" s="131">
        <f>YEAR('Start Here'!$B$5)</f>
        <v>2025</v>
      </c>
      <c r="C458">
        <v>250</v>
      </c>
      <c r="D458">
        <v>34500</v>
      </c>
      <c r="E458" s="115">
        <f>'Exhibit 4'!H85-'Exhibit 4'!C85-'Exhibit 4'!D85</f>
        <v>0</v>
      </c>
      <c r="F458" s="132">
        <f t="shared" si="13"/>
        <v>45736</v>
      </c>
      <c r="G458" s="132">
        <f t="shared" ca="1" si="12"/>
        <v>46030.596478819447</v>
      </c>
      <c r="H458" t="b">
        <v>1</v>
      </c>
    </row>
    <row r="459" spans="1:8" x14ac:dyDescent="0.3">
      <c r="A459">
        <f>VLOOKUP('Start Here'!$B$2,EntityNumber,2,FALSE)</f>
        <v>510002</v>
      </c>
      <c r="B459" s="131">
        <f>YEAR('Start Here'!$B$5)</f>
        <v>2025</v>
      </c>
      <c r="C459">
        <v>250</v>
      </c>
      <c r="D459">
        <v>34600</v>
      </c>
      <c r="E459" s="115">
        <f>'Exhibit 4'!H86-'Exhibit 4'!C86-'Exhibit 4'!D86</f>
        <v>0</v>
      </c>
      <c r="F459" s="132">
        <f t="shared" si="13"/>
        <v>45736</v>
      </c>
      <c r="G459" s="132">
        <f t="shared" ca="1" si="12"/>
        <v>46030.596478819447</v>
      </c>
      <c r="H459" t="b">
        <v>1</v>
      </c>
    </row>
    <row r="460" spans="1:8" x14ac:dyDescent="0.3">
      <c r="A460">
        <f>VLOOKUP('Start Here'!$B$2,EntityNumber,2,FALSE)</f>
        <v>510002</v>
      </c>
      <c r="B460" s="131">
        <f>YEAR('Start Here'!$B$5)</f>
        <v>2025</v>
      </c>
      <c r="C460">
        <v>250</v>
      </c>
      <c r="D460">
        <v>34800</v>
      </c>
      <c r="E460" s="115">
        <f>'Exhibit 4'!H87-'Exhibit 4'!C87-'Exhibit 4'!D87</f>
        <v>0</v>
      </c>
      <c r="F460" s="132">
        <f t="shared" si="13"/>
        <v>45736</v>
      </c>
      <c r="G460" s="132">
        <f t="shared" ref="G460:G525" ca="1" si="14">NOW()</f>
        <v>46030.596478819447</v>
      </c>
      <c r="H460" t="b">
        <v>1</v>
      </c>
    </row>
    <row r="461" spans="1:8" x14ac:dyDescent="0.3">
      <c r="A461">
        <f>VLOOKUP('Start Here'!$B$2,EntityNumber,2,FALSE)</f>
        <v>510002</v>
      </c>
      <c r="B461" s="131">
        <f>YEAR('Start Here'!$B$5)</f>
        <v>2025</v>
      </c>
      <c r="C461">
        <v>250</v>
      </c>
      <c r="D461">
        <v>34900</v>
      </c>
      <c r="E461" s="115">
        <f>'Exhibit 4'!H88-'Exhibit 4'!C88-'Exhibit 4'!D88</f>
        <v>0</v>
      </c>
      <c r="F461" s="132">
        <f t="shared" ref="F461:F526" si="15">$F$2</f>
        <v>45736</v>
      </c>
      <c r="G461" s="132">
        <f t="shared" ca="1" si="14"/>
        <v>46030.596478819447</v>
      </c>
      <c r="H461" t="b">
        <v>1</v>
      </c>
    </row>
    <row r="462" spans="1:8" x14ac:dyDescent="0.3">
      <c r="A462">
        <f>VLOOKUP('Start Here'!$B$2,EntityNumber,2,FALSE)</f>
        <v>510002</v>
      </c>
      <c r="B462" s="131">
        <f>YEAR('Start Here'!$B$5)</f>
        <v>2025</v>
      </c>
      <c r="C462">
        <v>250</v>
      </c>
      <c r="D462">
        <v>35100</v>
      </c>
      <c r="E462" s="115">
        <f>'Exhibit 4'!H92-'Exhibit 4'!C92-'Exhibit 4'!D92</f>
        <v>0</v>
      </c>
      <c r="F462" s="132">
        <f t="shared" si="15"/>
        <v>45736</v>
      </c>
      <c r="G462" s="132">
        <f t="shared" ca="1" si="14"/>
        <v>46030.596478819447</v>
      </c>
      <c r="H462" t="b">
        <v>1</v>
      </c>
    </row>
    <row r="463" spans="1:8" x14ac:dyDescent="0.3">
      <c r="A463">
        <f>VLOOKUP('Start Here'!$B$2,EntityNumber,2,FALSE)</f>
        <v>510002</v>
      </c>
      <c r="B463" s="131">
        <f>YEAR('Start Here'!$B$5)</f>
        <v>2025</v>
      </c>
      <c r="C463">
        <v>250</v>
      </c>
      <c r="D463">
        <v>35200</v>
      </c>
      <c r="E463" s="115">
        <f>'Exhibit 4'!H93-'Exhibit 4'!C93-'Exhibit 4'!D93</f>
        <v>0</v>
      </c>
      <c r="F463" s="132">
        <f t="shared" si="15"/>
        <v>45736</v>
      </c>
      <c r="G463" s="132">
        <f t="shared" ca="1" si="14"/>
        <v>46030.596478819447</v>
      </c>
      <c r="H463" t="b">
        <v>1</v>
      </c>
    </row>
    <row r="464" spans="1:8" x14ac:dyDescent="0.3">
      <c r="A464">
        <f>VLOOKUP('Start Here'!$B$2,EntityNumber,2,FALSE)</f>
        <v>510002</v>
      </c>
      <c r="B464" s="131">
        <f>YEAR('Start Here'!$B$5)</f>
        <v>2025</v>
      </c>
      <c r="C464">
        <v>250</v>
      </c>
      <c r="D464">
        <v>35300</v>
      </c>
      <c r="E464" s="115">
        <f>'Exhibit 4'!H94-'Exhibit 4'!C94-'Exhibit 4'!D94</f>
        <v>0</v>
      </c>
      <c r="F464" s="132">
        <f t="shared" si="15"/>
        <v>45736</v>
      </c>
      <c r="G464" s="132">
        <f t="shared" ca="1" si="14"/>
        <v>46030.596478819447</v>
      </c>
      <c r="H464" t="b">
        <v>1</v>
      </c>
    </row>
    <row r="465" spans="1:8" x14ac:dyDescent="0.3">
      <c r="A465">
        <f>VLOOKUP('Start Here'!$B$2,EntityNumber,2,FALSE)</f>
        <v>510002</v>
      </c>
      <c r="B465" s="131">
        <f>YEAR('Start Here'!$B$5)</f>
        <v>2025</v>
      </c>
      <c r="C465">
        <v>250</v>
      </c>
      <c r="D465">
        <v>35900</v>
      </c>
      <c r="E465" s="115">
        <f>'Exhibit 4'!H95-'Exhibit 4'!C95-'Exhibit 4'!D95</f>
        <v>0</v>
      </c>
      <c r="F465" s="132">
        <f t="shared" si="15"/>
        <v>45736</v>
      </c>
      <c r="G465" s="132">
        <f t="shared" ca="1" si="14"/>
        <v>46030.596478819447</v>
      </c>
      <c r="H465" t="b">
        <v>1</v>
      </c>
    </row>
    <row r="466" spans="1:8" x14ac:dyDescent="0.3">
      <c r="A466">
        <f>VLOOKUP('Start Here'!$B$2,EntityNumber,2,FALSE)</f>
        <v>510002</v>
      </c>
      <c r="B466" s="131">
        <f>YEAR('Start Here'!$B$5)</f>
        <v>2025</v>
      </c>
      <c r="C466">
        <v>250</v>
      </c>
      <c r="D466">
        <v>36100</v>
      </c>
      <c r="E466" s="115">
        <f>'Exhibit 4'!H99-'Exhibit 4'!C99-'Exhibit 4'!D99</f>
        <v>0</v>
      </c>
      <c r="F466" s="132">
        <f t="shared" si="15"/>
        <v>45736</v>
      </c>
      <c r="G466" s="132">
        <f t="shared" ca="1" si="14"/>
        <v>46030.596478819447</v>
      </c>
      <c r="H466" t="b">
        <v>1</v>
      </c>
    </row>
    <row r="467" spans="1:8" x14ac:dyDescent="0.3">
      <c r="A467">
        <f>VLOOKUP('Start Here'!$B$2,EntityNumber,2,FALSE)</f>
        <v>510002</v>
      </c>
      <c r="B467" s="131">
        <f>YEAR('Start Here'!$B$5)</f>
        <v>2025</v>
      </c>
      <c r="C467">
        <v>250</v>
      </c>
      <c r="D467">
        <v>36200</v>
      </c>
      <c r="E467" s="115">
        <f>'Exhibit 4'!H100-'Exhibit 4'!C100-'Exhibit 4'!D100</f>
        <v>0</v>
      </c>
      <c r="F467" s="132">
        <f t="shared" si="15"/>
        <v>45736</v>
      </c>
      <c r="G467" s="132">
        <f t="shared" ca="1" si="14"/>
        <v>46030.596478819447</v>
      </c>
      <c r="H467" t="b">
        <v>1</v>
      </c>
    </row>
    <row r="468" spans="1:8" x14ac:dyDescent="0.3">
      <c r="A468">
        <f>VLOOKUP('Start Here'!$B$2,EntityNumber,2,FALSE)</f>
        <v>510002</v>
      </c>
      <c r="B468" s="131">
        <f>YEAR('Start Here'!$B$5)</f>
        <v>2025</v>
      </c>
      <c r="C468">
        <v>250</v>
      </c>
      <c r="D468">
        <v>36300</v>
      </c>
      <c r="E468" s="115">
        <f>'Exhibit 4'!H101-'Exhibit 4'!C101-'Exhibit 4'!D101</f>
        <v>0</v>
      </c>
      <c r="F468" s="132">
        <f t="shared" si="15"/>
        <v>45736</v>
      </c>
      <c r="G468" s="132">
        <f t="shared" ca="1" si="14"/>
        <v>46030.596478819447</v>
      </c>
      <c r="H468" t="b">
        <v>1</v>
      </c>
    </row>
    <row r="469" spans="1:8" x14ac:dyDescent="0.3">
      <c r="A469">
        <f>VLOOKUP('Start Here'!$B$2,EntityNumber,2,FALSE)</f>
        <v>510002</v>
      </c>
      <c r="B469" s="131">
        <f>YEAR('Start Here'!$B$5)</f>
        <v>2025</v>
      </c>
      <c r="C469">
        <v>250</v>
      </c>
      <c r="D469">
        <v>36500</v>
      </c>
      <c r="E469" s="115">
        <f>'Exhibit 4'!H102-'Exhibit 4'!C102-'Exhibit 4'!D102</f>
        <v>0</v>
      </c>
      <c r="F469" s="132">
        <f t="shared" si="15"/>
        <v>45736</v>
      </c>
      <c r="G469" s="132">
        <f t="shared" ca="1" si="14"/>
        <v>46030.596478819447</v>
      </c>
      <c r="H469" t="b">
        <v>1</v>
      </c>
    </row>
    <row r="470" spans="1:8" x14ac:dyDescent="0.3">
      <c r="A470">
        <f>VLOOKUP('Start Here'!$B$2,EntityNumber,2,FALSE)</f>
        <v>510002</v>
      </c>
      <c r="B470" s="131">
        <f>YEAR('Start Here'!$B$5)</f>
        <v>2025</v>
      </c>
      <c r="C470">
        <v>250</v>
      </c>
      <c r="D470">
        <v>36600</v>
      </c>
      <c r="E470" s="115">
        <f>'Exhibit 4'!H103-'Exhibit 4'!C103-'Exhibit 4'!D103</f>
        <v>0</v>
      </c>
      <c r="F470" s="132">
        <f t="shared" si="15"/>
        <v>45736</v>
      </c>
      <c r="G470" s="132">
        <f t="shared" ca="1" si="14"/>
        <v>46030.596478819447</v>
      </c>
      <c r="H470" t="b">
        <v>1</v>
      </c>
    </row>
    <row r="471" spans="1:8" x14ac:dyDescent="0.3">
      <c r="A471">
        <f>VLOOKUP('Start Here'!$B$2,EntityNumber,2,FALSE)</f>
        <v>510002</v>
      </c>
      <c r="B471" s="131">
        <f>YEAR('Start Here'!$B$5)</f>
        <v>2025</v>
      </c>
      <c r="C471">
        <v>250</v>
      </c>
      <c r="D471">
        <v>36900</v>
      </c>
      <c r="E471" s="115">
        <f>'Exhibit 4'!H104-'Exhibit 4'!C104-'Exhibit 4'!D104</f>
        <v>0</v>
      </c>
      <c r="F471" s="132">
        <f t="shared" si="15"/>
        <v>45736</v>
      </c>
      <c r="G471" s="132">
        <f t="shared" ca="1" si="14"/>
        <v>46030.596478819447</v>
      </c>
      <c r="H471" t="b">
        <v>1</v>
      </c>
    </row>
    <row r="472" spans="1:8" x14ac:dyDescent="0.3">
      <c r="A472">
        <f>VLOOKUP('Start Here'!$B$2,EntityNumber,2,FALSE)</f>
        <v>510002</v>
      </c>
      <c r="B472" s="131">
        <f>YEAR('Start Here'!$B$5)</f>
        <v>2025</v>
      </c>
      <c r="C472">
        <v>250</v>
      </c>
      <c r="D472">
        <v>411100</v>
      </c>
      <c r="E472" s="115">
        <f>'Exhibit 4'!H111-'Exhibit 4'!C111-'Exhibit 4'!D111</f>
        <v>0</v>
      </c>
      <c r="F472" s="132">
        <f t="shared" si="15"/>
        <v>45736</v>
      </c>
      <c r="G472" s="132">
        <f t="shared" ca="1" si="14"/>
        <v>46030.596478819447</v>
      </c>
      <c r="H472" t="b">
        <v>1</v>
      </c>
    </row>
    <row r="473" spans="1:8" x14ac:dyDescent="0.3">
      <c r="A473">
        <f>VLOOKUP('Start Here'!$B$2,EntityNumber,2,FALSE)</f>
        <v>510002</v>
      </c>
      <c r="B473" s="131">
        <f>YEAR('Start Here'!$B$5)</f>
        <v>2025</v>
      </c>
      <c r="C473">
        <v>250</v>
      </c>
      <c r="D473">
        <v>412000</v>
      </c>
      <c r="E473" s="115">
        <f>'Exhibit 4'!H112-'Exhibit 4'!C112-'Exhibit 4'!D112</f>
        <v>0</v>
      </c>
      <c r="F473" s="132">
        <f t="shared" si="15"/>
        <v>45736</v>
      </c>
      <c r="G473" s="132">
        <f t="shared" ca="1" si="14"/>
        <v>46030.596478819447</v>
      </c>
      <c r="H473" t="b">
        <v>1</v>
      </c>
    </row>
    <row r="474" spans="1:8" x14ac:dyDescent="0.3">
      <c r="A474">
        <f>VLOOKUP('Start Here'!$B$2,EntityNumber,2,FALSE)</f>
        <v>510002</v>
      </c>
      <c r="B474" s="131">
        <f>YEAR('Start Here'!$B$5)</f>
        <v>2025</v>
      </c>
      <c r="C474">
        <v>250</v>
      </c>
      <c r="D474">
        <v>413000</v>
      </c>
      <c r="E474" s="115">
        <f>'Exhibit 4'!H113-'Exhibit 4'!C113-'Exhibit 4'!D113</f>
        <v>0</v>
      </c>
      <c r="F474" s="132">
        <f t="shared" si="15"/>
        <v>45736</v>
      </c>
      <c r="G474" s="132">
        <f t="shared" ca="1" si="14"/>
        <v>46030.596478819447</v>
      </c>
      <c r="H474" t="b">
        <v>1</v>
      </c>
    </row>
    <row r="475" spans="1:8" x14ac:dyDescent="0.3">
      <c r="A475">
        <f>VLOOKUP('Start Here'!$B$2,EntityNumber,2,FALSE)</f>
        <v>510002</v>
      </c>
      <c r="B475" s="131">
        <f>YEAR('Start Here'!$B$5)</f>
        <v>2025</v>
      </c>
      <c r="C475">
        <v>250</v>
      </c>
      <c r="D475">
        <v>414100</v>
      </c>
      <c r="E475" s="115">
        <f>'Exhibit 4'!H115-'Exhibit 4'!C115-'Exhibit 4'!D115</f>
        <v>0</v>
      </c>
      <c r="F475" s="132">
        <f t="shared" si="15"/>
        <v>45736</v>
      </c>
      <c r="G475" s="132">
        <f t="shared" ca="1" si="14"/>
        <v>46030.596478819447</v>
      </c>
      <c r="H475" t="b">
        <v>1</v>
      </c>
    </row>
    <row r="476" spans="1:8" x14ac:dyDescent="0.3">
      <c r="A476">
        <f>VLOOKUP('Start Here'!$B$2,EntityNumber,2,FALSE)</f>
        <v>510002</v>
      </c>
      <c r="B476" s="131">
        <f>YEAR('Start Here'!$B$5)</f>
        <v>2025</v>
      </c>
      <c r="C476">
        <v>250</v>
      </c>
      <c r="D476">
        <v>414200</v>
      </c>
      <c r="E476" s="115">
        <f>'Exhibit 4'!H116-'Exhibit 4'!C116-'Exhibit 4'!D116</f>
        <v>0</v>
      </c>
      <c r="F476" s="132">
        <f t="shared" si="15"/>
        <v>45736</v>
      </c>
      <c r="G476" s="132">
        <f t="shared" ca="1" si="14"/>
        <v>46030.596478819447</v>
      </c>
      <c r="H476" t="b">
        <v>1</v>
      </c>
    </row>
    <row r="477" spans="1:8" x14ac:dyDescent="0.3">
      <c r="A477">
        <f>VLOOKUP('Start Here'!$B$2,EntityNumber,2,FALSE)</f>
        <v>510002</v>
      </c>
      <c r="B477" s="131">
        <f>YEAR('Start Here'!$B$5)</f>
        <v>2025</v>
      </c>
      <c r="C477">
        <v>250</v>
      </c>
      <c r="D477">
        <v>414300</v>
      </c>
      <c r="E477" s="115">
        <f>'Exhibit 4'!H117-'Exhibit 4'!C117-'Exhibit 4'!D117</f>
        <v>0</v>
      </c>
      <c r="F477" s="132">
        <f t="shared" si="15"/>
        <v>45736</v>
      </c>
      <c r="G477" s="132">
        <f t="shared" ca="1" si="14"/>
        <v>46030.596478819447</v>
      </c>
      <c r="H477" t="b">
        <v>1</v>
      </c>
    </row>
    <row r="478" spans="1:8" x14ac:dyDescent="0.3">
      <c r="A478">
        <f>VLOOKUP('Start Here'!$B$2,EntityNumber,2,FALSE)</f>
        <v>510002</v>
      </c>
      <c r="B478" s="131">
        <f>YEAR('Start Here'!$B$5)</f>
        <v>2025</v>
      </c>
      <c r="C478">
        <v>250</v>
      </c>
      <c r="D478">
        <v>414900</v>
      </c>
      <c r="E478" s="115">
        <f>'Exhibit 4'!H118-'Exhibit 4'!C118-'Exhibit 4'!D118</f>
        <v>0</v>
      </c>
      <c r="F478" s="132">
        <f t="shared" si="15"/>
        <v>45736</v>
      </c>
      <c r="G478" s="132">
        <f t="shared" ca="1" si="14"/>
        <v>46030.596478819447</v>
      </c>
      <c r="H478" t="b">
        <v>1</v>
      </c>
    </row>
    <row r="479" spans="1:8" x14ac:dyDescent="0.3">
      <c r="A479">
        <f>VLOOKUP('Start Here'!$B$2,EntityNumber,2,FALSE)</f>
        <v>510002</v>
      </c>
      <c r="B479" s="131">
        <f>YEAR('Start Here'!$B$5)</f>
        <v>2025</v>
      </c>
      <c r="C479">
        <v>250</v>
      </c>
      <c r="D479">
        <v>415100</v>
      </c>
      <c r="E479" s="115">
        <f>'Exhibit 4'!H120-'Exhibit 4'!C120-'Exhibit 4'!D120</f>
        <v>0</v>
      </c>
      <c r="F479" s="132">
        <f t="shared" si="15"/>
        <v>45736</v>
      </c>
      <c r="G479" s="132">
        <f t="shared" ca="1" si="14"/>
        <v>46030.596478819447</v>
      </c>
      <c r="H479" t="b">
        <v>1</v>
      </c>
    </row>
    <row r="480" spans="1:8" x14ac:dyDescent="0.3">
      <c r="A480">
        <f>VLOOKUP('Start Here'!$B$2,EntityNumber,2,FALSE)</f>
        <v>510002</v>
      </c>
      <c r="B480" s="131">
        <f>YEAR('Start Here'!$B$5)</f>
        <v>2025</v>
      </c>
      <c r="C480">
        <v>250</v>
      </c>
      <c r="D480">
        <v>415200</v>
      </c>
      <c r="E480" s="115">
        <f>'Exhibit 4'!H121-'Exhibit 4'!C121-'Exhibit 4'!D121</f>
        <v>0</v>
      </c>
      <c r="F480" s="132">
        <f t="shared" si="15"/>
        <v>45736</v>
      </c>
      <c r="G480" s="132">
        <f t="shared" ca="1" si="14"/>
        <v>46030.596478819447</v>
      </c>
      <c r="H480" t="b">
        <v>1</v>
      </c>
    </row>
    <row r="481" spans="1:8" x14ac:dyDescent="0.3">
      <c r="A481">
        <f>VLOOKUP('Start Here'!$B$2,EntityNumber,2,FALSE)</f>
        <v>510002</v>
      </c>
      <c r="B481" s="131">
        <f>YEAR('Start Here'!$B$5)</f>
        <v>2025</v>
      </c>
      <c r="C481">
        <v>250</v>
      </c>
      <c r="D481">
        <v>415300</v>
      </c>
      <c r="E481" s="115">
        <f>'Exhibit 4'!H122-'Exhibit 4'!C122-'Exhibit 4'!D122</f>
        <v>0</v>
      </c>
      <c r="F481" s="132">
        <f t="shared" si="15"/>
        <v>45736</v>
      </c>
      <c r="G481" s="132">
        <f t="shared" ca="1" si="14"/>
        <v>46030.596478819447</v>
      </c>
      <c r="H481" t="b">
        <v>1</v>
      </c>
    </row>
    <row r="482" spans="1:8" x14ac:dyDescent="0.3">
      <c r="A482">
        <f>VLOOKUP('Start Here'!$B$2,EntityNumber,2,FALSE)</f>
        <v>510002</v>
      </c>
      <c r="B482" s="131">
        <f>YEAR('Start Here'!$B$5)</f>
        <v>2025</v>
      </c>
      <c r="C482">
        <v>250</v>
      </c>
      <c r="D482">
        <v>415400</v>
      </c>
      <c r="E482" s="115">
        <f>'Exhibit 4'!H123-'Exhibit 4'!C123-'Exhibit 4'!D123</f>
        <v>0</v>
      </c>
      <c r="F482" s="132">
        <f t="shared" si="15"/>
        <v>45736</v>
      </c>
      <c r="G482" s="132">
        <f t="shared" ca="1" si="14"/>
        <v>46030.596478819447</v>
      </c>
      <c r="H482" t="b">
        <v>1</v>
      </c>
    </row>
    <row r="483" spans="1:8" x14ac:dyDescent="0.3">
      <c r="A483">
        <f>VLOOKUP('Start Here'!$B$2,EntityNumber,2,FALSE)</f>
        <v>510002</v>
      </c>
      <c r="B483" s="131">
        <f>YEAR('Start Here'!$B$5)</f>
        <v>2025</v>
      </c>
      <c r="C483">
        <v>250</v>
      </c>
      <c r="D483">
        <v>415900</v>
      </c>
      <c r="E483" s="115">
        <f>'Exhibit 4'!H124-'Exhibit 4'!C124-'Exhibit 4'!D124</f>
        <v>0</v>
      </c>
      <c r="F483" s="132">
        <f t="shared" si="15"/>
        <v>45736</v>
      </c>
      <c r="G483" s="132">
        <f t="shared" ca="1" si="14"/>
        <v>46030.596478819447</v>
      </c>
      <c r="H483" t="b">
        <v>1</v>
      </c>
    </row>
    <row r="484" spans="1:8" x14ac:dyDescent="0.3">
      <c r="A484">
        <f>VLOOKUP('Start Here'!$B$2,EntityNumber,2,FALSE)</f>
        <v>510002</v>
      </c>
      <c r="B484" s="131">
        <f>YEAR('Start Here'!$B$5)</f>
        <v>2025</v>
      </c>
      <c r="C484">
        <v>250</v>
      </c>
      <c r="D484">
        <v>416100</v>
      </c>
      <c r="E484" s="115">
        <f>'Exhibit 4'!H126-'Exhibit 4'!C126-'Exhibit 4'!D126</f>
        <v>0</v>
      </c>
      <c r="F484" s="132">
        <f t="shared" si="15"/>
        <v>45736</v>
      </c>
      <c r="G484" s="132">
        <f t="shared" ca="1" si="14"/>
        <v>46030.596478819447</v>
      </c>
      <c r="H484" t="b">
        <v>1</v>
      </c>
    </row>
    <row r="485" spans="1:8" x14ac:dyDescent="0.3">
      <c r="A485">
        <f>VLOOKUP('Start Here'!$B$2,EntityNumber,2,FALSE)</f>
        <v>510002</v>
      </c>
      <c r="B485" s="131">
        <f>YEAR('Start Here'!$B$5)</f>
        <v>2025</v>
      </c>
      <c r="C485">
        <v>250</v>
      </c>
      <c r="D485">
        <v>416200</v>
      </c>
      <c r="E485" s="115">
        <f>'Exhibit 4'!H127-'Exhibit 4'!C127-'Exhibit 4'!D127</f>
        <v>0</v>
      </c>
      <c r="F485" s="132">
        <f t="shared" si="15"/>
        <v>45736</v>
      </c>
      <c r="G485" s="132">
        <f t="shared" ca="1" si="14"/>
        <v>46030.596478819447</v>
      </c>
      <c r="H485" t="b">
        <v>1</v>
      </c>
    </row>
    <row r="486" spans="1:8" x14ac:dyDescent="0.3">
      <c r="A486">
        <f>VLOOKUP('Start Here'!$B$2,EntityNumber,2,FALSE)</f>
        <v>510002</v>
      </c>
      <c r="B486" s="131">
        <f>YEAR('Start Here'!$B$5)</f>
        <v>2025</v>
      </c>
      <c r="C486">
        <v>250</v>
      </c>
      <c r="D486">
        <v>416300</v>
      </c>
      <c r="E486" s="115">
        <f>'Exhibit 4'!H128-'Exhibit 4'!C128-'Exhibit 4'!D128</f>
        <v>0</v>
      </c>
      <c r="F486" s="132">
        <f t="shared" si="15"/>
        <v>45736</v>
      </c>
      <c r="G486" s="132">
        <f t="shared" ca="1" si="14"/>
        <v>46030.596478819447</v>
      </c>
      <c r="H486" t="b">
        <v>1</v>
      </c>
    </row>
    <row r="487" spans="1:8" x14ac:dyDescent="0.3">
      <c r="A487">
        <f>VLOOKUP('Start Here'!$B$2,EntityNumber,2,FALSE)</f>
        <v>510002</v>
      </c>
      <c r="B487" s="131">
        <f>YEAR('Start Here'!$B$5)</f>
        <v>2025</v>
      </c>
      <c r="C487">
        <v>250</v>
      </c>
      <c r="D487">
        <v>416400</v>
      </c>
      <c r="E487" s="115">
        <f>'Exhibit 4'!H129-'Exhibit 4'!C129-'Exhibit 4'!D129</f>
        <v>0</v>
      </c>
      <c r="F487" s="132">
        <f t="shared" si="15"/>
        <v>45736</v>
      </c>
      <c r="G487" s="132">
        <f t="shared" ca="1" si="14"/>
        <v>46030.596478819447</v>
      </c>
      <c r="H487" t="b">
        <v>1</v>
      </c>
    </row>
    <row r="488" spans="1:8" x14ac:dyDescent="0.3">
      <c r="A488">
        <f>VLOOKUP('Start Here'!$B$2,EntityNumber,2,FALSE)</f>
        <v>510002</v>
      </c>
      <c r="B488" s="131">
        <f>YEAR('Start Here'!$B$5)</f>
        <v>2025</v>
      </c>
      <c r="C488">
        <v>250</v>
      </c>
      <c r="D488">
        <v>416500</v>
      </c>
      <c r="E488" s="115">
        <f>'Exhibit 4'!H130-'Exhibit 4'!C130-'Exhibit 4'!D130</f>
        <v>0</v>
      </c>
      <c r="F488" s="132">
        <f t="shared" si="15"/>
        <v>45736</v>
      </c>
      <c r="G488" s="132">
        <f t="shared" ca="1" si="14"/>
        <v>46030.596478819447</v>
      </c>
      <c r="H488" t="b">
        <v>1</v>
      </c>
    </row>
    <row r="489" spans="1:8" x14ac:dyDescent="0.3">
      <c r="A489">
        <f>VLOOKUP('Start Here'!$B$2,EntityNumber,2,FALSE)</f>
        <v>510002</v>
      </c>
      <c r="B489" s="131">
        <f>YEAR('Start Here'!$B$5)</f>
        <v>2025</v>
      </c>
      <c r="C489">
        <v>250</v>
      </c>
      <c r="D489">
        <v>416600</v>
      </c>
      <c r="E489" s="115">
        <f>'Exhibit 4'!H131-'Exhibit 4'!C131-'Exhibit 4'!D131</f>
        <v>0</v>
      </c>
      <c r="F489" s="132">
        <f t="shared" si="15"/>
        <v>45736</v>
      </c>
      <c r="G489" s="132">
        <f t="shared" ca="1" si="14"/>
        <v>46030.596478819447</v>
      </c>
      <c r="H489" t="b">
        <v>1</v>
      </c>
    </row>
    <row r="490" spans="1:8" x14ac:dyDescent="0.3">
      <c r="A490">
        <f>VLOOKUP('Start Here'!$B$2,EntityNumber,2,FALSE)</f>
        <v>510002</v>
      </c>
      <c r="B490" s="131">
        <f>YEAR('Start Here'!$B$5)</f>
        <v>2025</v>
      </c>
      <c r="C490">
        <v>250</v>
      </c>
      <c r="D490">
        <v>416700</v>
      </c>
      <c r="E490" s="115">
        <f>'Exhibit 4'!H132-'Exhibit 4'!C132-'Exhibit 4'!D132</f>
        <v>0</v>
      </c>
      <c r="F490" s="132">
        <f t="shared" si="15"/>
        <v>45736</v>
      </c>
      <c r="G490" s="132">
        <f t="shared" ca="1" si="14"/>
        <v>46030.596478819447</v>
      </c>
      <c r="H490" t="b">
        <v>1</v>
      </c>
    </row>
    <row r="491" spans="1:8" x14ac:dyDescent="0.3">
      <c r="A491">
        <f>VLOOKUP('Start Here'!$B$2,EntityNumber,2,FALSE)</f>
        <v>510002</v>
      </c>
      <c r="B491" s="131">
        <f>YEAR('Start Here'!$B$5)</f>
        <v>2025</v>
      </c>
      <c r="C491">
        <v>250</v>
      </c>
      <c r="D491">
        <v>416800</v>
      </c>
      <c r="E491" s="115">
        <f>'Exhibit 4'!H133-'Exhibit 4'!C133-'Exhibit 4'!D133</f>
        <v>0</v>
      </c>
      <c r="F491" s="132">
        <f t="shared" si="15"/>
        <v>45736</v>
      </c>
      <c r="G491" s="132">
        <f t="shared" ca="1" si="14"/>
        <v>46030.596478819447</v>
      </c>
      <c r="H491" t="b">
        <v>1</v>
      </c>
    </row>
    <row r="492" spans="1:8" x14ac:dyDescent="0.3">
      <c r="A492">
        <f>VLOOKUP('Start Here'!$B$2,EntityNumber,2,FALSE)</f>
        <v>510002</v>
      </c>
      <c r="B492" s="131">
        <f>YEAR('Start Here'!$B$5)</f>
        <v>2025</v>
      </c>
      <c r="C492">
        <v>250</v>
      </c>
      <c r="D492">
        <v>416900</v>
      </c>
      <c r="E492" s="115">
        <f>'Exhibit 4'!H134-'Exhibit 4'!C134-'Exhibit 4'!D134</f>
        <v>0</v>
      </c>
      <c r="F492" s="132">
        <f t="shared" si="15"/>
        <v>45736</v>
      </c>
      <c r="G492" s="132">
        <f t="shared" ca="1" si="14"/>
        <v>46030.596478819447</v>
      </c>
      <c r="H492" t="b">
        <v>1</v>
      </c>
    </row>
    <row r="493" spans="1:8" x14ac:dyDescent="0.3">
      <c r="A493">
        <f>VLOOKUP('Start Here'!$B$2,EntityNumber,2,FALSE)</f>
        <v>510002</v>
      </c>
      <c r="B493" s="131">
        <f>YEAR('Start Here'!$B$5)</f>
        <v>2025</v>
      </c>
      <c r="C493">
        <v>250</v>
      </c>
      <c r="D493">
        <v>417000</v>
      </c>
      <c r="E493" s="115">
        <f>'Exhibit 4'!H135-'Exhibit 4'!C135-'Exhibit 4'!D135</f>
        <v>0</v>
      </c>
      <c r="F493" s="132">
        <f t="shared" si="15"/>
        <v>45736</v>
      </c>
      <c r="G493" s="132">
        <f t="shared" ca="1" si="14"/>
        <v>46030.596478819447</v>
      </c>
      <c r="H493" t="b">
        <v>1</v>
      </c>
    </row>
    <row r="494" spans="1:8" x14ac:dyDescent="0.3">
      <c r="A494">
        <f>VLOOKUP('Start Here'!$B$2,EntityNumber,2,FALSE)</f>
        <v>510002</v>
      </c>
      <c r="B494" s="131">
        <f>YEAR('Start Here'!$B$5)</f>
        <v>2025</v>
      </c>
      <c r="C494">
        <v>250</v>
      </c>
      <c r="D494">
        <v>417100</v>
      </c>
      <c r="E494" s="115">
        <f>'Exhibit 4'!H136-'Exhibit 4'!C136-'Exhibit 4'!D136</f>
        <v>0</v>
      </c>
      <c r="F494" s="132">
        <f t="shared" si="15"/>
        <v>45736</v>
      </c>
      <c r="G494" s="132">
        <f t="shared" ca="1" si="14"/>
        <v>46030.596478819447</v>
      </c>
      <c r="H494" t="b">
        <v>1</v>
      </c>
    </row>
    <row r="495" spans="1:8" x14ac:dyDescent="0.3">
      <c r="A495">
        <f>VLOOKUP('Start Here'!$B$2,EntityNumber,2,FALSE)</f>
        <v>510002</v>
      </c>
      <c r="B495" s="131">
        <f>YEAR('Start Here'!$B$5)</f>
        <v>2025</v>
      </c>
      <c r="C495">
        <v>250</v>
      </c>
      <c r="D495">
        <v>417200</v>
      </c>
      <c r="E495" s="115">
        <f>'Exhibit 4'!H137-'Exhibit 4'!C137-'Exhibit 4'!D137</f>
        <v>0</v>
      </c>
      <c r="F495" s="132">
        <f t="shared" si="15"/>
        <v>45736</v>
      </c>
      <c r="G495" s="132">
        <f t="shared" ca="1" si="14"/>
        <v>46030.596478819447</v>
      </c>
      <c r="H495" t="b">
        <v>1</v>
      </c>
    </row>
    <row r="496" spans="1:8" x14ac:dyDescent="0.3">
      <c r="A496">
        <f>VLOOKUP('Start Here'!$B$2,EntityNumber,2,FALSE)</f>
        <v>510002</v>
      </c>
      <c r="B496" s="131">
        <f>YEAR('Start Here'!$B$5)</f>
        <v>2025</v>
      </c>
      <c r="C496">
        <v>250</v>
      </c>
      <c r="D496">
        <v>421100</v>
      </c>
      <c r="E496" s="115">
        <f>'Exhibit 4'!H142-'Exhibit 4'!C142-'Exhibit 4'!D142</f>
        <v>0</v>
      </c>
      <c r="F496" s="132">
        <f t="shared" si="15"/>
        <v>45736</v>
      </c>
      <c r="G496" s="132">
        <f t="shared" ca="1" si="14"/>
        <v>46030.596478819447</v>
      </c>
      <c r="H496" t="b">
        <v>1</v>
      </c>
    </row>
    <row r="497" spans="1:8" x14ac:dyDescent="0.3">
      <c r="A497">
        <f>VLOOKUP('Start Here'!$B$2,EntityNumber,2,FALSE)</f>
        <v>510002</v>
      </c>
      <c r="B497" s="131">
        <f>YEAR('Start Here'!$B$5)</f>
        <v>2025</v>
      </c>
      <c r="C497">
        <v>250</v>
      </c>
      <c r="D497">
        <v>421200</v>
      </c>
      <c r="E497" s="115">
        <f>'Exhibit 4'!H143-'Exhibit 4'!C143-'Exhibit 4'!D143</f>
        <v>0</v>
      </c>
      <c r="F497" s="132">
        <f t="shared" si="15"/>
        <v>45736</v>
      </c>
      <c r="G497" s="132">
        <f t="shared" ca="1" si="14"/>
        <v>46030.596478819447</v>
      </c>
      <c r="H497" t="b">
        <v>1</v>
      </c>
    </row>
    <row r="498" spans="1:8" x14ac:dyDescent="0.3">
      <c r="A498">
        <f>VLOOKUP('Start Here'!$B$2,EntityNumber,2,FALSE)</f>
        <v>510002</v>
      </c>
      <c r="B498" s="131">
        <f>YEAR('Start Here'!$B$5)</f>
        <v>2025</v>
      </c>
      <c r="C498">
        <v>250</v>
      </c>
      <c r="D498">
        <v>421300</v>
      </c>
      <c r="E498" s="115">
        <f>'Exhibit 4'!H144-'Exhibit 4'!C144-'Exhibit 4'!D144</f>
        <v>0</v>
      </c>
      <c r="F498" s="132">
        <f t="shared" si="15"/>
        <v>45736</v>
      </c>
      <c r="G498" s="132">
        <f t="shared" ca="1" si="14"/>
        <v>46030.596478819447</v>
      </c>
      <c r="H498" t="b">
        <v>1</v>
      </c>
    </row>
    <row r="499" spans="1:8" x14ac:dyDescent="0.3">
      <c r="A499">
        <f>VLOOKUP('Start Here'!$B$2,EntityNumber,2,FALSE)</f>
        <v>510002</v>
      </c>
      <c r="B499" s="131">
        <f>YEAR('Start Here'!$B$5)</f>
        <v>2025</v>
      </c>
      <c r="C499">
        <v>250</v>
      </c>
      <c r="D499">
        <v>421400</v>
      </c>
      <c r="E499" s="115">
        <f>'Exhibit 4'!H145-'Exhibit 4'!C145-'Exhibit 4'!D145</f>
        <v>0</v>
      </c>
      <c r="F499" s="132">
        <f t="shared" si="15"/>
        <v>45736</v>
      </c>
      <c r="G499" s="132">
        <f t="shared" ca="1" si="14"/>
        <v>46030.596478819447</v>
      </c>
      <c r="H499" t="b">
        <v>1</v>
      </c>
    </row>
    <row r="500" spans="1:8" x14ac:dyDescent="0.3">
      <c r="A500">
        <f>VLOOKUP('Start Here'!$B$2,EntityNumber,2,FALSE)</f>
        <v>510002</v>
      </c>
      <c r="B500" s="131">
        <f>YEAR('Start Here'!$B$5)</f>
        <v>2025</v>
      </c>
      <c r="C500">
        <v>250</v>
      </c>
      <c r="D500">
        <v>421500</v>
      </c>
      <c r="E500" s="115">
        <f>'Exhibit 4'!H146-'Exhibit 4'!C146-'Exhibit 4'!D146</f>
        <v>0</v>
      </c>
      <c r="F500" s="132">
        <f t="shared" si="15"/>
        <v>45736</v>
      </c>
      <c r="G500" s="132">
        <f t="shared" ca="1" si="14"/>
        <v>46030.596478819447</v>
      </c>
      <c r="H500" t="b">
        <v>1</v>
      </c>
    </row>
    <row r="501" spans="1:8" x14ac:dyDescent="0.3">
      <c r="A501">
        <f>VLOOKUP('Start Here'!$B$2,EntityNumber,2,FALSE)</f>
        <v>510002</v>
      </c>
      <c r="B501" s="131">
        <f>YEAR('Start Here'!$B$5)</f>
        <v>2025</v>
      </c>
      <c r="C501">
        <v>250</v>
      </c>
      <c r="D501">
        <v>421900</v>
      </c>
      <c r="E501" s="115">
        <f>'Exhibit 4'!H147-'Exhibit 4'!C147-'Exhibit 4'!D147</f>
        <v>0</v>
      </c>
      <c r="F501" s="132">
        <f t="shared" si="15"/>
        <v>45736</v>
      </c>
      <c r="G501" s="132">
        <f t="shared" ca="1" si="14"/>
        <v>46030.596478819447</v>
      </c>
      <c r="H501" t="b">
        <v>1</v>
      </c>
    </row>
    <row r="502" spans="1:8" x14ac:dyDescent="0.3">
      <c r="A502">
        <f>VLOOKUP('Start Here'!$B$2,EntityNumber,2,FALSE)</f>
        <v>510002</v>
      </c>
      <c r="B502" s="131">
        <f>YEAR('Start Here'!$B$5)</f>
        <v>2025</v>
      </c>
      <c r="C502">
        <v>250</v>
      </c>
      <c r="D502">
        <v>422100</v>
      </c>
      <c r="E502" s="115">
        <f>'Exhibit 4'!H149-'Exhibit 4'!C149-'Exhibit 4'!D149</f>
        <v>0</v>
      </c>
      <c r="F502" s="132">
        <f t="shared" si="15"/>
        <v>45736</v>
      </c>
      <c r="G502" s="132">
        <f t="shared" ca="1" si="14"/>
        <v>46030.596478819447</v>
      </c>
      <c r="H502" t="b">
        <v>1</v>
      </c>
    </row>
    <row r="503" spans="1:8" x14ac:dyDescent="0.3">
      <c r="A503">
        <f>VLOOKUP('Start Here'!$B$2,EntityNumber,2,FALSE)</f>
        <v>510002</v>
      </c>
      <c r="B503" s="131">
        <f>YEAR('Start Here'!$B$5)</f>
        <v>2025</v>
      </c>
      <c r="C503">
        <v>250</v>
      </c>
      <c r="D503">
        <v>422200</v>
      </c>
      <c r="E503" s="115">
        <f>'Exhibit 4'!H150-'Exhibit 4'!C150-'Exhibit 4'!D150</f>
        <v>0</v>
      </c>
      <c r="F503" s="132">
        <f t="shared" si="15"/>
        <v>45736</v>
      </c>
      <c r="G503" s="132">
        <f t="shared" ca="1" si="14"/>
        <v>46030.596478819447</v>
      </c>
      <c r="H503" t="b">
        <v>1</v>
      </c>
    </row>
    <row r="504" spans="1:8" x14ac:dyDescent="0.3">
      <c r="A504">
        <f>VLOOKUP('Start Here'!$B$2,EntityNumber,2,FALSE)</f>
        <v>510002</v>
      </c>
      <c r="B504" s="131">
        <f>YEAR('Start Here'!$B$5)</f>
        <v>2025</v>
      </c>
      <c r="C504">
        <v>250</v>
      </c>
      <c r="D504">
        <v>422300</v>
      </c>
      <c r="E504" s="115">
        <f>'Exhibit 4'!H151-'Exhibit 4'!C151-'Exhibit 4'!D151</f>
        <v>0</v>
      </c>
      <c r="F504" s="132">
        <f t="shared" si="15"/>
        <v>45736</v>
      </c>
      <c r="G504" s="132">
        <f t="shared" ca="1" si="14"/>
        <v>46030.596478819447</v>
      </c>
      <c r="H504" t="b">
        <v>1</v>
      </c>
    </row>
    <row r="505" spans="1:8" x14ac:dyDescent="0.3">
      <c r="A505">
        <f>VLOOKUP('Start Here'!$B$2,EntityNumber,2,FALSE)</f>
        <v>510002</v>
      </c>
      <c r="B505" s="131">
        <f>YEAR('Start Here'!$B$5)</f>
        <v>2025</v>
      </c>
      <c r="C505">
        <v>250</v>
      </c>
      <c r="D505">
        <v>422500</v>
      </c>
      <c r="E505" s="115">
        <f>'Exhibit 4'!H152-'Exhibit 4'!C152-'Exhibit 4'!D152</f>
        <v>0</v>
      </c>
      <c r="F505" s="132">
        <f t="shared" si="15"/>
        <v>45736</v>
      </c>
      <c r="G505" s="132">
        <f t="shared" ca="1" si="14"/>
        <v>46030.596478819447</v>
      </c>
      <c r="H505" t="b">
        <v>1</v>
      </c>
    </row>
    <row r="506" spans="1:8" x14ac:dyDescent="0.3">
      <c r="A506">
        <f>VLOOKUP('Start Here'!$B$2,EntityNumber,2,FALSE)</f>
        <v>510002</v>
      </c>
      <c r="B506" s="131">
        <f>YEAR('Start Here'!$B$5)</f>
        <v>2025</v>
      </c>
      <c r="C506">
        <v>250</v>
      </c>
      <c r="D506">
        <v>422900</v>
      </c>
      <c r="E506" s="115">
        <f>'Exhibit 4'!H153-'Exhibit 4'!C153-'Exhibit 4'!D153</f>
        <v>0</v>
      </c>
      <c r="F506" s="132">
        <f t="shared" si="15"/>
        <v>45736</v>
      </c>
      <c r="G506" s="132">
        <f t="shared" ca="1" si="14"/>
        <v>46030.596478819447</v>
      </c>
      <c r="H506" t="b">
        <v>1</v>
      </c>
    </row>
    <row r="507" spans="1:8" x14ac:dyDescent="0.3">
      <c r="A507">
        <f>VLOOKUP('Start Here'!$B$2,EntityNumber,2,FALSE)</f>
        <v>510002</v>
      </c>
      <c r="B507" s="131">
        <f>YEAR('Start Here'!$B$5)</f>
        <v>2025</v>
      </c>
      <c r="C507">
        <v>250</v>
      </c>
      <c r="D507">
        <v>431100</v>
      </c>
      <c r="E507" s="115">
        <f>'Exhibit 4'!H158-'Exhibit 4'!C158-'Exhibit 4'!D158</f>
        <v>0</v>
      </c>
      <c r="F507" s="132">
        <f t="shared" si="15"/>
        <v>45736</v>
      </c>
      <c r="G507" s="132">
        <f t="shared" ca="1" si="14"/>
        <v>46030.596478819447</v>
      </c>
      <c r="H507" t="b">
        <v>1</v>
      </c>
    </row>
    <row r="508" spans="1:8" x14ac:dyDescent="0.3">
      <c r="A508">
        <f>VLOOKUP('Start Here'!$B$2,EntityNumber,2,FALSE)</f>
        <v>510002</v>
      </c>
      <c r="B508" s="131">
        <f>YEAR('Start Here'!$B$5)</f>
        <v>2025</v>
      </c>
      <c r="C508">
        <v>250</v>
      </c>
      <c r="D508">
        <v>432100</v>
      </c>
      <c r="E508" s="115">
        <f>'Exhibit 4'!H160-'Exhibit 4'!C160-'Exhibit 4'!D160</f>
        <v>0</v>
      </c>
      <c r="F508" s="132">
        <f t="shared" si="15"/>
        <v>45736</v>
      </c>
      <c r="G508" s="132">
        <f t="shared" ca="1" si="14"/>
        <v>46030.596478819447</v>
      </c>
      <c r="H508" t="b">
        <v>1</v>
      </c>
    </row>
    <row r="509" spans="1:8" x14ac:dyDescent="0.3">
      <c r="A509">
        <f>VLOOKUP('Start Here'!$B$2,EntityNumber,2,FALSE)</f>
        <v>510002</v>
      </c>
      <c r="B509" s="131">
        <f>YEAR('Start Here'!$B$5)</f>
        <v>2025</v>
      </c>
      <c r="C509">
        <v>250</v>
      </c>
      <c r="D509">
        <v>432200</v>
      </c>
      <c r="E509" s="115">
        <f>'Exhibit 4'!H161-'Exhibit 4'!C161-'Exhibit 4'!D161</f>
        <v>0</v>
      </c>
      <c r="F509" s="132">
        <f t="shared" si="15"/>
        <v>45736</v>
      </c>
      <c r="G509" s="132">
        <f t="shared" ca="1" si="14"/>
        <v>46030.596478819447</v>
      </c>
      <c r="H509" t="b">
        <v>1</v>
      </c>
    </row>
    <row r="510" spans="1:8" x14ac:dyDescent="0.3">
      <c r="A510">
        <f>VLOOKUP('Start Here'!$B$2,EntityNumber,2,FALSE)</f>
        <v>510002</v>
      </c>
      <c r="B510" s="131">
        <f>YEAR('Start Here'!$B$5)</f>
        <v>2025</v>
      </c>
      <c r="C510">
        <v>250</v>
      </c>
      <c r="D510">
        <v>433100</v>
      </c>
      <c r="E510" s="115">
        <f>'Exhibit 4'!H163-'Exhibit 4'!C163-'Exhibit 4'!D163</f>
        <v>0</v>
      </c>
      <c r="F510" s="132">
        <f t="shared" si="15"/>
        <v>45736</v>
      </c>
      <c r="G510" s="132">
        <f t="shared" ca="1" si="14"/>
        <v>46030.596478819447</v>
      </c>
      <c r="H510" t="b">
        <v>1</v>
      </c>
    </row>
    <row r="511" spans="1:8" x14ac:dyDescent="0.3">
      <c r="A511">
        <f>VLOOKUP('Start Here'!$B$2,EntityNumber,2,FALSE)</f>
        <v>510002</v>
      </c>
      <c r="B511" s="131">
        <f>YEAR('Start Here'!$B$5)</f>
        <v>2025</v>
      </c>
      <c r="C511">
        <v>250</v>
      </c>
      <c r="D511">
        <v>433200</v>
      </c>
      <c r="E511" s="115">
        <f>'Exhibit 4'!H164-'Exhibit 4'!C164-'Exhibit 4'!D164</f>
        <v>0</v>
      </c>
      <c r="F511" s="132">
        <f t="shared" si="15"/>
        <v>45736</v>
      </c>
      <c r="G511" s="132">
        <f t="shared" ca="1" si="14"/>
        <v>46030.596478819447</v>
      </c>
      <c r="H511" t="b">
        <v>1</v>
      </c>
    </row>
    <row r="512" spans="1:8" x14ac:dyDescent="0.3">
      <c r="A512">
        <f>VLOOKUP('Start Here'!$B$2,EntityNumber,2,FALSE)</f>
        <v>510002</v>
      </c>
      <c r="B512" s="131">
        <f>YEAR('Start Here'!$B$5)</f>
        <v>2025</v>
      </c>
      <c r="C512">
        <v>250</v>
      </c>
      <c r="D512">
        <v>433300</v>
      </c>
      <c r="E512" s="115">
        <f>'Exhibit 4'!H165-'Exhibit 4'!C165-'Exhibit 4'!D165</f>
        <v>0</v>
      </c>
      <c r="F512" s="132">
        <f t="shared" si="15"/>
        <v>45736</v>
      </c>
      <c r="G512" s="132">
        <f t="shared" ca="1" si="14"/>
        <v>46030.596478819447</v>
      </c>
      <c r="H512" t="b">
        <v>1</v>
      </c>
    </row>
    <row r="513" spans="1:8" x14ac:dyDescent="0.3">
      <c r="A513">
        <f>VLOOKUP('Start Here'!$B$2,EntityNumber,2,FALSE)</f>
        <v>510002</v>
      </c>
      <c r="B513" s="131">
        <f>YEAR('Start Here'!$B$5)</f>
        <v>2025</v>
      </c>
      <c r="C513">
        <v>250</v>
      </c>
      <c r="D513">
        <v>434000</v>
      </c>
      <c r="E513" s="115">
        <f>'Exhibit 4'!H166-'Exhibit 4'!C166-'Exhibit 4'!D166</f>
        <v>0</v>
      </c>
      <c r="F513" s="132">
        <f t="shared" si="15"/>
        <v>45736</v>
      </c>
      <c r="G513" s="132">
        <f t="shared" ca="1" si="14"/>
        <v>46030.596478819447</v>
      </c>
      <c r="H513" t="b">
        <v>1</v>
      </c>
    </row>
    <row r="514" spans="1:8" x14ac:dyDescent="0.3">
      <c r="A514">
        <f>VLOOKUP('Start Here'!$B$2,EntityNumber,2,FALSE)</f>
        <v>510002</v>
      </c>
      <c r="B514" s="131">
        <f>YEAR('Start Here'!$B$5)</f>
        <v>2025</v>
      </c>
      <c r="C514">
        <v>250</v>
      </c>
      <c r="D514">
        <v>439000</v>
      </c>
      <c r="E514" s="115">
        <f>'Exhibit 4'!H167-'Exhibit 4'!C167-'Exhibit 4'!D167</f>
        <v>0</v>
      </c>
      <c r="F514" s="132">
        <f t="shared" si="15"/>
        <v>45736</v>
      </c>
      <c r="G514" s="132">
        <f t="shared" ca="1" si="14"/>
        <v>46030.596478819447</v>
      </c>
      <c r="H514" t="b">
        <v>1</v>
      </c>
    </row>
    <row r="515" spans="1:8" x14ac:dyDescent="0.3">
      <c r="A515">
        <f>VLOOKUP('Start Here'!$B$2,EntityNumber,2,FALSE)</f>
        <v>510002</v>
      </c>
      <c r="B515" s="131">
        <f>YEAR('Start Here'!$B$5)</f>
        <v>2025</v>
      </c>
      <c r="C515">
        <v>250</v>
      </c>
      <c r="D515">
        <v>441100</v>
      </c>
      <c r="E515" s="115">
        <f>'Exhibit 4'!H172-'Exhibit 4'!C172-'Exhibit 4'!D172</f>
        <v>0</v>
      </c>
      <c r="F515" s="132">
        <f t="shared" si="15"/>
        <v>45736</v>
      </c>
      <c r="G515" s="132">
        <f t="shared" ca="1" si="14"/>
        <v>46030.596478819447</v>
      </c>
      <c r="H515" t="b">
        <v>1</v>
      </c>
    </row>
    <row r="516" spans="1:8" x14ac:dyDescent="0.3">
      <c r="A516">
        <f>VLOOKUP('Start Here'!$B$2,EntityNumber,2,FALSE)</f>
        <v>510002</v>
      </c>
      <c r="B516" s="131">
        <f>YEAR('Start Here'!$B$5)</f>
        <v>2025</v>
      </c>
      <c r="C516">
        <v>250</v>
      </c>
      <c r="D516">
        <v>441200</v>
      </c>
      <c r="E516" s="115">
        <f>'Exhibit 4'!H173-'Exhibit 4'!C173-'Exhibit 4'!D173</f>
        <v>0</v>
      </c>
      <c r="F516" s="132">
        <f t="shared" si="15"/>
        <v>45736</v>
      </c>
      <c r="G516" s="132">
        <f t="shared" ca="1" si="14"/>
        <v>46030.596478819447</v>
      </c>
      <c r="H516" t="b">
        <v>1</v>
      </c>
    </row>
    <row r="517" spans="1:8" x14ac:dyDescent="0.3">
      <c r="A517">
        <f>VLOOKUP('Start Here'!$B$2,EntityNumber,2,FALSE)</f>
        <v>510002</v>
      </c>
      <c r="B517" s="131">
        <f>YEAR('Start Here'!$B$5)</f>
        <v>2025</v>
      </c>
      <c r="C517">
        <v>250</v>
      </c>
      <c r="D517">
        <v>441300</v>
      </c>
      <c r="E517" s="115">
        <f>'Exhibit 4'!H174-'Exhibit 4'!C174-'Exhibit 4'!D174</f>
        <v>0</v>
      </c>
      <c r="F517" s="132">
        <f t="shared" si="15"/>
        <v>45736</v>
      </c>
      <c r="G517" s="132">
        <f t="shared" ca="1" si="14"/>
        <v>46030.596478819447</v>
      </c>
      <c r="H517" t="b">
        <v>1</v>
      </c>
    </row>
    <row r="518" spans="1:8" x14ac:dyDescent="0.3">
      <c r="A518">
        <f>VLOOKUP('Start Here'!$B$2,EntityNumber,2,FALSE)</f>
        <v>510002</v>
      </c>
      <c r="B518" s="131">
        <f>YEAR('Start Here'!$B$5)</f>
        <v>2025</v>
      </c>
      <c r="C518">
        <v>250</v>
      </c>
      <c r="D518">
        <v>441500</v>
      </c>
      <c r="E518" s="115">
        <f>'Exhibit 4'!H175-'Exhibit 4'!C175-'Exhibit 4'!D175</f>
        <v>0</v>
      </c>
      <c r="F518" s="132">
        <f t="shared" si="15"/>
        <v>45736</v>
      </c>
      <c r="G518" s="132">
        <f t="shared" ca="1" si="14"/>
        <v>46030.596478819447</v>
      </c>
      <c r="H518" t="b">
        <v>1</v>
      </c>
    </row>
    <row r="519" spans="1:8" x14ac:dyDescent="0.3">
      <c r="A519">
        <f>VLOOKUP('Start Here'!$B$2,EntityNumber,2,FALSE)</f>
        <v>510002</v>
      </c>
      <c r="B519" s="131">
        <f>YEAR('Start Here'!$B$5)</f>
        <v>2025</v>
      </c>
      <c r="C519">
        <v>250</v>
      </c>
      <c r="D519">
        <v>441900</v>
      </c>
      <c r="E519" s="115">
        <f>'Exhibit 4'!H176-'Exhibit 4'!C176-'Exhibit 4'!D176</f>
        <v>0</v>
      </c>
      <c r="F519" s="132">
        <f t="shared" si="15"/>
        <v>45736</v>
      </c>
      <c r="G519" s="132">
        <f t="shared" ca="1" si="14"/>
        <v>46030.596478819447</v>
      </c>
      <c r="H519" t="b">
        <v>1</v>
      </c>
    </row>
    <row r="520" spans="1:8" x14ac:dyDescent="0.3">
      <c r="A520">
        <f>VLOOKUP('Start Here'!$B$2,EntityNumber,2,FALSE)</f>
        <v>510002</v>
      </c>
      <c r="B520" s="131">
        <f>YEAR('Start Here'!$B$5)</f>
        <v>2025</v>
      </c>
      <c r="C520">
        <v>250</v>
      </c>
      <c r="D520">
        <v>442100</v>
      </c>
      <c r="E520" s="115">
        <f>'Exhibit 4'!H178-'Exhibit 4'!C178-'Exhibit 4'!D178</f>
        <v>0</v>
      </c>
      <c r="F520" s="132">
        <f t="shared" si="15"/>
        <v>45736</v>
      </c>
      <c r="G520" s="132">
        <f t="shared" ca="1" si="14"/>
        <v>46030.596478819447</v>
      </c>
      <c r="H520" t="b">
        <v>1</v>
      </c>
    </row>
    <row r="521" spans="1:8" x14ac:dyDescent="0.3">
      <c r="A521">
        <f>VLOOKUP('Start Here'!$B$2,EntityNumber,2,FALSE)</f>
        <v>510002</v>
      </c>
      <c r="B521" s="131">
        <f>YEAR('Start Here'!$B$5)</f>
        <v>2025</v>
      </c>
      <c r="C521">
        <v>250</v>
      </c>
      <c r="D521">
        <v>442200</v>
      </c>
      <c r="E521" s="115">
        <f>'Exhibit 4'!H179-'Exhibit 4'!C179-'Exhibit 4'!D179</f>
        <v>0</v>
      </c>
      <c r="F521" s="132">
        <f t="shared" si="15"/>
        <v>45736</v>
      </c>
      <c r="G521" s="132">
        <f t="shared" ca="1" si="14"/>
        <v>46030.596478819447</v>
      </c>
      <c r="H521" t="b">
        <v>1</v>
      </c>
    </row>
    <row r="522" spans="1:8" x14ac:dyDescent="0.3">
      <c r="A522">
        <f>VLOOKUP('Start Here'!$B$2,EntityNumber,2,FALSE)</f>
        <v>510002</v>
      </c>
      <c r="B522" s="131">
        <f>YEAR('Start Here'!$B$5)</f>
        <v>2025</v>
      </c>
      <c r="C522">
        <v>250</v>
      </c>
      <c r="D522">
        <v>442300</v>
      </c>
      <c r="E522" s="115">
        <f>'Exhibit 4'!H180-'Exhibit 4'!C180-'Exhibit 4'!D180</f>
        <v>0</v>
      </c>
      <c r="F522" s="132">
        <f t="shared" si="15"/>
        <v>45736</v>
      </c>
      <c r="G522" s="132">
        <f t="shared" ca="1" si="14"/>
        <v>46030.596478819447</v>
      </c>
      <c r="H522" t="b">
        <v>1</v>
      </c>
    </row>
    <row r="523" spans="1:8" x14ac:dyDescent="0.3">
      <c r="A523">
        <f>VLOOKUP('Start Here'!$B$2,EntityNumber,2,FALSE)</f>
        <v>510002</v>
      </c>
      <c r="B523" s="131">
        <f>YEAR('Start Here'!$B$5)</f>
        <v>2025</v>
      </c>
      <c r="C523">
        <v>250</v>
      </c>
      <c r="D523">
        <v>442400</v>
      </c>
      <c r="E523" s="115">
        <f>'Exhibit 4'!H181-'Exhibit 4'!C181-'Exhibit 4'!D181</f>
        <v>0</v>
      </c>
      <c r="F523" s="132">
        <f t="shared" si="15"/>
        <v>45736</v>
      </c>
      <c r="G523" s="132">
        <f t="shared" ca="1" si="14"/>
        <v>46030.596478819447</v>
      </c>
      <c r="H523" t="b">
        <v>1</v>
      </c>
    </row>
    <row r="524" spans="1:8" x14ac:dyDescent="0.3">
      <c r="A524">
        <f>VLOOKUP('Start Here'!$B$2,EntityNumber,2,FALSE)</f>
        <v>510002</v>
      </c>
      <c r="B524" s="131">
        <f>YEAR('Start Here'!$B$5)</f>
        <v>2025</v>
      </c>
      <c r="C524">
        <v>250</v>
      </c>
      <c r="D524">
        <v>442500</v>
      </c>
      <c r="E524" s="115">
        <f>'Exhibit 4'!H182-'Exhibit 4'!C182-'Exhibit 4'!D182</f>
        <v>0</v>
      </c>
      <c r="F524" s="132">
        <f t="shared" si="15"/>
        <v>45736</v>
      </c>
      <c r="G524" s="132">
        <f t="shared" ca="1" si="14"/>
        <v>46030.596478819447</v>
      </c>
      <c r="H524" t="b">
        <v>1</v>
      </c>
    </row>
    <row r="525" spans="1:8" x14ac:dyDescent="0.3">
      <c r="A525">
        <f>VLOOKUP('Start Here'!$B$2,EntityNumber,2,FALSE)</f>
        <v>510002</v>
      </c>
      <c r="B525" s="131">
        <f>YEAR('Start Here'!$B$5)</f>
        <v>2025</v>
      </c>
      <c r="C525">
        <v>250</v>
      </c>
      <c r="D525">
        <v>442600</v>
      </c>
      <c r="E525" s="115">
        <f>'Exhibit 4'!H183-'Exhibit 4'!C183-'Exhibit 4'!D183</f>
        <v>0</v>
      </c>
      <c r="F525" s="132">
        <f t="shared" si="15"/>
        <v>45736</v>
      </c>
      <c r="G525" s="132">
        <f t="shared" ca="1" si="14"/>
        <v>46030.596478819447</v>
      </c>
      <c r="H525" t="b">
        <v>1</v>
      </c>
    </row>
    <row r="526" spans="1:8" x14ac:dyDescent="0.3">
      <c r="A526">
        <f>VLOOKUP('Start Here'!$B$2,EntityNumber,2,FALSE)</f>
        <v>510002</v>
      </c>
      <c r="B526" s="131">
        <f>YEAR('Start Here'!$B$5)</f>
        <v>2025</v>
      </c>
      <c r="C526">
        <v>250</v>
      </c>
      <c r="D526">
        <v>442900</v>
      </c>
      <c r="E526" s="115">
        <f>'Exhibit 4'!H184-'Exhibit 4'!C184-'Exhibit 4'!D184</f>
        <v>0</v>
      </c>
      <c r="F526" s="132">
        <f t="shared" si="15"/>
        <v>45736</v>
      </c>
      <c r="G526" s="132">
        <f t="shared" ref="G526:G590" ca="1" si="16">NOW()</f>
        <v>46030.596478819447</v>
      </c>
      <c r="H526" t="b">
        <v>1</v>
      </c>
    </row>
    <row r="527" spans="1:8" x14ac:dyDescent="0.3">
      <c r="A527">
        <f>VLOOKUP('Start Here'!$B$2,EntityNumber,2,FALSE)</f>
        <v>510002</v>
      </c>
      <c r="B527" s="131">
        <f>YEAR('Start Here'!$B$5)</f>
        <v>2025</v>
      </c>
      <c r="C527">
        <v>250</v>
      </c>
      <c r="D527">
        <v>443100</v>
      </c>
      <c r="E527" s="115">
        <f>'Exhibit 4'!H186-'Exhibit 4'!C186-'Exhibit 4'!D186</f>
        <v>0</v>
      </c>
      <c r="F527" s="132">
        <f t="shared" ref="F527:F591" si="17">$F$2</f>
        <v>45736</v>
      </c>
      <c r="G527" s="132">
        <f t="shared" ca="1" si="16"/>
        <v>46030.596478819447</v>
      </c>
      <c r="H527" t="b">
        <v>1</v>
      </c>
    </row>
    <row r="528" spans="1:8" x14ac:dyDescent="0.3">
      <c r="A528">
        <f>VLOOKUP('Start Here'!$B$2,EntityNumber,2,FALSE)</f>
        <v>510002</v>
      </c>
      <c r="B528" s="131">
        <f>YEAR('Start Here'!$B$5)</f>
        <v>2025</v>
      </c>
      <c r="C528">
        <v>250</v>
      </c>
      <c r="D528">
        <v>443200</v>
      </c>
      <c r="E528" s="115">
        <f>'Exhibit 4'!H187-'Exhibit 4'!C187-'Exhibit 4'!D187</f>
        <v>0</v>
      </c>
      <c r="F528" s="132">
        <f t="shared" si="17"/>
        <v>45736</v>
      </c>
      <c r="G528" s="132">
        <f t="shared" ca="1" si="16"/>
        <v>46030.596478819447</v>
      </c>
      <c r="H528" t="b">
        <v>1</v>
      </c>
    </row>
    <row r="529" spans="1:8" x14ac:dyDescent="0.3">
      <c r="A529">
        <f>VLOOKUP('Start Here'!$B$2,EntityNumber,2,FALSE)</f>
        <v>510002</v>
      </c>
      <c r="B529" s="131">
        <f>YEAR('Start Here'!$B$5)</f>
        <v>2025</v>
      </c>
      <c r="C529">
        <v>250</v>
      </c>
      <c r="D529">
        <v>443300</v>
      </c>
      <c r="E529" s="115">
        <f>'Exhibit 4'!H188-'Exhibit 4'!C188-'Exhibit 4'!D188</f>
        <v>0</v>
      </c>
      <c r="F529" s="132">
        <f t="shared" si="17"/>
        <v>45736</v>
      </c>
      <c r="G529" s="132">
        <f t="shared" ca="1" si="16"/>
        <v>46030.596478819447</v>
      </c>
      <c r="H529" t="b">
        <v>1</v>
      </c>
    </row>
    <row r="530" spans="1:8" x14ac:dyDescent="0.3">
      <c r="A530">
        <f>VLOOKUP('Start Here'!$B$2,EntityNumber,2,FALSE)</f>
        <v>510002</v>
      </c>
      <c r="B530" s="131">
        <f>YEAR('Start Here'!$B$5)</f>
        <v>2025</v>
      </c>
      <c r="C530">
        <v>250</v>
      </c>
      <c r="D530">
        <v>443400</v>
      </c>
      <c r="E530" s="115">
        <f>'Exhibit 4'!H189-'Exhibit 4'!C189-'Exhibit 4'!D189</f>
        <v>0</v>
      </c>
      <c r="F530" s="132">
        <f t="shared" si="17"/>
        <v>45736</v>
      </c>
      <c r="G530" s="132">
        <f t="shared" ca="1" si="16"/>
        <v>46030.596478819447</v>
      </c>
      <c r="H530" t="b">
        <v>1</v>
      </c>
    </row>
    <row r="531" spans="1:8" x14ac:dyDescent="0.3">
      <c r="A531">
        <f>VLOOKUP('Start Here'!$B$2,EntityNumber,2,FALSE)</f>
        <v>510002</v>
      </c>
      <c r="B531" s="131">
        <f>YEAR('Start Here'!$B$5)</f>
        <v>2025</v>
      </c>
      <c r="C531">
        <v>250</v>
      </c>
      <c r="D531">
        <v>443900</v>
      </c>
      <c r="E531" s="115">
        <f>'Exhibit 4'!H190-'Exhibit 4'!C190-'Exhibit 4'!D190</f>
        <v>0</v>
      </c>
      <c r="F531" s="132">
        <f t="shared" si="17"/>
        <v>45736</v>
      </c>
      <c r="G531" s="132">
        <f t="shared" ca="1" si="16"/>
        <v>46030.596478819447</v>
      </c>
      <c r="H531" t="b">
        <v>1</v>
      </c>
    </row>
    <row r="532" spans="1:8" x14ac:dyDescent="0.3">
      <c r="A532">
        <f>VLOOKUP('Start Here'!$B$2,EntityNumber,2,FALSE)</f>
        <v>510002</v>
      </c>
      <c r="B532" s="131">
        <f>YEAR('Start Here'!$B$5)</f>
        <v>2025</v>
      </c>
      <c r="C532">
        <v>250</v>
      </c>
      <c r="D532">
        <v>444100</v>
      </c>
      <c r="E532" s="115">
        <f>'Exhibit 4'!H192-'Exhibit 4'!C192-'Exhibit 4'!D192</f>
        <v>0</v>
      </c>
      <c r="F532" s="132">
        <f t="shared" si="17"/>
        <v>45736</v>
      </c>
      <c r="G532" s="132">
        <f t="shared" ca="1" si="16"/>
        <v>46030.596478819447</v>
      </c>
      <c r="H532" t="b">
        <v>1</v>
      </c>
    </row>
    <row r="533" spans="1:8" x14ac:dyDescent="0.3">
      <c r="A533">
        <f>VLOOKUP('Start Here'!$B$2,EntityNumber,2,FALSE)</f>
        <v>510002</v>
      </c>
      <c r="B533" s="131">
        <f>YEAR('Start Here'!$B$5)</f>
        <v>2025</v>
      </c>
      <c r="C533">
        <v>250</v>
      </c>
      <c r="D533">
        <v>444200</v>
      </c>
      <c r="E533" s="115">
        <f>'Exhibit 4'!H193-'Exhibit 4'!C193-'Exhibit 4'!D193</f>
        <v>0</v>
      </c>
      <c r="F533" s="132">
        <f t="shared" si="17"/>
        <v>45736</v>
      </c>
      <c r="G533" s="132">
        <f t="shared" ca="1" si="16"/>
        <v>46030.596478819447</v>
      </c>
      <c r="H533" t="b">
        <v>1</v>
      </c>
    </row>
    <row r="534" spans="1:8" x14ac:dyDescent="0.3">
      <c r="A534">
        <f>VLOOKUP('Start Here'!$B$2,EntityNumber,2,FALSE)</f>
        <v>510002</v>
      </c>
      <c r="B534" s="131">
        <f>YEAR('Start Here'!$B$5)</f>
        <v>2025</v>
      </c>
      <c r="C534">
        <v>250</v>
      </c>
      <c r="D534">
        <v>444300</v>
      </c>
      <c r="E534" s="115">
        <f>'Exhibit 4'!H194-'Exhibit 4'!C194-'Exhibit 4'!D194</f>
        <v>0</v>
      </c>
      <c r="F534" s="132">
        <f t="shared" si="17"/>
        <v>45736</v>
      </c>
      <c r="G534" s="132">
        <f t="shared" ca="1" si="16"/>
        <v>46030.596478819447</v>
      </c>
      <c r="H534" t="b">
        <v>1</v>
      </c>
    </row>
    <row r="535" spans="1:8" x14ac:dyDescent="0.3">
      <c r="A535">
        <f>VLOOKUP('Start Here'!$B$2,EntityNumber,2,FALSE)</f>
        <v>510002</v>
      </c>
      <c r="B535" s="131">
        <f>YEAR('Start Here'!$B$5)</f>
        <v>2025</v>
      </c>
      <c r="C535">
        <v>250</v>
      </c>
      <c r="D535">
        <v>444400</v>
      </c>
      <c r="E535" s="115">
        <f>'Exhibit 4'!H195-'Exhibit 4'!C195-'Exhibit 4'!D195</f>
        <v>0</v>
      </c>
      <c r="F535" s="132">
        <f t="shared" si="17"/>
        <v>45736</v>
      </c>
      <c r="G535" s="132">
        <f t="shared" ca="1" si="16"/>
        <v>46030.596478819447</v>
      </c>
      <c r="H535" t="b">
        <v>1</v>
      </c>
    </row>
    <row r="536" spans="1:8" x14ac:dyDescent="0.3">
      <c r="A536">
        <f>VLOOKUP('Start Here'!$B$2,EntityNumber,2,FALSE)</f>
        <v>510002</v>
      </c>
      <c r="B536" s="131">
        <f>YEAR('Start Here'!$B$5)</f>
        <v>2025</v>
      </c>
      <c r="C536">
        <v>250</v>
      </c>
      <c r="D536">
        <v>444500</v>
      </c>
      <c r="E536" s="115">
        <f>'Exhibit 4'!H196-'Exhibit 4'!C196-'Exhibit 4'!D196</f>
        <v>0</v>
      </c>
      <c r="F536" s="132">
        <f t="shared" si="17"/>
        <v>45736</v>
      </c>
      <c r="G536" s="132">
        <f t="shared" ca="1" si="16"/>
        <v>46030.596478819447</v>
      </c>
      <c r="H536" t="b">
        <v>1</v>
      </c>
    </row>
    <row r="537" spans="1:8" x14ac:dyDescent="0.3">
      <c r="A537">
        <f>VLOOKUP('Start Here'!$B$2,EntityNumber,2,FALSE)</f>
        <v>510002</v>
      </c>
      <c r="B537" s="131">
        <f>YEAR('Start Here'!$B$5)</f>
        <v>2025</v>
      </c>
      <c r="C537">
        <v>250</v>
      </c>
      <c r="D537">
        <v>444900</v>
      </c>
      <c r="E537" s="115">
        <f>'Exhibit 4'!H197-'Exhibit 4'!C197-'Exhibit 4'!D197</f>
        <v>0</v>
      </c>
      <c r="F537" s="132">
        <f t="shared" si="17"/>
        <v>45736</v>
      </c>
      <c r="G537" s="132">
        <f t="shared" ca="1" si="16"/>
        <v>46030.596478819447</v>
      </c>
      <c r="H537" t="b">
        <v>1</v>
      </c>
    </row>
    <row r="538" spans="1:8" x14ac:dyDescent="0.3">
      <c r="A538">
        <f>VLOOKUP('Start Here'!$B$2,EntityNumber,2,FALSE)</f>
        <v>510002</v>
      </c>
      <c r="B538" s="131">
        <f>YEAR('Start Here'!$B$5)</f>
        <v>2025</v>
      </c>
      <c r="C538">
        <v>250</v>
      </c>
      <c r="D538">
        <v>451100</v>
      </c>
      <c r="E538" s="115">
        <f>'Exhibit 4'!H202-'Exhibit 4'!C202-'Exhibit 4'!D202</f>
        <v>0</v>
      </c>
      <c r="F538" s="132">
        <f t="shared" si="17"/>
        <v>45736</v>
      </c>
      <c r="G538" s="132">
        <f t="shared" ca="1" si="16"/>
        <v>46030.596478819447</v>
      </c>
      <c r="H538" t="b">
        <v>1</v>
      </c>
    </row>
    <row r="539" spans="1:8" x14ac:dyDescent="0.3">
      <c r="A539">
        <f>VLOOKUP('Start Here'!$B$2,EntityNumber,2,FALSE)</f>
        <v>510002</v>
      </c>
      <c r="B539" s="131">
        <f>YEAR('Start Here'!$B$5)</f>
        <v>2025</v>
      </c>
      <c r="C539">
        <v>250</v>
      </c>
      <c r="D539">
        <v>451200</v>
      </c>
      <c r="E539" s="115">
        <f>'Exhibit 4'!H203-'Exhibit 4'!C203-'Exhibit 4'!D203</f>
        <v>0</v>
      </c>
      <c r="F539" s="132">
        <f t="shared" si="17"/>
        <v>45736</v>
      </c>
      <c r="G539" s="132">
        <f t="shared" ca="1" si="16"/>
        <v>46030.596478819447</v>
      </c>
      <c r="H539" t="b">
        <v>1</v>
      </c>
    </row>
    <row r="540" spans="1:8" x14ac:dyDescent="0.3">
      <c r="A540">
        <f>VLOOKUP('Start Here'!$B$2,EntityNumber,2,FALSE)</f>
        <v>510002</v>
      </c>
      <c r="B540" s="131">
        <f>YEAR('Start Here'!$B$5)</f>
        <v>2025</v>
      </c>
      <c r="C540">
        <v>250</v>
      </c>
      <c r="D540">
        <v>451300</v>
      </c>
      <c r="E540" s="115">
        <f>'Exhibit 4'!H204-'Exhibit 4'!C204-'Exhibit 4'!D204</f>
        <v>0</v>
      </c>
      <c r="F540" s="132">
        <f t="shared" si="17"/>
        <v>45736</v>
      </c>
      <c r="G540" s="132">
        <f t="shared" ca="1" si="16"/>
        <v>46030.596478819447</v>
      </c>
      <c r="H540" t="b">
        <v>1</v>
      </c>
    </row>
    <row r="541" spans="1:8" x14ac:dyDescent="0.3">
      <c r="A541">
        <f>VLOOKUP('Start Here'!$B$2,EntityNumber,2,FALSE)</f>
        <v>510002</v>
      </c>
      <c r="B541" s="131">
        <f>YEAR('Start Here'!$B$5)</f>
        <v>2025</v>
      </c>
      <c r="C541">
        <v>250</v>
      </c>
      <c r="D541">
        <v>451400</v>
      </c>
      <c r="E541" s="115">
        <f>'Exhibit 4'!H205-'Exhibit 4'!C205-'Exhibit 4'!D205</f>
        <v>0</v>
      </c>
      <c r="F541" s="132">
        <f t="shared" si="17"/>
        <v>45736</v>
      </c>
      <c r="G541" s="132">
        <f t="shared" ca="1" si="16"/>
        <v>46030.596478819447</v>
      </c>
      <c r="H541" t="b">
        <v>1</v>
      </c>
    </row>
    <row r="542" spans="1:8" x14ac:dyDescent="0.3">
      <c r="A542">
        <f>VLOOKUP('Start Here'!$B$2,EntityNumber,2,FALSE)</f>
        <v>510002</v>
      </c>
      <c r="B542" s="131">
        <f>YEAR('Start Here'!$B$5)</f>
        <v>2025</v>
      </c>
      <c r="C542">
        <v>250</v>
      </c>
      <c r="D542">
        <v>451500</v>
      </c>
      <c r="E542" s="115">
        <f>'Exhibit 4'!H206-'Exhibit 4'!C206-'Exhibit 4'!D206</f>
        <v>0</v>
      </c>
      <c r="F542" s="132">
        <f t="shared" si="17"/>
        <v>45736</v>
      </c>
      <c r="G542" s="132">
        <f t="shared" ca="1" si="16"/>
        <v>46030.596478819447</v>
      </c>
      <c r="H542" t="b">
        <v>1</v>
      </c>
    </row>
    <row r="543" spans="1:8" x14ac:dyDescent="0.3">
      <c r="A543">
        <f>VLOOKUP('Start Here'!$B$2,EntityNumber,2,FALSE)</f>
        <v>510002</v>
      </c>
      <c r="B543" s="131">
        <f>YEAR('Start Here'!$B$5)</f>
        <v>2025</v>
      </c>
      <c r="C543">
        <v>250</v>
      </c>
      <c r="D543">
        <v>451600</v>
      </c>
      <c r="E543" s="115">
        <f>'Exhibit 4'!H207-'Exhibit 4'!C207-'Exhibit 4'!D207</f>
        <v>0</v>
      </c>
      <c r="F543" s="132">
        <f t="shared" si="17"/>
        <v>45736</v>
      </c>
      <c r="G543" s="132">
        <f t="shared" ca="1" si="16"/>
        <v>46030.596478819447</v>
      </c>
      <c r="H543" t="b">
        <v>1</v>
      </c>
    </row>
    <row r="544" spans="1:8" x14ac:dyDescent="0.3">
      <c r="A544">
        <f>VLOOKUP('Start Here'!$B$2,EntityNumber,2,FALSE)</f>
        <v>510002</v>
      </c>
      <c r="B544" s="131">
        <f>YEAR('Start Here'!$B$5)</f>
        <v>2025</v>
      </c>
      <c r="C544">
        <v>250</v>
      </c>
      <c r="D544">
        <v>451900</v>
      </c>
      <c r="E544" s="115">
        <f>'Exhibit 4'!H208-'Exhibit 4'!C208-'Exhibit 4'!D208</f>
        <v>0</v>
      </c>
      <c r="F544" s="132">
        <f t="shared" si="17"/>
        <v>45736</v>
      </c>
      <c r="G544" s="132">
        <f t="shared" ca="1" si="16"/>
        <v>46030.596478819447</v>
      </c>
      <c r="H544" t="b">
        <v>1</v>
      </c>
    </row>
    <row r="545" spans="1:8" x14ac:dyDescent="0.3">
      <c r="A545">
        <f>VLOOKUP('Start Here'!$B$2,EntityNumber,2,FALSE)</f>
        <v>510002</v>
      </c>
      <c r="B545" s="131">
        <f>YEAR('Start Here'!$B$5)</f>
        <v>2025</v>
      </c>
      <c r="C545">
        <v>250</v>
      </c>
      <c r="D545">
        <v>452100</v>
      </c>
      <c r="E545" s="115">
        <f>'Exhibit 4'!H210-'Exhibit 4'!C210-'Exhibit 4'!D210</f>
        <v>0</v>
      </c>
      <c r="F545" s="132">
        <f t="shared" si="17"/>
        <v>45736</v>
      </c>
      <c r="G545" s="132">
        <f t="shared" ca="1" si="16"/>
        <v>46030.596478819447</v>
      </c>
      <c r="H545" t="b">
        <v>1</v>
      </c>
    </row>
    <row r="546" spans="1:8" x14ac:dyDescent="0.3">
      <c r="A546">
        <f>VLOOKUP('Start Here'!$B$2,EntityNumber,2,FALSE)</f>
        <v>510002</v>
      </c>
      <c r="B546" s="131">
        <f>YEAR('Start Here'!$B$5)</f>
        <v>2025</v>
      </c>
      <c r="C546">
        <v>250</v>
      </c>
      <c r="D546">
        <v>452200</v>
      </c>
      <c r="E546" s="115">
        <f>'Exhibit 4'!H211-'Exhibit 4'!C211-'Exhibit 4'!D211</f>
        <v>0</v>
      </c>
      <c r="F546" s="132">
        <f t="shared" si="17"/>
        <v>45736</v>
      </c>
      <c r="G546" s="132">
        <f t="shared" ca="1" si="16"/>
        <v>46030.596478819447</v>
      </c>
      <c r="H546" t="b">
        <v>1</v>
      </c>
    </row>
    <row r="547" spans="1:8" x14ac:dyDescent="0.3">
      <c r="A547">
        <f>VLOOKUP('Start Here'!$B$2,EntityNumber,2,FALSE)</f>
        <v>510002</v>
      </c>
      <c r="B547" s="131">
        <f>YEAR('Start Here'!$B$5)</f>
        <v>2025</v>
      </c>
      <c r="C547">
        <v>250</v>
      </c>
      <c r="D547">
        <v>452300</v>
      </c>
      <c r="E547" s="115">
        <f>'Exhibit 4'!H212-'Exhibit 4'!C212-'Exhibit 4'!D212</f>
        <v>0</v>
      </c>
      <c r="F547" s="132">
        <f t="shared" si="17"/>
        <v>45736</v>
      </c>
      <c r="G547" s="132">
        <f t="shared" ca="1" si="16"/>
        <v>46030.596478819447</v>
      </c>
      <c r="H547" t="b">
        <v>1</v>
      </c>
    </row>
    <row r="548" spans="1:8" x14ac:dyDescent="0.3">
      <c r="A548">
        <f>VLOOKUP('Start Here'!$B$2,EntityNumber,2,FALSE)</f>
        <v>510002</v>
      </c>
      <c r="B548" s="131">
        <f>YEAR('Start Here'!$B$5)</f>
        <v>2025</v>
      </c>
      <c r="C548">
        <v>250</v>
      </c>
      <c r="D548">
        <v>452400</v>
      </c>
      <c r="E548" s="115">
        <f>'Exhibit 4'!H213-'Exhibit 4'!C213-'Exhibit 4'!D213</f>
        <v>0</v>
      </c>
      <c r="F548" s="132">
        <f t="shared" si="17"/>
        <v>45736</v>
      </c>
      <c r="G548" s="132">
        <f t="shared" ca="1" si="16"/>
        <v>46030.596478819447</v>
      </c>
      <c r="H548" t="b">
        <v>1</v>
      </c>
    </row>
    <row r="549" spans="1:8" x14ac:dyDescent="0.3">
      <c r="A549">
        <f>VLOOKUP('Start Here'!$B$2,EntityNumber,2,FALSE)</f>
        <v>510002</v>
      </c>
      <c r="B549" s="131">
        <f>YEAR('Start Here'!$B$5)</f>
        <v>2025</v>
      </c>
      <c r="C549">
        <v>250</v>
      </c>
      <c r="D549">
        <v>452500</v>
      </c>
      <c r="E549" s="115">
        <f>'Exhibit 4'!H214-'Exhibit 4'!C214-'Exhibit 4'!D214</f>
        <v>0</v>
      </c>
      <c r="F549" s="132">
        <f t="shared" si="17"/>
        <v>45736</v>
      </c>
      <c r="G549" s="132">
        <f t="shared" ca="1" si="16"/>
        <v>46030.596478819447</v>
      </c>
      <c r="H549" t="b">
        <v>1</v>
      </c>
    </row>
    <row r="550" spans="1:8" x14ac:dyDescent="0.3">
      <c r="A550">
        <f>VLOOKUP('Start Here'!$B$2,EntityNumber,2,FALSE)</f>
        <v>510002</v>
      </c>
      <c r="B550" s="131">
        <f>YEAR('Start Here'!$B$5)</f>
        <v>2025</v>
      </c>
      <c r="C550">
        <v>250</v>
      </c>
      <c r="D550">
        <v>452900</v>
      </c>
      <c r="E550" s="115">
        <f>'Exhibit 4'!H215-'Exhibit 4'!C215-'Exhibit 4'!D215</f>
        <v>0</v>
      </c>
      <c r="F550" s="132">
        <f t="shared" si="17"/>
        <v>45736</v>
      </c>
      <c r="G550" s="132">
        <f t="shared" ca="1" si="16"/>
        <v>46030.596478819447</v>
      </c>
      <c r="H550" t="b">
        <v>1</v>
      </c>
    </row>
    <row r="551" spans="1:8" x14ac:dyDescent="0.3">
      <c r="A551">
        <f>VLOOKUP('Start Here'!$B$2,EntityNumber,2,FALSE)</f>
        <v>510002</v>
      </c>
      <c r="B551" s="131">
        <f>YEAR('Start Here'!$B$5)</f>
        <v>2025</v>
      </c>
      <c r="C551">
        <v>250</v>
      </c>
      <c r="D551">
        <v>461100</v>
      </c>
      <c r="E551" s="115">
        <f>'Exhibit 4'!H220-'Exhibit 4'!C220-'Exhibit 4'!D220</f>
        <v>0</v>
      </c>
      <c r="F551" s="132">
        <f t="shared" si="17"/>
        <v>45736</v>
      </c>
      <c r="G551" s="132">
        <f t="shared" ca="1" si="16"/>
        <v>46030.596478819447</v>
      </c>
      <c r="H551" t="b">
        <v>1</v>
      </c>
    </row>
    <row r="552" spans="1:8" x14ac:dyDescent="0.3">
      <c r="A552">
        <f>VLOOKUP('Start Here'!$B$2,EntityNumber,2,FALSE)</f>
        <v>510002</v>
      </c>
      <c r="B552" s="131">
        <f>YEAR('Start Here'!$B$5)</f>
        <v>2025</v>
      </c>
      <c r="C552">
        <v>250</v>
      </c>
      <c r="D552">
        <v>461200</v>
      </c>
      <c r="E552" s="115">
        <f>'Exhibit 4'!H221-'Exhibit 4'!C221-'Exhibit 4'!D221</f>
        <v>0</v>
      </c>
      <c r="F552" s="132">
        <f t="shared" si="17"/>
        <v>45736</v>
      </c>
      <c r="G552" s="132">
        <f t="shared" ca="1" si="16"/>
        <v>46030.596478819447</v>
      </c>
      <c r="H552" t="b">
        <v>1</v>
      </c>
    </row>
    <row r="553" spans="1:8" x14ac:dyDescent="0.3">
      <c r="A553">
        <f>VLOOKUP('Start Here'!$B$2,EntityNumber,2,FALSE)</f>
        <v>510002</v>
      </c>
      <c r="B553" s="131">
        <f>YEAR('Start Here'!$B$5)</f>
        <v>2025</v>
      </c>
      <c r="C553">
        <v>250</v>
      </c>
      <c r="D553">
        <v>461300</v>
      </c>
      <c r="E553" s="115">
        <f>'Exhibit 4'!H222-'Exhibit 4'!C222-'Exhibit 4'!D222</f>
        <v>0</v>
      </c>
      <c r="F553" s="132">
        <f t="shared" si="17"/>
        <v>45736</v>
      </c>
      <c r="G553" s="132">
        <f t="shared" ca="1" si="16"/>
        <v>46030.596478819447</v>
      </c>
      <c r="H553" t="b">
        <v>1</v>
      </c>
    </row>
    <row r="554" spans="1:8" x14ac:dyDescent="0.3">
      <c r="A554">
        <f>VLOOKUP('Start Here'!$B$2,EntityNumber,2,FALSE)</f>
        <v>510002</v>
      </c>
      <c r="B554" s="131">
        <f>YEAR('Start Here'!$B$5)</f>
        <v>2025</v>
      </c>
      <c r="C554">
        <v>250</v>
      </c>
      <c r="D554">
        <v>461400</v>
      </c>
      <c r="E554" s="115">
        <f>'Exhibit 4'!H223-'Exhibit 4'!C223-'Exhibit 4'!D223</f>
        <v>0</v>
      </c>
      <c r="F554" s="132">
        <f t="shared" si="17"/>
        <v>45736</v>
      </c>
      <c r="G554" s="132">
        <f t="shared" ca="1" si="16"/>
        <v>46030.596478819447</v>
      </c>
      <c r="H554" t="b">
        <v>1</v>
      </c>
    </row>
    <row r="555" spans="1:8" x14ac:dyDescent="0.3">
      <c r="A555">
        <f>VLOOKUP('Start Here'!$B$2,EntityNumber,2,FALSE)</f>
        <v>510002</v>
      </c>
      <c r="B555" s="131">
        <f>YEAR('Start Here'!$B$5)</f>
        <v>2025</v>
      </c>
      <c r="C555">
        <v>250</v>
      </c>
      <c r="D555">
        <v>461500</v>
      </c>
      <c r="E555" s="115">
        <f>'Exhibit 4'!H224-'Exhibit 4'!C224-'Exhibit 4'!D224</f>
        <v>0</v>
      </c>
      <c r="F555" s="132">
        <f t="shared" si="17"/>
        <v>45736</v>
      </c>
      <c r="G555" s="132">
        <f t="shared" ca="1" si="16"/>
        <v>46030.596478819447</v>
      </c>
      <c r="H555" t="b">
        <v>1</v>
      </c>
    </row>
    <row r="556" spans="1:8" x14ac:dyDescent="0.3">
      <c r="A556">
        <f>VLOOKUP('Start Here'!$B$2,EntityNumber,2,FALSE)</f>
        <v>510002</v>
      </c>
      <c r="B556" s="131">
        <f>YEAR('Start Here'!$B$5)</f>
        <v>2025</v>
      </c>
      <c r="C556">
        <v>250</v>
      </c>
      <c r="D556">
        <v>461600</v>
      </c>
      <c r="E556" s="115">
        <f>'Exhibit 4'!H225-'Exhibit 4'!C225-'Exhibit 4'!D225</f>
        <v>0</v>
      </c>
      <c r="F556" s="132">
        <f t="shared" si="17"/>
        <v>45736</v>
      </c>
      <c r="G556" s="132">
        <f t="shared" ca="1" si="16"/>
        <v>46030.596478819447</v>
      </c>
      <c r="H556" t="b">
        <v>1</v>
      </c>
    </row>
    <row r="557" spans="1:8" x14ac:dyDescent="0.3">
      <c r="A557">
        <f>VLOOKUP('Start Here'!$B$2,EntityNumber,2,FALSE)</f>
        <v>510002</v>
      </c>
      <c r="B557" s="131">
        <f>YEAR('Start Here'!$B$5)</f>
        <v>2025</v>
      </c>
      <c r="C557">
        <v>250</v>
      </c>
      <c r="D557">
        <v>461900</v>
      </c>
      <c r="E557" s="115">
        <f>'Exhibit 4'!H226-'Exhibit 4'!C226-'Exhibit 4'!D226</f>
        <v>0</v>
      </c>
      <c r="F557" s="132">
        <f t="shared" si="17"/>
        <v>45736</v>
      </c>
      <c r="G557" s="132">
        <f t="shared" ca="1" si="16"/>
        <v>46030.596478819447</v>
      </c>
      <c r="H557" t="b">
        <v>1</v>
      </c>
    </row>
    <row r="558" spans="1:8" x14ac:dyDescent="0.3">
      <c r="A558">
        <f>VLOOKUP('Start Here'!$B$2,EntityNumber,2,FALSE)</f>
        <v>510002</v>
      </c>
      <c r="B558" s="131">
        <f>YEAR('Start Here'!$B$5)</f>
        <v>2025</v>
      </c>
      <c r="C558">
        <v>250</v>
      </c>
      <c r="D558">
        <v>462100</v>
      </c>
      <c r="E558" s="115">
        <f>'Exhibit 4'!H228-'Exhibit 4'!C228-'Exhibit 4'!D228</f>
        <v>0</v>
      </c>
      <c r="F558" s="132">
        <f t="shared" si="17"/>
        <v>45736</v>
      </c>
      <c r="G558" s="132">
        <f t="shared" ca="1" si="16"/>
        <v>46030.596478819447</v>
      </c>
      <c r="H558" t="b">
        <v>1</v>
      </c>
    </row>
    <row r="559" spans="1:8" x14ac:dyDescent="0.3">
      <c r="A559">
        <f>VLOOKUP('Start Here'!$B$2,EntityNumber,2,FALSE)</f>
        <v>510002</v>
      </c>
      <c r="B559" s="131">
        <f>YEAR('Start Here'!$B$5)</f>
        <v>2025</v>
      </c>
      <c r="C559">
        <v>250</v>
      </c>
      <c r="D559">
        <v>462200</v>
      </c>
      <c r="E559" s="115">
        <f>'Exhibit 4'!H229-'Exhibit 4'!C229-'Exhibit 4'!D229</f>
        <v>0</v>
      </c>
      <c r="F559" s="132">
        <f t="shared" si="17"/>
        <v>45736</v>
      </c>
      <c r="G559" s="132">
        <f t="shared" ca="1" si="16"/>
        <v>46030.596478819447</v>
      </c>
      <c r="H559" t="b">
        <v>1</v>
      </c>
    </row>
    <row r="560" spans="1:8" x14ac:dyDescent="0.3">
      <c r="A560">
        <f>VLOOKUP('Start Here'!$B$2,EntityNumber,2,FALSE)</f>
        <v>510002</v>
      </c>
      <c r="B560" s="131">
        <f>YEAR('Start Here'!$B$5)</f>
        <v>2025</v>
      </c>
      <c r="C560">
        <v>250</v>
      </c>
      <c r="D560">
        <v>462300</v>
      </c>
      <c r="E560" s="115">
        <f>'Exhibit 4'!H230-'Exhibit 4'!C230-'Exhibit 4'!D230</f>
        <v>0</v>
      </c>
      <c r="F560" s="132">
        <f t="shared" si="17"/>
        <v>45736</v>
      </c>
      <c r="G560" s="132">
        <f t="shared" ca="1" si="16"/>
        <v>46030.596478819447</v>
      </c>
      <c r="H560" t="b">
        <v>1</v>
      </c>
    </row>
    <row r="561" spans="1:8" x14ac:dyDescent="0.3">
      <c r="A561">
        <f>VLOOKUP('Start Here'!$B$2,EntityNumber,2,FALSE)</f>
        <v>510002</v>
      </c>
      <c r="B561" s="131">
        <f>YEAR('Start Here'!$B$5)</f>
        <v>2025</v>
      </c>
      <c r="C561">
        <v>250</v>
      </c>
      <c r="D561">
        <v>462400</v>
      </c>
      <c r="E561" s="115">
        <f>'Exhibit 4'!H231-'Exhibit 4'!C231-'Exhibit 4'!D231</f>
        <v>0</v>
      </c>
      <c r="F561" s="132">
        <f t="shared" si="17"/>
        <v>45736</v>
      </c>
      <c r="G561" s="132">
        <f t="shared" ca="1" si="16"/>
        <v>46030.596478819447</v>
      </c>
      <c r="H561" t="b">
        <v>1</v>
      </c>
    </row>
    <row r="562" spans="1:8" x14ac:dyDescent="0.3">
      <c r="A562">
        <f>VLOOKUP('Start Here'!$B$2,EntityNumber,2,FALSE)</f>
        <v>510002</v>
      </c>
      <c r="B562" s="131">
        <f>YEAR('Start Here'!$B$5)</f>
        <v>2025</v>
      </c>
      <c r="C562">
        <v>250</v>
      </c>
      <c r="D562">
        <v>462900</v>
      </c>
      <c r="E562" s="115">
        <f>'Exhibit 4'!H232-'Exhibit 4'!C232-'Exhibit 4'!D232</f>
        <v>0</v>
      </c>
      <c r="F562" s="132">
        <f t="shared" si="17"/>
        <v>45736</v>
      </c>
      <c r="G562" s="132">
        <f t="shared" ca="1" si="16"/>
        <v>46030.596478819447</v>
      </c>
      <c r="H562" t="b">
        <v>1</v>
      </c>
    </row>
    <row r="563" spans="1:8" x14ac:dyDescent="0.3">
      <c r="A563">
        <f>VLOOKUP('Start Here'!$B$2,EntityNumber,2,FALSE)</f>
        <v>510002</v>
      </c>
      <c r="B563" s="131">
        <f>YEAR('Start Here'!$B$5)</f>
        <v>2025</v>
      </c>
      <c r="C563">
        <v>250</v>
      </c>
      <c r="D563">
        <v>471100</v>
      </c>
      <c r="E563" s="115">
        <f>'Exhibit 4'!H237-'Exhibit 4'!C237-'Exhibit 4'!D237</f>
        <v>0</v>
      </c>
      <c r="F563" s="132">
        <f t="shared" si="17"/>
        <v>45736</v>
      </c>
      <c r="G563" s="132">
        <f t="shared" ca="1" si="16"/>
        <v>46030.596478819447</v>
      </c>
      <c r="H563" t="b">
        <v>1</v>
      </c>
    </row>
    <row r="564" spans="1:8" x14ac:dyDescent="0.3">
      <c r="A564">
        <f>VLOOKUP('Start Here'!$B$2,EntityNumber,2,FALSE)</f>
        <v>510002</v>
      </c>
      <c r="B564" s="131">
        <f>YEAR('Start Here'!$B$5)</f>
        <v>2025</v>
      </c>
      <c r="C564">
        <v>250</v>
      </c>
      <c r="D564">
        <v>471200</v>
      </c>
      <c r="E564" s="115">
        <f>'Exhibit 4'!H238-'Exhibit 4'!C238-'Exhibit 4'!D238</f>
        <v>0</v>
      </c>
      <c r="F564" s="132">
        <f t="shared" si="17"/>
        <v>45736</v>
      </c>
      <c r="G564" s="132">
        <f t="shared" ca="1" si="16"/>
        <v>46030.596478819447</v>
      </c>
      <c r="H564" t="b">
        <v>1</v>
      </c>
    </row>
    <row r="565" spans="1:8" x14ac:dyDescent="0.3">
      <c r="A565">
        <f>VLOOKUP('Start Here'!$B$2,EntityNumber,2,FALSE)</f>
        <v>510002</v>
      </c>
      <c r="B565" s="131">
        <f>YEAR('Start Here'!$B$5)</f>
        <v>2025</v>
      </c>
      <c r="C565">
        <v>250</v>
      </c>
      <c r="D565">
        <v>471900</v>
      </c>
      <c r="E565" s="115">
        <f>'Exhibit 4'!H239-'Exhibit 4'!C239-'Exhibit 4'!D239</f>
        <v>0</v>
      </c>
      <c r="F565" s="132">
        <f t="shared" si="17"/>
        <v>45736</v>
      </c>
      <c r="G565" s="132">
        <f t="shared" ca="1" si="16"/>
        <v>46030.596478819447</v>
      </c>
      <c r="H565" t="b">
        <v>1</v>
      </c>
    </row>
    <row r="566" spans="1:8" x14ac:dyDescent="0.3">
      <c r="A566">
        <f>VLOOKUP('Start Here'!$B$2,EntityNumber,2,FALSE)</f>
        <v>510002</v>
      </c>
      <c r="B566" s="131">
        <f>YEAR('Start Here'!$B$5)</f>
        <v>2025</v>
      </c>
      <c r="C566">
        <v>250</v>
      </c>
      <c r="D566">
        <v>472100</v>
      </c>
      <c r="E566" s="115">
        <f>'Exhibit 4'!H241-'Exhibit 4'!C241-'Exhibit 4'!D241</f>
        <v>0</v>
      </c>
      <c r="F566" s="132">
        <f t="shared" si="17"/>
        <v>45736</v>
      </c>
      <c r="G566" s="132">
        <f t="shared" ca="1" si="16"/>
        <v>46030.596478819447</v>
      </c>
      <c r="H566" t="b">
        <v>1</v>
      </c>
    </row>
    <row r="567" spans="1:8" x14ac:dyDescent="0.3">
      <c r="A567">
        <f>VLOOKUP('Start Here'!$B$2,EntityNumber,2,FALSE)</f>
        <v>510002</v>
      </c>
      <c r="B567" s="131">
        <f>YEAR('Start Here'!$B$5)</f>
        <v>2025</v>
      </c>
      <c r="C567">
        <v>250</v>
      </c>
      <c r="D567">
        <v>472900</v>
      </c>
      <c r="E567" s="115">
        <f>'Exhibit 4'!H242-'Exhibit 4'!C242-'Exhibit 4'!D242</f>
        <v>0</v>
      </c>
      <c r="F567" s="132">
        <f t="shared" si="17"/>
        <v>45736</v>
      </c>
      <c r="G567" s="132">
        <f t="shared" ca="1" si="16"/>
        <v>46030.596478819447</v>
      </c>
      <c r="H567" t="b">
        <v>1</v>
      </c>
    </row>
    <row r="568" spans="1:8" x14ac:dyDescent="0.3">
      <c r="A568">
        <f>VLOOKUP('Start Here'!$B$2,EntityNumber,2,FALSE)</f>
        <v>510002</v>
      </c>
      <c r="B568" s="131">
        <f>YEAR('Start Here'!$B$5)</f>
        <v>2025</v>
      </c>
      <c r="C568">
        <v>250</v>
      </c>
      <c r="D568">
        <v>475000</v>
      </c>
      <c r="E568" s="115">
        <f>'Exhibit 4'!H245-'Exhibit 4'!C245-'Exhibit 4'!D245</f>
        <v>0</v>
      </c>
      <c r="F568" s="132">
        <f t="shared" si="17"/>
        <v>45736</v>
      </c>
      <c r="G568" s="132">
        <f t="shared" ca="1" si="16"/>
        <v>46030.596478819447</v>
      </c>
      <c r="H568" t="b">
        <v>1</v>
      </c>
    </row>
    <row r="569" spans="1:8" x14ac:dyDescent="0.3">
      <c r="A569">
        <f>VLOOKUP('Start Here'!$B$2,EntityNumber,2,FALSE)</f>
        <v>510002</v>
      </c>
      <c r="B569" s="131">
        <f>YEAR('Start Here'!$B$5)</f>
        <v>2025</v>
      </c>
      <c r="C569">
        <v>250</v>
      </c>
      <c r="D569">
        <v>480000</v>
      </c>
      <c r="E569" s="115">
        <f>'Exhibit 4'!H246-'Exhibit 4'!C246-'Exhibit 4'!D246</f>
        <v>0</v>
      </c>
      <c r="F569" s="132">
        <f t="shared" si="17"/>
        <v>45736</v>
      </c>
      <c r="G569" s="132">
        <f t="shared" ca="1" si="16"/>
        <v>46030.596478819447</v>
      </c>
      <c r="H569" t="b">
        <v>1</v>
      </c>
    </row>
    <row r="570" spans="1:8" x14ac:dyDescent="0.3">
      <c r="A570">
        <f>VLOOKUP('Start Here'!$B$2,EntityNumber,2,FALSE)</f>
        <v>510002</v>
      </c>
      <c r="B570" s="131">
        <f>YEAR('Start Here'!$B$5)</f>
        <v>2025</v>
      </c>
      <c r="C570">
        <v>250</v>
      </c>
      <c r="D570">
        <v>485000</v>
      </c>
      <c r="E570" s="115">
        <f>'Exhibit 4'!H247-'Exhibit 4'!C247-'Exhibit 4'!D247</f>
        <v>0</v>
      </c>
      <c r="F570" s="132">
        <f t="shared" si="17"/>
        <v>45736</v>
      </c>
      <c r="G570" s="132">
        <f t="shared" ca="1" si="16"/>
        <v>46030.596478819447</v>
      </c>
      <c r="H570" t="b">
        <v>1</v>
      </c>
    </row>
    <row r="571" spans="1:8" x14ac:dyDescent="0.3">
      <c r="A571">
        <f>VLOOKUP('Start Here'!$B$2,EntityNumber,2,FALSE)</f>
        <v>510002</v>
      </c>
      <c r="B571" s="131">
        <f>YEAR('Start Here'!$B$5)</f>
        <v>2025</v>
      </c>
      <c r="C571">
        <v>250</v>
      </c>
      <c r="D571">
        <v>489000</v>
      </c>
      <c r="E571" s="115">
        <f>'Exhibit 4'!H248-'Exhibit 4'!C248-'Exhibit 4'!D248</f>
        <v>0</v>
      </c>
      <c r="F571" s="132">
        <f t="shared" si="17"/>
        <v>45736</v>
      </c>
      <c r="G571" s="132">
        <f t="shared" ca="1" si="16"/>
        <v>46030.596478819447</v>
      </c>
      <c r="H571" t="b">
        <v>1</v>
      </c>
    </row>
    <row r="572" spans="1:8" x14ac:dyDescent="0.3">
      <c r="A572">
        <f>VLOOKUP('Start Here'!$B$2,EntityNumber,2,FALSE)</f>
        <v>510002</v>
      </c>
      <c r="B572" s="131">
        <f>YEAR('Start Here'!$B$5)</f>
        <v>2025</v>
      </c>
      <c r="C572">
        <v>250</v>
      </c>
      <c r="D572">
        <v>37100</v>
      </c>
      <c r="E572" s="115">
        <f>'Exhibit 4'!H253-'Exhibit 4'!C253-'Exhibit 4'!D253</f>
        <v>0</v>
      </c>
      <c r="F572" s="132">
        <f t="shared" si="17"/>
        <v>45736</v>
      </c>
      <c r="G572" s="132">
        <f t="shared" ca="1" si="16"/>
        <v>46030.596478819447</v>
      </c>
      <c r="H572" t="b">
        <v>1</v>
      </c>
    </row>
    <row r="573" spans="1:8" x14ac:dyDescent="0.3">
      <c r="A573">
        <f>VLOOKUP('Start Here'!$B$2,EntityNumber,2,FALSE)</f>
        <v>510002</v>
      </c>
      <c r="B573" s="131">
        <f>YEAR('Start Here'!$B$5)</f>
        <v>2025</v>
      </c>
      <c r="C573">
        <v>250</v>
      </c>
      <c r="D573">
        <v>91100</v>
      </c>
      <c r="E573" s="115">
        <f>('Exhibit 4'!H254-'Exhibit 4'!C254-'Exhibit 4'!D254)*-1</f>
        <v>0</v>
      </c>
      <c r="F573" s="132">
        <f t="shared" si="17"/>
        <v>45736</v>
      </c>
      <c r="G573" s="132">
        <f t="shared" ca="1" si="16"/>
        <v>46030.596478819447</v>
      </c>
      <c r="H573" t="b">
        <v>1</v>
      </c>
    </row>
    <row r="574" spans="1:8" x14ac:dyDescent="0.3">
      <c r="A574">
        <f>VLOOKUP('Start Here'!$B$2,EntityNumber,2,FALSE)</f>
        <v>510002</v>
      </c>
      <c r="B574" s="131">
        <f>YEAR('Start Here'!$B$5)</f>
        <v>2025</v>
      </c>
      <c r="C574">
        <v>250</v>
      </c>
      <c r="D574">
        <v>37200</v>
      </c>
      <c r="E574" s="115">
        <f>'Exhibit 4'!H255-'Exhibit 4'!C255-'Exhibit 4'!D255</f>
        <v>0</v>
      </c>
      <c r="F574" s="132">
        <f t="shared" si="17"/>
        <v>45736</v>
      </c>
      <c r="G574" s="132">
        <f t="shared" ca="1" si="16"/>
        <v>46030.596478819447</v>
      </c>
      <c r="H574" t="b">
        <v>1</v>
      </c>
    </row>
    <row r="575" spans="1:8" x14ac:dyDescent="0.3">
      <c r="A575">
        <f>VLOOKUP('Start Here'!$B$2,EntityNumber,2,FALSE)</f>
        <v>510002</v>
      </c>
      <c r="B575" s="131">
        <f>YEAR('Start Here'!$B$5)</f>
        <v>2025</v>
      </c>
      <c r="C575">
        <v>250</v>
      </c>
      <c r="D575">
        <v>37300</v>
      </c>
      <c r="E575" s="115">
        <f>'Exhibit 4'!H256-'Exhibit 4'!C256-'Exhibit 4'!D256</f>
        <v>0</v>
      </c>
      <c r="F575" s="132">
        <f t="shared" si="17"/>
        <v>45736</v>
      </c>
      <c r="G575" s="132">
        <f t="shared" ca="1" si="16"/>
        <v>46030.596478819447</v>
      </c>
      <c r="H575" t="b">
        <v>1</v>
      </c>
    </row>
    <row r="576" spans="1:8" x14ac:dyDescent="0.3">
      <c r="A576">
        <f>VLOOKUP('Start Here'!$B$2,EntityNumber,2,FALSE)</f>
        <v>510002</v>
      </c>
      <c r="B576" s="131">
        <f>YEAR('Start Here'!$B$5)</f>
        <v>2025</v>
      </c>
      <c r="C576">
        <v>250</v>
      </c>
      <c r="D576">
        <v>37400</v>
      </c>
      <c r="E576" s="115">
        <f>'Exhibit 4'!H257-'Exhibit 4'!C257-'Exhibit 4'!D257</f>
        <v>0</v>
      </c>
      <c r="F576" s="132">
        <f t="shared" si="17"/>
        <v>45736</v>
      </c>
      <c r="G576" s="132">
        <f t="shared" ca="1" si="16"/>
        <v>46030.596478819447</v>
      </c>
      <c r="H576" t="b">
        <v>1</v>
      </c>
    </row>
    <row r="577" spans="1:8" x14ac:dyDescent="0.3">
      <c r="A577">
        <f>VLOOKUP('Start Here'!$B$2,EntityNumber,2,FALSE)</f>
        <v>510002</v>
      </c>
      <c r="B577" s="131">
        <f>YEAR('Start Here'!$B$5)</f>
        <v>2025</v>
      </c>
      <c r="C577">
        <v>250</v>
      </c>
      <c r="D577">
        <v>91200</v>
      </c>
      <c r="E577" s="115">
        <f>('Exhibit 4'!H258-'Exhibit 4'!C258-'Exhibit 4'!D258)*-1</f>
        <v>0</v>
      </c>
      <c r="F577" s="132">
        <f t="shared" si="17"/>
        <v>45736</v>
      </c>
      <c r="G577" s="132">
        <f t="shared" ca="1" si="16"/>
        <v>46030.596478819447</v>
      </c>
      <c r="H577" t="b">
        <v>1</v>
      </c>
    </row>
    <row r="578" spans="1:8" x14ac:dyDescent="0.3">
      <c r="A578">
        <f>VLOOKUP('Start Here'!$B$2,EntityNumber,2,FALSE)</f>
        <v>510002</v>
      </c>
      <c r="B578" s="131">
        <f>YEAR('Start Here'!$B$5)</f>
        <v>2025</v>
      </c>
      <c r="C578">
        <v>250</v>
      </c>
      <c r="D578">
        <v>91500</v>
      </c>
      <c r="E578" s="115">
        <f>('Exhibit 4'!H259-'Exhibit 4'!C259-'Exhibit 4'!D259)*-1</f>
        <v>0</v>
      </c>
      <c r="F578" s="132">
        <f t="shared" si="17"/>
        <v>45736</v>
      </c>
      <c r="G578" s="132">
        <f t="shared" ca="1" si="16"/>
        <v>46030.596478819447</v>
      </c>
      <c r="H578" t="b">
        <v>1</v>
      </c>
    </row>
    <row r="579" spans="1:8" x14ac:dyDescent="0.3">
      <c r="A579">
        <f>VLOOKUP('Start Here'!$B$2,EntityNumber,2,FALSE)</f>
        <v>510002</v>
      </c>
      <c r="B579" s="131">
        <f>YEAR('Start Here'!$B$5)</f>
        <v>2025</v>
      </c>
      <c r="C579">
        <v>250</v>
      </c>
      <c r="D579">
        <f>IF('Exhibit 4'!H262-'Exhibit 4'!C262-'Exhibit 4'!D262&gt;0,37600,91300)</f>
        <v>91300</v>
      </c>
      <c r="E579" s="115">
        <f>IF('Exhibit 4'!H262-'Exhibit 4'!C262-'Exhibit 4'!D262&gt;0,'Exhibit 4'!H262-'Exhibit 4'!C262-'Exhibit 4'!D262,('Exhibit 4'!H262-'Exhibit 4'!C262-'Exhibit 4'!D262)*-1)</f>
        <v>0</v>
      </c>
      <c r="F579" s="132">
        <f t="shared" si="17"/>
        <v>45736</v>
      </c>
      <c r="G579" s="132">
        <f t="shared" ca="1" si="16"/>
        <v>46030.596478819447</v>
      </c>
      <c r="H579" t="b">
        <v>1</v>
      </c>
    </row>
    <row r="580" spans="1:8" x14ac:dyDescent="0.3">
      <c r="A580">
        <f>VLOOKUP('Start Here'!$B$2,EntityNumber,2,FALSE)</f>
        <v>510002</v>
      </c>
      <c r="B580" s="131">
        <f>YEAR('Start Here'!$B$5)</f>
        <v>2025</v>
      </c>
      <c r="C580">
        <v>250</v>
      </c>
      <c r="D580">
        <f>IF('Exhibit 4'!H263-'Exhibit 4'!C263-'Exhibit 4'!D263&gt;0,37500,91400)</f>
        <v>91400</v>
      </c>
      <c r="E580" s="115">
        <f>IF('Exhibit 4'!H263-'Exhibit 4'!C263-'Exhibit 4'!D263&gt;0,'Exhibit 4'!H263-'Exhibit 4'!C263-'Exhibit 4'!D263,('Exhibit 4'!H263-'Exhibit 4'!C263-'Exhibit 4'!D263)*-1)</f>
        <v>0</v>
      </c>
      <c r="F580" s="132">
        <f t="shared" si="17"/>
        <v>45736</v>
      </c>
      <c r="G580" s="132">
        <f t="shared" ca="1" si="16"/>
        <v>46030.596478819447</v>
      </c>
      <c r="H580" t="b">
        <v>1</v>
      </c>
    </row>
    <row r="581" spans="1:8" x14ac:dyDescent="0.3">
      <c r="A581">
        <f>VLOOKUP('Start Here'!$B$2,EntityNumber,2,FALSE)</f>
        <v>510002</v>
      </c>
      <c r="B581" s="131">
        <f>YEAR('Start Here'!$B$5)</f>
        <v>2025</v>
      </c>
      <c r="C581">
        <v>600</v>
      </c>
      <c r="D581">
        <v>10100</v>
      </c>
      <c r="E581" s="115">
        <f>'Exhibit 5'!G$11</f>
        <v>0</v>
      </c>
      <c r="F581" s="132">
        <f t="shared" si="17"/>
        <v>45736</v>
      </c>
      <c r="G581" s="132">
        <f t="shared" ca="1" si="16"/>
        <v>46030.596478819447</v>
      </c>
      <c r="H581" t="b">
        <v>1</v>
      </c>
    </row>
    <row r="582" spans="1:8" x14ac:dyDescent="0.3">
      <c r="A582">
        <f>VLOOKUP('Start Here'!$B$2,EntityNumber,2,FALSE)</f>
        <v>510002</v>
      </c>
      <c r="B582" s="131">
        <f>YEAR('Start Here'!$B$5)</f>
        <v>2025</v>
      </c>
      <c r="C582">
        <v>600</v>
      </c>
      <c r="D582">
        <v>10400</v>
      </c>
      <c r="E582" s="115">
        <f>'Exhibit 5'!G$12</f>
        <v>0</v>
      </c>
      <c r="F582" s="132">
        <f t="shared" si="17"/>
        <v>45736</v>
      </c>
      <c r="G582" s="132">
        <f t="shared" ca="1" si="16"/>
        <v>46030.596478819447</v>
      </c>
      <c r="H582" t="b">
        <v>1</v>
      </c>
    </row>
    <row r="583" spans="1:8" x14ac:dyDescent="0.3">
      <c r="A583">
        <f>VLOOKUP('Start Here'!$B$2,EntityNumber,2,FALSE)</f>
        <v>510002</v>
      </c>
      <c r="B583" s="131">
        <f>YEAR('Start Here'!$B$5)</f>
        <v>2025</v>
      </c>
      <c r="C583">
        <v>600</v>
      </c>
      <c r="D583">
        <v>10500</v>
      </c>
      <c r="E583" s="115">
        <f>'Exhibit 5'!G$13</f>
        <v>0</v>
      </c>
      <c r="F583" s="132">
        <f t="shared" si="17"/>
        <v>45736</v>
      </c>
      <c r="G583" s="132">
        <f t="shared" ca="1" si="16"/>
        <v>46030.596478819447</v>
      </c>
      <c r="H583" t="b">
        <v>1</v>
      </c>
    </row>
    <row r="584" spans="1:8" x14ac:dyDescent="0.3">
      <c r="A584">
        <f>VLOOKUP('Start Here'!$B$2,EntityNumber,2,FALSE)</f>
        <v>510002</v>
      </c>
      <c r="B584" s="131">
        <f>YEAR('Start Here'!$B$5)</f>
        <v>2025</v>
      </c>
      <c r="C584">
        <v>600</v>
      </c>
      <c r="D584">
        <v>10710</v>
      </c>
      <c r="E584" s="115">
        <f>'Exhibit 5'!G$17</f>
        <v>0</v>
      </c>
      <c r="F584" s="132">
        <f t="shared" si="17"/>
        <v>45736</v>
      </c>
      <c r="G584" s="132">
        <f t="shared" ca="1" si="16"/>
        <v>46030.596478819447</v>
      </c>
      <c r="H584" t="b">
        <v>1</v>
      </c>
    </row>
    <row r="585" spans="1:8" x14ac:dyDescent="0.3">
      <c r="A585">
        <f>VLOOKUP('Start Here'!$B$2,EntityNumber,2,FALSE)</f>
        <v>510002</v>
      </c>
      <c r="B585" s="131">
        <f>YEAR('Start Here'!$B$5)</f>
        <v>2025</v>
      </c>
      <c r="C585">
        <v>600</v>
      </c>
      <c r="D585">
        <v>10720</v>
      </c>
      <c r="E585" s="115">
        <f>'Exhibit 5'!G$18</f>
        <v>0</v>
      </c>
      <c r="F585" s="132">
        <f t="shared" si="17"/>
        <v>45736</v>
      </c>
      <c r="G585" s="132">
        <f t="shared" ca="1" si="16"/>
        <v>46030.596478819447</v>
      </c>
      <c r="H585" t="b">
        <v>1</v>
      </c>
    </row>
    <row r="586" spans="1:8" x14ac:dyDescent="0.3">
      <c r="A586">
        <f>VLOOKUP('Start Here'!$B$2,EntityNumber,2,FALSE)</f>
        <v>510002</v>
      </c>
      <c r="B586" s="131">
        <f>YEAR('Start Here'!$B$5)</f>
        <v>2025</v>
      </c>
      <c r="C586">
        <v>600</v>
      </c>
      <c r="D586">
        <v>26321</v>
      </c>
      <c r="E586" s="115">
        <f>'Exhibit 5'!G$24</f>
        <v>0</v>
      </c>
      <c r="F586" s="132">
        <f t="shared" si="17"/>
        <v>45736</v>
      </c>
      <c r="G586" s="132">
        <f t="shared" ca="1" si="16"/>
        <v>46030.596478819447</v>
      </c>
      <c r="H586" t="b">
        <v>1</v>
      </c>
    </row>
    <row r="587" spans="1:8" x14ac:dyDescent="0.3">
      <c r="A587">
        <f>VLOOKUP('Start Here'!$B$2,EntityNumber,2,FALSE)</f>
        <v>510002</v>
      </c>
      <c r="B587" s="131">
        <f>YEAR('Start Here'!$B$5)</f>
        <v>2025</v>
      </c>
      <c r="C587">
        <v>600</v>
      </c>
      <c r="D587">
        <v>26322</v>
      </c>
      <c r="E587" s="115">
        <f>'Exhibit 5'!G$25</f>
        <v>0</v>
      </c>
      <c r="F587" s="132">
        <f t="shared" si="17"/>
        <v>45736</v>
      </c>
      <c r="G587" s="132">
        <f t="shared" ca="1" si="16"/>
        <v>46030.596478819447</v>
      </c>
      <c r="H587" t="b">
        <v>1</v>
      </c>
    </row>
    <row r="588" spans="1:8" x14ac:dyDescent="0.3">
      <c r="A588">
        <f>VLOOKUP('Start Here'!$B$2,EntityNumber,2,FALSE)</f>
        <v>510002</v>
      </c>
      <c r="B588" s="131">
        <f>YEAR('Start Here'!$B$5)</f>
        <v>2025</v>
      </c>
      <c r="C588">
        <v>600</v>
      </c>
      <c r="D588">
        <v>26323</v>
      </c>
      <c r="E588" s="115">
        <f>'Exhibit 5'!G$26</f>
        <v>0</v>
      </c>
      <c r="F588" s="132">
        <f t="shared" si="17"/>
        <v>45736</v>
      </c>
      <c r="G588" s="132">
        <f t="shared" ca="1" si="16"/>
        <v>46030.596478819447</v>
      </c>
      <c r="H588" t="b">
        <v>1</v>
      </c>
    </row>
    <row r="589" spans="1:8" x14ac:dyDescent="0.3">
      <c r="A589">
        <f>VLOOKUP('Start Here'!$B$2,EntityNumber,2,FALSE)</f>
        <v>510002</v>
      </c>
      <c r="B589" s="131">
        <f>YEAR('Start Here'!$B$5)</f>
        <v>2025</v>
      </c>
      <c r="C589">
        <v>600</v>
      </c>
      <c r="D589">
        <v>26324</v>
      </c>
      <c r="E589" s="115">
        <f>'Exhibit 5'!G$27</f>
        <v>0</v>
      </c>
      <c r="F589" s="132">
        <f t="shared" si="17"/>
        <v>45736</v>
      </c>
      <c r="G589" s="132">
        <f t="shared" ca="1" si="16"/>
        <v>46030.596478819447</v>
      </c>
      <c r="H589" t="b">
        <v>1</v>
      </c>
    </row>
    <row r="590" spans="1:8" x14ac:dyDescent="0.3">
      <c r="A590">
        <f>VLOOKUP('Start Here'!$B$2,EntityNumber,2,FALSE)</f>
        <v>510002</v>
      </c>
      <c r="B590" s="131">
        <f>YEAR('Start Here'!$B$5)</f>
        <v>2025</v>
      </c>
      <c r="C590">
        <v>600</v>
      </c>
      <c r="D590">
        <v>26325</v>
      </c>
      <c r="E590" s="115">
        <f>'Exhibit 5'!G$28</f>
        <v>0</v>
      </c>
      <c r="F590" s="132">
        <f t="shared" si="17"/>
        <v>45736</v>
      </c>
      <c r="G590" s="132">
        <f t="shared" ca="1" si="16"/>
        <v>46030.596478819447</v>
      </c>
      <c r="H590" t="b">
        <v>1</v>
      </c>
    </row>
    <row r="591" spans="1:8" x14ac:dyDescent="0.3">
      <c r="A591">
        <f>VLOOKUP('Start Here'!$B$2,EntityNumber,2,FALSE)</f>
        <v>510002</v>
      </c>
      <c r="B591" s="131">
        <f>YEAR('Start Here'!$B$5)</f>
        <v>2025</v>
      </c>
      <c r="C591">
        <v>600</v>
      </c>
      <c r="D591">
        <v>26326</v>
      </c>
      <c r="E591" s="115">
        <f>'Exhibit 5'!G$29</f>
        <v>0</v>
      </c>
      <c r="F591" s="132">
        <f t="shared" si="17"/>
        <v>45736</v>
      </c>
      <c r="G591" s="132">
        <f t="shared" ref="G591:G662" ca="1" si="18">NOW()</f>
        <v>46030.596478819447</v>
      </c>
      <c r="H591" t="b">
        <v>1</v>
      </c>
    </row>
    <row r="592" spans="1:8" x14ac:dyDescent="0.3">
      <c r="A592">
        <f>VLOOKUP('Start Here'!$B$2,EntityNumber,2,FALSE)</f>
        <v>510002</v>
      </c>
      <c r="B592" s="131">
        <f>YEAR('Start Here'!$B$5)</f>
        <v>2025</v>
      </c>
      <c r="C592">
        <v>600</v>
      </c>
      <c r="D592">
        <v>26327</v>
      </c>
      <c r="E592" s="115">
        <f>'Exhibit 5'!G$30</f>
        <v>0</v>
      </c>
      <c r="F592" s="132">
        <f t="shared" ref="F592:F662" si="19">$F$2</f>
        <v>45736</v>
      </c>
      <c r="G592" s="132">
        <f t="shared" ca="1" si="18"/>
        <v>46030.596478819447</v>
      </c>
      <c r="H592" t="b">
        <v>1</v>
      </c>
    </row>
    <row r="593" spans="1:8" x14ac:dyDescent="0.3">
      <c r="A593">
        <f>VLOOKUP('Start Here'!$B$2,EntityNumber,2,FALSE)</f>
        <v>510002</v>
      </c>
      <c r="B593" s="131">
        <f>YEAR('Start Here'!$B$5)</f>
        <v>2025</v>
      </c>
      <c r="C593">
        <v>600</v>
      </c>
      <c r="D593">
        <v>26328</v>
      </c>
      <c r="E593" s="115">
        <f>'Exhibit 5'!G$31</f>
        <v>0</v>
      </c>
      <c r="F593" s="132">
        <f t="shared" si="19"/>
        <v>45736</v>
      </c>
      <c r="G593" s="132">
        <f t="shared" ca="1" si="18"/>
        <v>46030.596478819447</v>
      </c>
      <c r="H593" t="b">
        <v>1</v>
      </c>
    </row>
    <row r="594" spans="1:8" x14ac:dyDescent="0.3">
      <c r="A594">
        <f>VLOOKUP('Start Here'!$B$2,EntityNumber,2,FALSE)</f>
        <v>510002</v>
      </c>
      <c r="B594" s="131">
        <f>YEAR('Start Here'!$B$5)</f>
        <v>2025</v>
      </c>
      <c r="C594">
        <v>600</v>
      </c>
      <c r="D594">
        <v>26329</v>
      </c>
      <c r="E594" s="115">
        <f>'Exhibit 5'!G$32</f>
        <v>0</v>
      </c>
      <c r="F594" s="132">
        <f t="shared" si="19"/>
        <v>45736</v>
      </c>
      <c r="G594" s="132">
        <f t="shared" ca="1" si="18"/>
        <v>46030.596478819447</v>
      </c>
      <c r="H594" t="b">
        <v>1</v>
      </c>
    </row>
    <row r="595" spans="1:8" x14ac:dyDescent="0.3">
      <c r="A595">
        <f>VLOOKUP('Start Here'!$B$2,EntityNumber,2,FALSE)</f>
        <v>510002</v>
      </c>
      <c r="B595" s="131">
        <f>YEAR('Start Here'!$B$5)</f>
        <v>2025</v>
      </c>
      <c r="C595">
        <v>600</v>
      </c>
      <c r="D595">
        <v>26390</v>
      </c>
      <c r="E595" s="115">
        <f>'Exhibit 5'!G$33</f>
        <v>0</v>
      </c>
      <c r="F595" s="132">
        <f t="shared" si="19"/>
        <v>45736</v>
      </c>
      <c r="G595" s="132">
        <f t="shared" ca="1" si="18"/>
        <v>46030.596478819447</v>
      </c>
      <c r="H595" t="b">
        <v>1</v>
      </c>
    </row>
    <row r="596" spans="1:8" x14ac:dyDescent="0.3">
      <c r="A596">
        <f>VLOOKUP('Start Here'!$B$2,EntityNumber,2,FALSE)</f>
        <v>510002</v>
      </c>
      <c r="B596" s="131">
        <f>YEAR('Start Here'!$B$5)</f>
        <v>2025</v>
      </c>
      <c r="C596">
        <v>650</v>
      </c>
      <c r="D596">
        <v>10100</v>
      </c>
      <c r="E596" s="115">
        <f>'Exhibit 5'!H11</f>
        <v>0</v>
      </c>
      <c r="F596" s="132">
        <f t="shared" si="19"/>
        <v>45736</v>
      </c>
      <c r="G596" s="132">
        <f t="shared" ca="1" si="18"/>
        <v>46030.596478819447</v>
      </c>
      <c r="H596" t="b">
        <v>1</v>
      </c>
    </row>
    <row r="597" spans="1:8" x14ac:dyDescent="0.3">
      <c r="A597">
        <f>VLOOKUP('Start Here'!$B$2,EntityNumber,2,FALSE)</f>
        <v>510002</v>
      </c>
      <c r="B597" s="131">
        <f>YEAR('Start Here'!$B$5)</f>
        <v>2025</v>
      </c>
      <c r="C597">
        <v>650</v>
      </c>
      <c r="D597">
        <v>10400</v>
      </c>
      <c r="E597" s="115">
        <f>'Exhibit 5'!H12</f>
        <v>0</v>
      </c>
      <c r="F597" s="132">
        <f t="shared" si="19"/>
        <v>45736</v>
      </c>
      <c r="G597" s="132">
        <f t="shared" ca="1" si="18"/>
        <v>46030.596478819447</v>
      </c>
      <c r="H597" t="b">
        <v>1</v>
      </c>
    </row>
    <row r="598" spans="1:8" x14ac:dyDescent="0.3">
      <c r="A598">
        <f>VLOOKUP('Start Here'!$B$2,EntityNumber,2,FALSE)</f>
        <v>510002</v>
      </c>
      <c r="B598" s="131">
        <f>YEAR('Start Here'!$B$5)</f>
        <v>2025</v>
      </c>
      <c r="C598">
        <v>650</v>
      </c>
      <c r="D598">
        <v>10500</v>
      </c>
      <c r="E598" s="115">
        <f>'Exhibit 5'!H13</f>
        <v>0</v>
      </c>
      <c r="F598" s="132">
        <f t="shared" si="19"/>
        <v>45736</v>
      </c>
      <c r="G598" s="132">
        <f t="shared" ca="1" si="18"/>
        <v>46030.596478819447</v>
      </c>
      <c r="H598" t="b">
        <v>1</v>
      </c>
    </row>
    <row r="599" spans="1:8" x14ac:dyDescent="0.3">
      <c r="A599">
        <f>VLOOKUP('Start Here'!$B$2,EntityNumber,2,FALSE)</f>
        <v>510002</v>
      </c>
      <c r="B599" s="131">
        <f>YEAR('Start Here'!$B$5)</f>
        <v>2025</v>
      </c>
      <c r="C599">
        <v>650</v>
      </c>
      <c r="D599">
        <v>10710</v>
      </c>
      <c r="E599" s="115">
        <f>'Exhibit 5'!H17</f>
        <v>0</v>
      </c>
      <c r="F599" s="132">
        <f t="shared" si="19"/>
        <v>45736</v>
      </c>
      <c r="G599" s="132">
        <f t="shared" ca="1" si="18"/>
        <v>46030.596478819447</v>
      </c>
      <c r="H599" t="b">
        <v>1</v>
      </c>
    </row>
    <row r="600" spans="1:8" x14ac:dyDescent="0.3">
      <c r="A600">
        <f>VLOOKUP('Start Here'!$B$2,EntityNumber,2,FALSE)</f>
        <v>510002</v>
      </c>
      <c r="B600" s="131">
        <f>YEAR('Start Here'!$B$5)</f>
        <v>2025</v>
      </c>
      <c r="C600">
        <v>650</v>
      </c>
      <c r="D600">
        <v>10720</v>
      </c>
      <c r="E600" s="115">
        <f>'Exhibit 5'!H18</f>
        <v>0</v>
      </c>
      <c r="F600" s="132">
        <f t="shared" si="19"/>
        <v>45736</v>
      </c>
      <c r="G600" s="132">
        <f t="shared" ca="1" si="18"/>
        <v>46030.596478819447</v>
      </c>
      <c r="H600" t="b">
        <v>1</v>
      </c>
    </row>
    <row r="601" spans="1:8" x14ac:dyDescent="0.3">
      <c r="A601">
        <f>VLOOKUP('Start Here'!$B$2,EntityNumber,2,FALSE)</f>
        <v>510002</v>
      </c>
      <c r="B601" s="131">
        <f>YEAR('Start Here'!$B$5)</f>
        <v>2025</v>
      </c>
      <c r="C601">
        <v>650</v>
      </c>
      <c r="D601">
        <v>26321</v>
      </c>
      <c r="E601" s="115">
        <f>'Exhibit 5'!H24</f>
        <v>0</v>
      </c>
      <c r="F601" s="132">
        <f t="shared" si="19"/>
        <v>45736</v>
      </c>
      <c r="G601" s="132">
        <f t="shared" ca="1" si="18"/>
        <v>46030.596478819447</v>
      </c>
      <c r="H601" t="b">
        <v>1</v>
      </c>
    </row>
    <row r="602" spans="1:8" x14ac:dyDescent="0.3">
      <c r="A602">
        <f>VLOOKUP('Start Here'!$B$2,EntityNumber,2,FALSE)</f>
        <v>510002</v>
      </c>
      <c r="B602" s="131">
        <f>YEAR('Start Here'!$B$5)</f>
        <v>2025</v>
      </c>
      <c r="C602">
        <v>650</v>
      </c>
      <c r="D602">
        <v>26322</v>
      </c>
      <c r="E602" s="115">
        <f>'Exhibit 5'!H25</f>
        <v>0</v>
      </c>
      <c r="F602" s="132">
        <f t="shared" si="19"/>
        <v>45736</v>
      </c>
      <c r="G602" s="132">
        <f t="shared" ca="1" si="18"/>
        <v>46030.596478819447</v>
      </c>
      <c r="H602" t="b">
        <v>1</v>
      </c>
    </row>
    <row r="603" spans="1:8" x14ac:dyDescent="0.3">
      <c r="A603">
        <f>VLOOKUP('Start Here'!$B$2,EntityNumber,2,FALSE)</f>
        <v>510002</v>
      </c>
      <c r="B603" s="131">
        <f>YEAR('Start Here'!$B$5)</f>
        <v>2025</v>
      </c>
      <c r="C603">
        <v>650</v>
      </c>
      <c r="D603">
        <v>26323</v>
      </c>
      <c r="E603" s="115">
        <f>'Exhibit 5'!H26</f>
        <v>0</v>
      </c>
      <c r="F603" s="132">
        <f t="shared" si="19"/>
        <v>45736</v>
      </c>
      <c r="G603" s="132">
        <f t="shared" ca="1" si="18"/>
        <v>46030.596478819447</v>
      </c>
      <c r="H603" t="b">
        <v>1</v>
      </c>
    </row>
    <row r="604" spans="1:8" x14ac:dyDescent="0.3">
      <c r="A604">
        <f>VLOOKUP('Start Here'!$B$2,EntityNumber,2,FALSE)</f>
        <v>510002</v>
      </c>
      <c r="B604" s="131">
        <f>YEAR('Start Here'!$B$5)</f>
        <v>2025</v>
      </c>
      <c r="C604">
        <v>650</v>
      </c>
      <c r="D604">
        <v>26324</v>
      </c>
      <c r="E604" s="115">
        <f>'Exhibit 5'!H27</f>
        <v>0</v>
      </c>
      <c r="F604" s="132">
        <f t="shared" si="19"/>
        <v>45736</v>
      </c>
      <c r="G604" s="132">
        <f t="shared" ca="1" si="18"/>
        <v>46030.596478819447</v>
      </c>
      <c r="H604" t="b">
        <v>1</v>
      </c>
    </row>
    <row r="605" spans="1:8" x14ac:dyDescent="0.3">
      <c r="A605">
        <f>VLOOKUP('Start Here'!$B$2,EntityNumber,2,FALSE)</f>
        <v>510002</v>
      </c>
      <c r="B605" s="131">
        <f>YEAR('Start Here'!$B$5)</f>
        <v>2025</v>
      </c>
      <c r="C605">
        <v>650</v>
      </c>
      <c r="D605">
        <v>26325</v>
      </c>
      <c r="E605" s="115">
        <f>'Exhibit 5'!H28</f>
        <v>0</v>
      </c>
      <c r="F605" s="132">
        <f t="shared" si="19"/>
        <v>45736</v>
      </c>
      <c r="G605" s="132">
        <f t="shared" ca="1" si="18"/>
        <v>46030.596478819447</v>
      </c>
      <c r="H605" t="b">
        <v>1</v>
      </c>
    </row>
    <row r="606" spans="1:8" x14ac:dyDescent="0.3">
      <c r="A606">
        <f>VLOOKUP('Start Here'!$B$2,EntityNumber,2,FALSE)</f>
        <v>510002</v>
      </c>
      <c r="B606" s="131">
        <f>YEAR('Start Here'!$B$5)</f>
        <v>2025</v>
      </c>
      <c r="C606">
        <v>650</v>
      </c>
      <c r="D606">
        <v>26326</v>
      </c>
      <c r="E606" s="115">
        <f>'Exhibit 5'!H29</f>
        <v>0</v>
      </c>
      <c r="F606" s="132">
        <f t="shared" si="19"/>
        <v>45736</v>
      </c>
      <c r="G606" s="132">
        <f t="shared" ca="1" si="18"/>
        <v>46030.596478819447</v>
      </c>
      <c r="H606" t="b">
        <v>1</v>
      </c>
    </row>
    <row r="607" spans="1:8" x14ac:dyDescent="0.3">
      <c r="A607">
        <f>VLOOKUP('Start Here'!$B$2,EntityNumber,2,FALSE)</f>
        <v>510002</v>
      </c>
      <c r="B607" s="131">
        <f>YEAR('Start Here'!$B$5)</f>
        <v>2025</v>
      </c>
      <c r="C607">
        <v>650</v>
      </c>
      <c r="D607">
        <v>26327</v>
      </c>
      <c r="E607" s="115">
        <f>'Exhibit 5'!H30</f>
        <v>0</v>
      </c>
      <c r="F607" s="132">
        <f t="shared" si="19"/>
        <v>45736</v>
      </c>
      <c r="G607" s="132">
        <f t="shared" ca="1" si="18"/>
        <v>46030.596478819447</v>
      </c>
      <c r="H607" t="b">
        <v>1</v>
      </c>
    </row>
    <row r="608" spans="1:8" x14ac:dyDescent="0.3">
      <c r="A608">
        <f>VLOOKUP('Start Here'!$B$2,EntityNumber,2,FALSE)</f>
        <v>510002</v>
      </c>
      <c r="B608" s="131">
        <f>YEAR('Start Here'!$B$5)</f>
        <v>2025</v>
      </c>
      <c r="C608">
        <v>650</v>
      </c>
      <c r="D608">
        <v>26328</v>
      </c>
      <c r="E608" s="115">
        <f>'Exhibit 5'!H31</f>
        <v>0</v>
      </c>
      <c r="F608" s="132">
        <f t="shared" si="19"/>
        <v>45736</v>
      </c>
      <c r="G608" s="132">
        <f t="shared" ca="1" si="18"/>
        <v>46030.596478819447</v>
      </c>
      <c r="H608" t="b">
        <v>1</v>
      </c>
    </row>
    <row r="609" spans="1:8" x14ac:dyDescent="0.3">
      <c r="A609">
        <f>VLOOKUP('Start Here'!$B$2,EntityNumber,2,FALSE)</f>
        <v>510002</v>
      </c>
      <c r="B609" s="131">
        <f>YEAR('Start Here'!$B$5)</f>
        <v>2025</v>
      </c>
      <c r="C609">
        <v>650</v>
      </c>
      <c r="D609">
        <v>26329</v>
      </c>
      <c r="E609" s="115">
        <f>'Exhibit 5'!H32</f>
        <v>0</v>
      </c>
      <c r="F609" s="132">
        <f t="shared" si="19"/>
        <v>45736</v>
      </c>
      <c r="G609" s="132">
        <f t="shared" ca="1" si="18"/>
        <v>46030.596478819447</v>
      </c>
      <c r="H609" t="b">
        <v>1</v>
      </c>
    </row>
    <row r="610" spans="1:8" x14ac:dyDescent="0.3">
      <c r="A610">
        <f>VLOOKUP('Start Here'!$B$2,EntityNumber,2,FALSE)</f>
        <v>510002</v>
      </c>
      <c r="B610" s="131">
        <f>YEAR('Start Here'!$B$5)</f>
        <v>2025</v>
      </c>
      <c r="C610">
        <v>650</v>
      </c>
      <c r="D610">
        <v>26390</v>
      </c>
      <c r="E610" s="115">
        <f>'Exhibit 5'!H33</f>
        <v>0</v>
      </c>
      <c r="F610" s="132">
        <f t="shared" si="19"/>
        <v>45736</v>
      </c>
      <c r="G610" s="132">
        <f t="shared" ca="1" si="18"/>
        <v>46030.596478819447</v>
      </c>
      <c r="H610" t="b">
        <v>1</v>
      </c>
    </row>
    <row r="611" spans="1:8" x14ac:dyDescent="0.3">
      <c r="A611">
        <f>VLOOKUP('Start Here'!$B$2,EntityNumber,2,FALSE)</f>
        <v>510002</v>
      </c>
      <c r="B611" s="131">
        <f>YEAR('Start Here'!$B$5)</f>
        <v>2025</v>
      </c>
      <c r="C611">
        <v>600</v>
      </c>
      <c r="D611">
        <v>34000</v>
      </c>
      <c r="E611" s="115">
        <f>'Exhibit 6'!G$10</f>
        <v>0</v>
      </c>
      <c r="F611" s="132">
        <f t="shared" si="19"/>
        <v>45736</v>
      </c>
      <c r="G611" s="132">
        <f t="shared" ca="1" si="18"/>
        <v>46030.596478819447</v>
      </c>
      <c r="H611" t="b">
        <v>1</v>
      </c>
    </row>
    <row r="612" spans="1:8" x14ac:dyDescent="0.3">
      <c r="A612">
        <f>VLOOKUP('Start Here'!$B$2,EntityNumber,2,FALSE)</f>
        <v>510002</v>
      </c>
      <c r="B612" s="131">
        <f>YEAR('Start Here'!$B$5)</f>
        <v>2025</v>
      </c>
      <c r="C612">
        <v>600</v>
      </c>
      <c r="D612">
        <v>36900</v>
      </c>
      <c r="E612" s="115">
        <f>'Exhibit 6'!G$11</f>
        <v>0</v>
      </c>
      <c r="F612" s="132">
        <f t="shared" si="19"/>
        <v>45736</v>
      </c>
      <c r="G612" s="132">
        <f t="shared" ca="1" si="18"/>
        <v>46030.596478819447</v>
      </c>
      <c r="H612" t="b">
        <v>1</v>
      </c>
    </row>
    <row r="613" spans="1:8" x14ac:dyDescent="0.3">
      <c r="A613">
        <f>VLOOKUP('Start Here'!$B$2,EntityNumber,2,FALSE)</f>
        <v>510002</v>
      </c>
      <c r="B613" s="131">
        <f>YEAR('Start Here'!$B$5)</f>
        <v>2025</v>
      </c>
      <c r="C613">
        <v>600</v>
      </c>
      <c r="D613">
        <v>441000</v>
      </c>
      <c r="E613" s="115">
        <f>'Exhibit 6'!G$15</f>
        <v>0</v>
      </c>
      <c r="F613" s="132">
        <f t="shared" si="19"/>
        <v>45736</v>
      </c>
      <c r="G613" s="132">
        <f t="shared" ca="1" si="18"/>
        <v>46030.596478819447</v>
      </c>
      <c r="H613" t="b">
        <v>1</v>
      </c>
    </row>
    <row r="614" spans="1:8" x14ac:dyDescent="0.3">
      <c r="A614">
        <f>VLOOKUP('Start Here'!$B$2,EntityNumber,2,FALSE)</f>
        <v>510002</v>
      </c>
      <c r="B614" s="131">
        <f>YEAR('Start Here'!$B$5)</f>
        <v>2025</v>
      </c>
      <c r="C614">
        <v>600</v>
      </c>
      <c r="D614">
        <v>442000</v>
      </c>
      <c r="E614" s="115">
        <f>'Exhibit 6'!G$16</f>
        <v>0</v>
      </c>
      <c r="F614" s="132">
        <f t="shared" si="19"/>
        <v>45736</v>
      </c>
      <c r="G614" s="132">
        <f t="shared" ca="1" si="18"/>
        <v>46030.596478819447</v>
      </c>
      <c r="H614" t="b">
        <v>1</v>
      </c>
    </row>
    <row r="615" spans="1:8" x14ac:dyDescent="0.3">
      <c r="A615">
        <f>VLOOKUP('Start Here'!$B$2,EntityNumber,2,FALSE)</f>
        <v>510002</v>
      </c>
      <c r="B615" s="131">
        <f>YEAR('Start Here'!$B$5)</f>
        <v>2025</v>
      </c>
      <c r="C615">
        <v>600</v>
      </c>
      <c r="D615">
        <v>442600</v>
      </c>
      <c r="E615" s="115">
        <f>'Exhibit 6'!G$17</f>
        <v>0</v>
      </c>
      <c r="F615" s="132">
        <f t="shared" si="19"/>
        <v>45736</v>
      </c>
      <c r="G615" s="132">
        <f t="shared" ca="1" si="18"/>
        <v>46030.596478819447</v>
      </c>
      <c r="H615" t="b">
        <v>1</v>
      </c>
    </row>
    <row r="616" spans="1:8" x14ac:dyDescent="0.3">
      <c r="A616">
        <f>VLOOKUP('Start Here'!$B$2,EntityNumber,2,FALSE)</f>
        <v>510002</v>
      </c>
      <c r="B616" s="131">
        <f>YEAR('Start Here'!$B$5)</f>
        <v>2025</v>
      </c>
      <c r="C616">
        <v>600</v>
      </c>
      <c r="D616">
        <v>443000</v>
      </c>
      <c r="E616" s="115">
        <f>'Exhibit 6'!G$18</f>
        <v>0</v>
      </c>
      <c r="F616" s="132">
        <f t="shared" si="19"/>
        <v>45736</v>
      </c>
      <c r="G616" s="132">
        <f t="shared" ca="1" si="18"/>
        <v>46030.596478819447</v>
      </c>
      <c r="H616" t="b">
        <v>1</v>
      </c>
    </row>
    <row r="617" spans="1:8" x14ac:dyDescent="0.3">
      <c r="A617">
        <f>VLOOKUP('Start Here'!$B$2,EntityNumber,2,FALSE)</f>
        <v>510002</v>
      </c>
      <c r="B617" s="131">
        <f>YEAR('Start Here'!$B$5)</f>
        <v>2025</v>
      </c>
      <c r="C617">
        <v>600</v>
      </c>
      <c r="D617">
        <v>33000</v>
      </c>
      <c r="E617" s="115">
        <f>'Exhibit 6'!G$23</f>
        <v>0</v>
      </c>
      <c r="F617" s="132">
        <f t="shared" si="19"/>
        <v>45736</v>
      </c>
      <c r="G617" s="132">
        <f t="shared" ca="1" si="18"/>
        <v>46030.596478819447</v>
      </c>
      <c r="H617" t="b">
        <v>1</v>
      </c>
    </row>
    <row r="618" spans="1:8" x14ac:dyDescent="0.3">
      <c r="A618">
        <f>VLOOKUP('Start Here'!$B$2,EntityNumber,2,FALSE)</f>
        <v>510002</v>
      </c>
      <c r="B618" s="131">
        <f>YEAR('Start Here'!$B$5)</f>
        <v>2025</v>
      </c>
      <c r="C618">
        <v>600</v>
      </c>
      <c r="D618">
        <v>36100</v>
      </c>
      <c r="E618" s="115">
        <f>'Exhibit 6'!G$24</f>
        <v>0</v>
      </c>
      <c r="F618" s="132">
        <f t="shared" si="19"/>
        <v>45736</v>
      </c>
      <c r="G618" s="132">
        <f t="shared" ca="1" si="18"/>
        <v>46030.596478819447</v>
      </c>
      <c r="H618" t="b">
        <v>1</v>
      </c>
    </row>
    <row r="619" spans="1:8" x14ac:dyDescent="0.3">
      <c r="A619">
        <f>VLOOKUP('Start Here'!$B$2,EntityNumber,2,FALSE)</f>
        <v>510002</v>
      </c>
      <c r="B619" s="131">
        <f>YEAR('Start Here'!$B$5)</f>
        <v>2025</v>
      </c>
      <c r="C619">
        <v>600</v>
      </c>
      <c r="D619">
        <v>36200</v>
      </c>
      <c r="E619" s="115">
        <f>'Exhibit 6'!G$25</f>
        <v>0</v>
      </c>
      <c r="F619" s="132">
        <f t="shared" si="19"/>
        <v>45736</v>
      </c>
      <c r="G619" s="132">
        <f t="shared" ca="1" si="18"/>
        <v>46030.596478819447</v>
      </c>
      <c r="H619" t="b">
        <v>1</v>
      </c>
    </row>
    <row r="620" spans="1:8" x14ac:dyDescent="0.3">
      <c r="A620">
        <f>VLOOKUP('Start Here'!$B$2,EntityNumber,2,FALSE)</f>
        <v>510002</v>
      </c>
      <c r="B620" s="131">
        <f>YEAR('Start Here'!$B$5)</f>
        <v>2025</v>
      </c>
      <c r="C620">
        <v>600</v>
      </c>
      <c r="D620">
        <v>444000</v>
      </c>
      <c r="E620" s="115">
        <f>'Exhibit 6'!G$26*-1</f>
        <v>0</v>
      </c>
      <c r="F620" s="132">
        <f t="shared" si="19"/>
        <v>45736</v>
      </c>
      <c r="G620" s="132">
        <f t="shared" ca="1" si="18"/>
        <v>46030.596478819447</v>
      </c>
      <c r="H620" t="b">
        <v>1</v>
      </c>
    </row>
    <row r="621" spans="1:8" x14ac:dyDescent="0.3">
      <c r="A621">
        <f>VLOOKUP('Start Here'!$B$2,EntityNumber,2,FALSE)</f>
        <v>510002</v>
      </c>
      <c r="B621" s="131">
        <f>YEAR('Start Here'!$B$5)</f>
        <v>2025</v>
      </c>
      <c r="C621">
        <v>600</v>
      </c>
      <c r="D621">
        <v>444100</v>
      </c>
      <c r="E621" s="115">
        <f>'Exhibit 6'!G$27*-1</f>
        <v>0</v>
      </c>
      <c r="F621" s="132">
        <f t="shared" si="19"/>
        <v>45736</v>
      </c>
      <c r="G621" s="132">
        <f t="shared" ca="1" si="18"/>
        <v>46030.596478819447</v>
      </c>
      <c r="H621" t="b">
        <v>1</v>
      </c>
    </row>
    <row r="622" spans="1:8" x14ac:dyDescent="0.3">
      <c r="A622">
        <f>VLOOKUP('Start Here'!$B$2,EntityNumber,2,FALSE)</f>
        <v>510002</v>
      </c>
      <c r="B622" s="131">
        <f>YEAR('Start Here'!$B$5)</f>
        <v>2025</v>
      </c>
      <c r="C622">
        <v>600</v>
      </c>
      <c r="D622">
        <v>37400</v>
      </c>
      <c r="E622" s="115">
        <f>'Exhibit 6'!G$28</f>
        <v>0</v>
      </c>
      <c r="F622" s="132">
        <f t="shared" si="19"/>
        <v>45736</v>
      </c>
      <c r="G622" s="132">
        <f t="shared" ca="1" si="18"/>
        <v>46030.596478819447</v>
      </c>
      <c r="H622" t="b">
        <v>1</v>
      </c>
    </row>
    <row r="623" spans="1:8" x14ac:dyDescent="0.3">
      <c r="A623">
        <f>VLOOKUP('Start Here'!$B$2,EntityNumber,2,FALSE)</f>
        <v>510002</v>
      </c>
      <c r="B623" s="131">
        <f>YEAR('Start Here'!$B$5)</f>
        <v>2025</v>
      </c>
      <c r="C623">
        <v>600</v>
      </c>
      <c r="D623">
        <v>37200</v>
      </c>
      <c r="E623" s="115">
        <f>'Exhibit 6'!G$29</f>
        <v>0</v>
      </c>
      <c r="F623" s="132">
        <f t="shared" si="19"/>
        <v>45736</v>
      </c>
      <c r="G623" s="132">
        <f t="shared" ca="1" si="18"/>
        <v>46030.596478819447</v>
      </c>
      <c r="H623" t="b">
        <v>1</v>
      </c>
    </row>
    <row r="624" spans="1:8" x14ac:dyDescent="0.3">
      <c r="A624">
        <f>VLOOKUP('Start Here'!$B$2,EntityNumber,2,FALSE)</f>
        <v>510002</v>
      </c>
      <c r="B624" s="131">
        <f>YEAR('Start Here'!$B$5)</f>
        <v>2025</v>
      </c>
      <c r="C624">
        <v>600</v>
      </c>
      <c r="D624">
        <f>IF('Exhibit 6'!G30&gt;0,36901,442900)</f>
        <v>442900</v>
      </c>
      <c r="E624" s="115">
        <f>IF('Exhibit 6'!G$30&gt;0,'Exhibit 6'!G$30,'Exhibit 6'!G$30*-1)</f>
        <v>0</v>
      </c>
      <c r="F624" s="132">
        <f t="shared" si="19"/>
        <v>45736</v>
      </c>
      <c r="G624" s="132">
        <f t="shared" ca="1" si="18"/>
        <v>46030.596478819447</v>
      </c>
      <c r="H624" t="b">
        <v>1</v>
      </c>
    </row>
    <row r="625" spans="1:8" x14ac:dyDescent="0.3">
      <c r="A625">
        <f>VLOOKUP('Start Here'!$B$2,EntityNumber,2,FALSE)</f>
        <v>510002</v>
      </c>
      <c r="B625" s="131">
        <f>YEAR('Start Here'!$B$5)</f>
        <v>2025</v>
      </c>
      <c r="C625">
        <v>600</v>
      </c>
      <c r="D625">
        <v>37700</v>
      </c>
      <c r="E625" s="115">
        <f>'Exhibit 6'!G$36</f>
        <v>0</v>
      </c>
      <c r="F625" s="132">
        <f t="shared" si="19"/>
        <v>45736</v>
      </c>
      <c r="G625" s="132">
        <f t="shared" ca="1" si="18"/>
        <v>46030.596478819447</v>
      </c>
      <c r="H625" t="b">
        <v>1</v>
      </c>
    </row>
    <row r="626" spans="1:8" x14ac:dyDescent="0.3">
      <c r="A626">
        <f>VLOOKUP('Start Here'!$B$2,EntityNumber,2,FALSE)</f>
        <v>510002</v>
      </c>
      <c r="B626" s="131">
        <f>YEAR('Start Here'!$B$5)</f>
        <v>2025</v>
      </c>
      <c r="C626">
        <v>600</v>
      </c>
      <c r="D626">
        <v>37100</v>
      </c>
      <c r="E626" s="115">
        <f>'Exhibit 6'!G$37</f>
        <v>0</v>
      </c>
      <c r="F626" s="132">
        <f t="shared" si="19"/>
        <v>45736</v>
      </c>
      <c r="G626" s="132">
        <f t="shared" ca="1" si="18"/>
        <v>46030.596478819447</v>
      </c>
      <c r="H626" t="b">
        <v>1</v>
      </c>
    </row>
    <row r="627" spans="1:8" x14ac:dyDescent="0.3">
      <c r="A627">
        <f>VLOOKUP('Start Here'!$B$2,EntityNumber,2,FALSE)</f>
        <v>510002</v>
      </c>
      <c r="B627" s="131">
        <f>YEAR('Start Here'!$B$5)</f>
        <v>2025</v>
      </c>
      <c r="C627">
        <v>600</v>
      </c>
      <c r="D627">
        <v>91100</v>
      </c>
      <c r="E627" s="115">
        <f>'Exhibit 6'!G$38*-1</f>
        <v>0</v>
      </c>
      <c r="F627" s="132">
        <f t="shared" si="19"/>
        <v>45736</v>
      </c>
      <c r="G627" s="132">
        <f t="shared" ca="1" si="18"/>
        <v>46030.596478819447</v>
      </c>
      <c r="H627" t="b">
        <v>1</v>
      </c>
    </row>
    <row r="628" spans="1:8" x14ac:dyDescent="0.3">
      <c r="A628">
        <f>VLOOKUP('Start Here'!$B$2,EntityNumber,2,FALSE)</f>
        <v>510002</v>
      </c>
      <c r="B628" s="131">
        <f>YEAR('Start Here'!$B$5)</f>
        <v>2025</v>
      </c>
      <c r="C628">
        <v>600</v>
      </c>
      <c r="D628">
        <f>IF('Exhibit 6'!G39&gt;0,37600,91300)</f>
        <v>91300</v>
      </c>
      <c r="E628" s="115">
        <f>IF('Exhibit 6'!G$39&gt;0,'Exhibit 6'!G$39,'Exhibit 6'!G$39*-1)</f>
        <v>0</v>
      </c>
      <c r="F628" s="132">
        <f t="shared" si="19"/>
        <v>45736</v>
      </c>
      <c r="G628" s="132">
        <f t="shared" ca="1" si="18"/>
        <v>46030.596478819447</v>
      </c>
      <c r="H628" t="b">
        <v>1</v>
      </c>
    </row>
    <row r="629" spans="1:8" x14ac:dyDescent="0.3">
      <c r="A629">
        <f>VLOOKUP('Start Here'!$B$2,EntityNumber,2,FALSE)</f>
        <v>510002</v>
      </c>
      <c r="B629" s="131">
        <f>YEAR('Start Here'!$B$5)</f>
        <v>2025</v>
      </c>
      <c r="C629">
        <v>600</v>
      </c>
      <c r="D629">
        <f>IF('Exhibit 6'!G40&gt;0,37500,91400)</f>
        <v>91400</v>
      </c>
      <c r="E629" s="115">
        <f>IF('Exhibit 6'!G$40&gt;0,'Exhibit 6'!G$40,'Exhibit 6'!G$40*-1)</f>
        <v>0</v>
      </c>
      <c r="F629" s="132">
        <f t="shared" si="19"/>
        <v>45736</v>
      </c>
      <c r="G629" s="132">
        <f t="shared" ca="1" si="18"/>
        <v>46030.596478819447</v>
      </c>
      <c r="H629" t="b">
        <v>1</v>
      </c>
    </row>
    <row r="630" spans="1:8" x14ac:dyDescent="0.3">
      <c r="A630">
        <f>VLOOKUP('Start Here'!$B$2,EntityNumber,2,FALSE)</f>
        <v>510002</v>
      </c>
      <c r="B630" s="131">
        <f>YEAR('Start Here'!$B$5)</f>
        <v>2025</v>
      </c>
      <c r="C630">
        <v>650</v>
      </c>
      <c r="D630">
        <v>34000</v>
      </c>
      <c r="E630" s="115">
        <f>'Exhibit 6'!H10</f>
        <v>0</v>
      </c>
      <c r="F630" s="132">
        <f t="shared" si="19"/>
        <v>45736</v>
      </c>
      <c r="G630" s="132">
        <f t="shared" ca="1" si="18"/>
        <v>46030.596478819447</v>
      </c>
      <c r="H630" t="b">
        <v>1</v>
      </c>
    </row>
    <row r="631" spans="1:8" x14ac:dyDescent="0.3">
      <c r="A631">
        <f>VLOOKUP('Start Here'!$B$2,EntityNumber,2,FALSE)</f>
        <v>510002</v>
      </c>
      <c r="B631" s="131">
        <f>YEAR('Start Here'!$B$5)</f>
        <v>2025</v>
      </c>
      <c r="C631">
        <v>650</v>
      </c>
      <c r="D631">
        <v>36900</v>
      </c>
      <c r="E631" s="115">
        <f>'Exhibit 6'!H11</f>
        <v>0</v>
      </c>
      <c r="F631" s="132">
        <f t="shared" si="19"/>
        <v>45736</v>
      </c>
      <c r="G631" s="132">
        <f t="shared" ca="1" si="18"/>
        <v>46030.596478819447</v>
      </c>
      <c r="H631" t="b">
        <v>1</v>
      </c>
    </row>
    <row r="632" spans="1:8" x14ac:dyDescent="0.3">
      <c r="A632">
        <f>VLOOKUP('Start Here'!$B$2,EntityNumber,2,FALSE)</f>
        <v>510002</v>
      </c>
      <c r="B632" s="131">
        <f>YEAR('Start Here'!$B$5)</f>
        <v>2025</v>
      </c>
      <c r="C632">
        <v>650</v>
      </c>
      <c r="D632">
        <v>441000</v>
      </c>
      <c r="E632" s="115">
        <f>'Exhibit 6'!H15</f>
        <v>0</v>
      </c>
      <c r="F632" s="132">
        <f t="shared" si="19"/>
        <v>45736</v>
      </c>
      <c r="G632" s="132">
        <f t="shared" ca="1" si="18"/>
        <v>46030.596478819447</v>
      </c>
      <c r="H632" t="b">
        <v>1</v>
      </c>
    </row>
    <row r="633" spans="1:8" x14ac:dyDescent="0.3">
      <c r="A633">
        <f>VLOOKUP('Start Here'!$B$2,EntityNumber,2,FALSE)</f>
        <v>510002</v>
      </c>
      <c r="B633" s="131">
        <f>YEAR('Start Here'!$B$5)</f>
        <v>2025</v>
      </c>
      <c r="C633">
        <v>650</v>
      </c>
      <c r="D633">
        <v>442000</v>
      </c>
      <c r="E633" s="115">
        <f>'Exhibit 6'!H16</f>
        <v>0</v>
      </c>
      <c r="F633" s="132">
        <f t="shared" si="19"/>
        <v>45736</v>
      </c>
      <c r="G633" s="132">
        <f t="shared" ca="1" si="18"/>
        <v>46030.596478819447</v>
      </c>
      <c r="H633" t="b">
        <v>1</v>
      </c>
    </row>
    <row r="634" spans="1:8" x14ac:dyDescent="0.3">
      <c r="A634">
        <f>VLOOKUP('Start Here'!$B$2,EntityNumber,2,FALSE)</f>
        <v>510002</v>
      </c>
      <c r="B634" s="131">
        <f>YEAR('Start Here'!$B$5)</f>
        <v>2025</v>
      </c>
      <c r="C634">
        <v>650</v>
      </c>
      <c r="D634">
        <v>442600</v>
      </c>
      <c r="E634" s="115">
        <f>'Exhibit 6'!H17</f>
        <v>0</v>
      </c>
      <c r="F634" s="132">
        <f t="shared" si="19"/>
        <v>45736</v>
      </c>
      <c r="G634" s="132">
        <f t="shared" ca="1" si="18"/>
        <v>46030.596478819447</v>
      </c>
      <c r="H634" t="b">
        <v>1</v>
      </c>
    </row>
    <row r="635" spans="1:8" x14ac:dyDescent="0.3">
      <c r="A635">
        <f>VLOOKUP('Start Here'!$B$2,EntityNumber,2,FALSE)</f>
        <v>510002</v>
      </c>
      <c r="B635" s="131">
        <f>YEAR('Start Here'!$B$5)</f>
        <v>2025</v>
      </c>
      <c r="C635">
        <v>650</v>
      </c>
      <c r="D635">
        <v>443000</v>
      </c>
      <c r="E635" s="115">
        <f>'Exhibit 6'!H18</f>
        <v>0</v>
      </c>
      <c r="F635" s="132">
        <f t="shared" si="19"/>
        <v>45736</v>
      </c>
      <c r="G635" s="132">
        <f t="shared" ca="1" si="18"/>
        <v>46030.596478819447</v>
      </c>
      <c r="H635" t="b">
        <v>1</v>
      </c>
    </row>
    <row r="636" spans="1:8" x14ac:dyDescent="0.3">
      <c r="A636">
        <f>VLOOKUP('Start Here'!$B$2,EntityNumber,2,FALSE)</f>
        <v>510002</v>
      </c>
      <c r="B636" s="131">
        <f>YEAR('Start Here'!$B$5)</f>
        <v>2025</v>
      </c>
      <c r="C636">
        <v>650</v>
      </c>
      <c r="D636">
        <v>33000</v>
      </c>
      <c r="E636" s="115">
        <f>'Exhibit 6'!H23</f>
        <v>0</v>
      </c>
      <c r="F636" s="132">
        <f t="shared" si="19"/>
        <v>45736</v>
      </c>
      <c r="G636" s="132">
        <f t="shared" ca="1" si="18"/>
        <v>46030.596478819447</v>
      </c>
      <c r="H636" t="b">
        <v>1</v>
      </c>
    </row>
    <row r="637" spans="1:8" x14ac:dyDescent="0.3">
      <c r="A637">
        <f>VLOOKUP('Start Here'!$B$2,EntityNumber,2,FALSE)</f>
        <v>510002</v>
      </c>
      <c r="B637" s="131">
        <f>YEAR('Start Here'!$B$5)</f>
        <v>2025</v>
      </c>
      <c r="C637">
        <v>650</v>
      </c>
      <c r="D637">
        <v>36100</v>
      </c>
      <c r="E637" s="115">
        <f>'Exhibit 6'!H24</f>
        <v>0</v>
      </c>
      <c r="F637" s="132">
        <f t="shared" si="19"/>
        <v>45736</v>
      </c>
      <c r="G637" s="132">
        <f t="shared" ca="1" si="18"/>
        <v>46030.596478819447</v>
      </c>
      <c r="H637" t="b">
        <v>1</v>
      </c>
    </row>
    <row r="638" spans="1:8" x14ac:dyDescent="0.3">
      <c r="A638">
        <f>VLOOKUP('Start Here'!$B$2,EntityNumber,2,FALSE)</f>
        <v>510002</v>
      </c>
      <c r="B638" s="131">
        <f>YEAR('Start Here'!$B$5)</f>
        <v>2025</v>
      </c>
      <c r="C638">
        <v>650</v>
      </c>
      <c r="D638">
        <v>36200</v>
      </c>
      <c r="E638" s="115">
        <f>'Exhibit 6'!H25</f>
        <v>0</v>
      </c>
      <c r="F638" s="132">
        <f t="shared" si="19"/>
        <v>45736</v>
      </c>
      <c r="G638" s="132">
        <f t="shared" ca="1" si="18"/>
        <v>46030.596478819447</v>
      </c>
      <c r="H638" t="b">
        <v>1</v>
      </c>
    </row>
    <row r="639" spans="1:8" x14ac:dyDescent="0.3">
      <c r="A639">
        <f>VLOOKUP('Start Here'!$B$2,EntityNumber,2,FALSE)</f>
        <v>510002</v>
      </c>
      <c r="B639" s="131">
        <f>YEAR('Start Here'!$B$5)</f>
        <v>2025</v>
      </c>
      <c r="C639">
        <v>650</v>
      </c>
      <c r="D639">
        <v>444000</v>
      </c>
      <c r="E639" s="115">
        <f>'Exhibit 6'!H26*-1</f>
        <v>0</v>
      </c>
      <c r="F639" s="132">
        <f t="shared" si="19"/>
        <v>45736</v>
      </c>
      <c r="G639" s="132">
        <f t="shared" ca="1" si="18"/>
        <v>46030.596478819447</v>
      </c>
      <c r="H639" t="b">
        <v>1</v>
      </c>
    </row>
    <row r="640" spans="1:8" x14ac:dyDescent="0.3">
      <c r="A640">
        <f>VLOOKUP('Start Here'!$B$2,EntityNumber,2,FALSE)</f>
        <v>510002</v>
      </c>
      <c r="B640" s="131">
        <f>YEAR('Start Here'!$B$5)</f>
        <v>2025</v>
      </c>
      <c r="C640">
        <v>650</v>
      </c>
      <c r="D640">
        <v>444100</v>
      </c>
      <c r="E640" s="115">
        <f>'Exhibit 6'!H27*-1</f>
        <v>0</v>
      </c>
      <c r="F640" s="132">
        <f t="shared" si="19"/>
        <v>45736</v>
      </c>
      <c r="G640" s="132">
        <f t="shared" ca="1" si="18"/>
        <v>46030.596478819447</v>
      </c>
      <c r="H640" t="b">
        <v>1</v>
      </c>
    </row>
    <row r="641" spans="1:8" x14ac:dyDescent="0.3">
      <c r="A641">
        <f>VLOOKUP('Start Here'!$B$2,EntityNumber,2,FALSE)</f>
        <v>510002</v>
      </c>
      <c r="B641" s="131">
        <f>YEAR('Start Here'!$B$5)</f>
        <v>2025</v>
      </c>
      <c r="C641">
        <v>650</v>
      </c>
      <c r="D641">
        <v>37400</v>
      </c>
      <c r="E641" s="115">
        <f>'Exhibit 6'!H28</f>
        <v>0</v>
      </c>
      <c r="F641" s="132">
        <f t="shared" si="19"/>
        <v>45736</v>
      </c>
      <c r="G641" s="132">
        <f t="shared" ca="1" si="18"/>
        <v>46030.596478819447</v>
      </c>
      <c r="H641" t="b">
        <v>1</v>
      </c>
    </row>
    <row r="642" spans="1:8" x14ac:dyDescent="0.3">
      <c r="A642">
        <f>VLOOKUP('Start Here'!$B$2,EntityNumber,2,FALSE)</f>
        <v>510002</v>
      </c>
      <c r="B642" s="131">
        <f>YEAR('Start Here'!$B$5)</f>
        <v>2025</v>
      </c>
      <c r="C642">
        <v>650</v>
      </c>
      <c r="D642">
        <v>37200</v>
      </c>
      <c r="E642" s="115">
        <f>'Exhibit 6'!H29</f>
        <v>0</v>
      </c>
      <c r="F642" s="132">
        <f t="shared" si="19"/>
        <v>45736</v>
      </c>
      <c r="G642" s="132">
        <f t="shared" ca="1" si="18"/>
        <v>46030.596478819447</v>
      </c>
      <c r="H642" t="b">
        <v>1</v>
      </c>
    </row>
    <row r="643" spans="1:8" x14ac:dyDescent="0.3">
      <c r="A643">
        <f>VLOOKUP('Start Here'!$B$2,EntityNumber,2,FALSE)</f>
        <v>510002</v>
      </c>
      <c r="B643" s="131">
        <f>YEAR('Start Here'!$B$5)</f>
        <v>2025</v>
      </c>
      <c r="C643">
        <v>650</v>
      </c>
      <c r="D643">
        <f>IF('Exhibit 6'!H30&gt;0,36901,442900)</f>
        <v>442900</v>
      </c>
      <c r="E643" s="115">
        <f>IF('Exhibit 6'!H30&gt;0,'Exhibit 6'!H30,'Exhibit 6'!H30*-1)</f>
        <v>0</v>
      </c>
      <c r="F643" s="132">
        <f t="shared" si="19"/>
        <v>45736</v>
      </c>
      <c r="G643" s="132">
        <f t="shared" ca="1" si="18"/>
        <v>46030.596478819447</v>
      </c>
      <c r="H643" t="b">
        <v>1</v>
      </c>
    </row>
    <row r="644" spans="1:8" x14ac:dyDescent="0.3">
      <c r="A644">
        <f>VLOOKUP('Start Here'!$B$2,EntityNumber,2,FALSE)</f>
        <v>510002</v>
      </c>
      <c r="B644" s="131">
        <f>YEAR('Start Here'!$B$5)</f>
        <v>2025</v>
      </c>
      <c r="C644">
        <v>650</v>
      </c>
      <c r="D644">
        <v>37700</v>
      </c>
      <c r="E644" s="115">
        <f>'Exhibit 6'!H36</f>
        <v>0</v>
      </c>
      <c r="F644" s="132">
        <f t="shared" si="19"/>
        <v>45736</v>
      </c>
      <c r="G644" s="132">
        <f t="shared" ca="1" si="18"/>
        <v>46030.596478819447</v>
      </c>
      <c r="H644" t="b">
        <v>1</v>
      </c>
    </row>
    <row r="645" spans="1:8" x14ac:dyDescent="0.3">
      <c r="A645">
        <f>VLOOKUP('Start Here'!$B$2,EntityNumber,2,FALSE)</f>
        <v>510002</v>
      </c>
      <c r="B645" s="131">
        <f>YEAR('Start Here'!$B$5)</f>
        <v>2025</v>
      </c>
      <c r="C645">
        <v>650</v>
      </c>
      <c r="D645">
        <v>37100</v>
      </c>
      <c r="E645" s="115">
        <f>'Exhibit 6'!H37</f>
        <v>0</v>
      </c>
      <c r="F645" s="132">
        <f t="shared" si="19"/>
        <v>45736</v>
      </c>
      <c r="G645" s="132">
        <f t="shared" ca="1" si="18"/>
        <v>46030.596478819447</v>
      </c>
      <c r="H645" t="b">
        <v>1</v>
      </c>
    </row>
    <row r="646" spans="1:8" x14ac:dyDescent="0.3">
      <c r="A646">
        <f>VLOOKUP('Start Here'!$B$2,EntityNumber,2,FALSE)</f>
        <v>510002</v>
      </c>
      <c r="B646" s="131">
        <f>YEAR('Start Here'!$B$5)</f>
        <v>2025</v>
      </c>
      <c r="C646">
        <v>650</v>
      </c>
      <c r="D646">
        <v>91100</v>
      </c>
      <c r="E646" s="115">
        <f>'Exhibit 6'!H38*-1</f>
        <v>0</v>
      </c>
      <c r="F646" s="132">
        <f t="shared" si="19"/>
        <v>45736</v>
      </c>
      <c r="G646" s="132">
        <f t="shared" ca="1" si="18"/>
        <v>46030.596478819447</v>
      </c>
      <c r="H646" t="b">
        <v>1</v>
      </c>
    </row>
    <row r="647" spans="1:8" x14ac:dyDescent="0.3">
      <c r="A647">
        <f>VLOOKUP('Start Here'!$B$2,EntityNumber,2,FALSE)</f>
        <v>510002</v>
      </c>
      <c r="B647" s="131">
        <f>YEAR('Start Here'!$B$5)</f>
        <v>2025</v>
      </c>
      <c r="C647">
        <v>650</v>
      </c>
      <c r="D647">
        <f>IF('Exhibit 6'!H39&gt;0,37600,91300)</f>
        <v>91300</v>
      </c>
      <c r="E647" s="115">
        <f>IF('Exhibit 6'!H39&gt;0,'Exhibit 6'!H39,'Exhibit 6'!H39*-1)</f>
        <v>0</v>
      </c>
      <c r="F647" s="132">
        <f t="shared" si="19"/>
        <v>45736</v>
      </c>
      <c r="G647" s="132">
        <f t="shared" ca="1" si="18"/>
        <v>46030.596478819447</v>
      </c>
      <c r="H647" t="b">
        <v>1</v>
      </c>
    </row>
    <row r="648" spans="1:8" x14ac:dyDescent="0.3">
      <c r="A648">
        <f>VLOOKUP('Start Here'!$B$2,EntityNumber,2,FALSE)</f>
        <v>510002</v>
      </c>
      <c r="B648" s="131">
        <f>YEAR('Start Here'!$B$5)</f>
        <v>2025</v>
      </c>
      <c r="C648">
        <v>650</v>
      </c>
      <c r="D648">
        <f>IF('Exhibit 6'!H40&gt;0,37500,91400)</f>
        <v>91400</v>
      </c>
      <c r="E648" s="115">
        <f>IF('Exhibit 6'!H40&gt;0,'Exhibit 6'!H40,'Exhibit 6'!H40*-1)</f>
        <v>0</v>
      </c>
      <c r="F648" s="132">
        <f t="shared" si="19"/>
        <v>45736</v>
      </c>
      <c r="G648" s="132">
        <f t="shared" ca="1" si="18"/>
        <v>46030.596478819447</v>
      </c>
      <c r="H648" t="b">
        <v>1</v>
      </c>
    </row>
    <row r="649" spans="1:8" x14ac:dyDescent="0.3">
      <c r="A649">
        <f>VLOOKUP('Start Here'!$B$2,EntityNumber,2,FALSE)</f>
        <v>510002</v>
      </c>
      <c r="B649" s="131">
        <f>YEAR('Start Here'!$B$5)</f>
        <v>2025</v>
      </c>
      <c r="C649">
        <v>750</v>
      </c>
      <c r="D649">
        <v>10100</v>
      </c>
      <c r="E649" s="115">
        <f>+'Exhibit 8'!$B$9+'Exhibit 8'!$C$9</f>
        <v>0</v>
      </c>
      <c r="F649" s="132">
        <f t="shared" si="19"/>
        <v>45736</v>
      </c>
      <c r="G649" s="132">
        <f t="shared" ca="1" si="18"/>
        <v>46030.596478819447</v>
      </c>
      <c r="H649" t="b">
        <v>1</v>
      </c>
    </row>
    <row r="650" spans="1:8" x14ac:dyDescent="0.3">
      <c r="A650">
        <f>VLOOKUP('Start Here'!$B$2,EntityNumber,2,FALSE)</f>
        <v>510002</v>
      </c>
      <c r="B650" s="131">
        <f>YEAR('Start Here'!$B$5)</f>
        <v>2025</v>
      </c>
      <c r="C650">
        <v>750</v>
      </c>
      <c r="D650">
        <v>10500</v>
      </c>
      <c r="E650" s="115">
        <f>+'Exhibit 8'!$B$10+'Exhibit 8'!$C$10</f>
        <v>0</v>
      </c>
      <c r="F650" s="132">
        <f t="shared" si="19"/>
        <v>45736</v>
      </c>
      <c r="G650" s="132">
        <f t="shared" ca="1" si="18"/>
        <v>46030.596478819447</v>
      </c>
      <c r="H650" t="b">
        <v>1</v>
      </c>
    </row>
    <row r="651" spans="1:8" x14ac:dyDescent="0.3">
      <c r="A651">
        <f>VLOOKUP('Start Here'!$B$2,EntityNumber,2,FALSE)</f>
        <v>510002</v>
      </c>
      <c r="B651" s="131">
        <f>YEAR('Start Here'!$B$5)</f>
        <v>2025</v>
      </c>
      <c r="C651">
        <v>750</v>
      </c>
      <c r="D651">
        <v>27498</v>
      </c>
      <c r="E651" s="115">
        <f>'Exhibit 8'!$B$15+'Exhibit 8'!$C$15</f>
        <v>0</v>
      </c>
      <c r="F651" s="132">
        <f t="shared" si="19"/>
        <v>45736</v>
      </c>
      <c r="G651" s="132">
        <f t="shared" ca="1" si="18"/>
        <v>46030.596478819447</v>
      </c>
      <c r="H651" t="b">
        <v>1</v>
      </c>
    </row>
    <row r="652" spans="1:8" x14ac:dyDescent="0.3">
      <c r="A652">
        <f>VLOOKUP('Start Here'!$B$2,EntityNumber,2,FALSE)</f>
        <v>510002</v>
      </c>
      <c r="B652" s="131">
        <f>YEAR('Start Here'!$B$5)</f>
        <v>2025</v>
      </c>
      <c r="C652">
        <v>750</v>
      </c>
      <c r="D652">
        <v>27499</v>
      </c>
      <c r="E652" s="115">
        <f>'Exhibit 8'!$B$16</f>
        <v>0</v>
      </c>
      <c r="F652" s="132">
        <f t="shared" si="19"/>
        <v>45736</v>
      </c>
      <c r="G652" s="132">
        <f t="shared" ca="1" si="18"/>
        <v>46030.596478819447</v>
      </c>
      <c r="H652" t="b">
        <v>1</v>
      </c>
    </row>
    <row r="653" spans="1:8" x14ac:dyDescent="0.3">
      <c r="A653">
        <f>VLOOKUP('Start Here'!$B$2,EntityNumber,2,FALSE)</f>
        <v>510002</v>
      </c>
      <c r="B653" s="131">
        <f>YEAR('Start Here'!$B$5)</f>
        <v>2025</v>
      </c>
      <c r="C653">
        <v>750</v>
      </c>
      <c r="D653">
        <v>36500</v>
      </c>
      <c r="E653" s="115">
        <f>'Exhibit 9'!$B$9+'Exhibit 9'!C9</f>
        <v>0</v>
      </c>
      <c r="F653" s="132">
        <f t="shared" si="19"/>
        <v>45736</v>
      </c>
      <c r="G653" s="132">
        <f t="shared" ca="1" si="18"/>
        <v>46030.596478819447</v>
      </c>
      <c r="H653" t="b">
        <v>1</v>
      </c>
    </row>
    <row r="654" spans="1:8" x14ac:dyDescent="0.3">
      <c r="A654">
        <f>VLOOKUP('Start Here'!$B$2,EntityNumber,2,FALSE)</f>
        <v>510002</v>
      </c>
      <c r="B654" s="131">
        <f>YEAR('Start Here'!$B$5)</f>
        <v>2025</v>
      </c>
      <c r="C654">
        <v>750</v>
      </c>
      <c r="D654">
        <v>36100</v>
      </c>
      <c r="E654" s="115">
        <f>'Exhibit 9'!$B$18+'Exhibit 9'!C18</f>
        <v>0</v>
      </c>
      <c r="F654" s="132">
        <f t="shared" si="19"/>
        <v>45736</v>
      </c>
      <c r="G654" s="132">
        <f t="shared" ca="1" si="18"/>
        <v>46030.596478819447</v>
      </c>
      <c r="H654" t="b">
        <v>1</v>
      </c>
    </row>
    <row r="655" spans="1:8" x14ac:dyDescent="0.3">
      <c r="A655">
        <f>VLOOKUP('Start Here'!$B$2,EntityNumber,2,FALSE)</f>
        <v>510002</v>
      </c>
      <c r="B655" s="131">
        <f>YEAR('Start Here'!$B$5)</f>
        <v>2025</v>
      </c>
      <c r="C655">
        <v>750</v>
      </c>
      <c r="D655">
        <v>31100</v>
      </c>
      <c r="E655" s="115">
        <f>'Exhibit 9'!$B$19+'Exhibit 9'!C19</f>
        <v>0</v>
      </c>
      <c r="F655" s="132">
        <f t="shared" si="19"/>
        <v>45736</v>
      </c>
      <c r="G655" s="132">
        <f t="shared" ca="1" si="18"/>
        <v>46030.596478819447</v>
      </c>
      <c r="H655" t="b">
        <v>1</v>
      </c>
    </row>
    <row r="656" spans="1:8" x14ac:dyDescent="0.3">
      <c r="A656">
        <f>VLOOKUP('Start Here'!$B$2,EntityNumber,2,FALSE)</f>
        <v>510002</v>
      </c>
      <c r="B656" s="131">
        <f>YEAR('Start Here'!$B$5)</f>
        <v>2025</v>
      </c>
      <c r="C656">
        <v>750</v>
      </c>
      <c r="D656">
        <v>33599</v>
      </c>
      <c r="E656" s="115">
        <f>'Exhibit 9'!$B$20+'Exhibit 9'!C20</f>
        <v>0</v>
      </c>
      <c r="F656" s="132">
        <f t="shared" si="19"/>
        <v>45736</v>
      </c>
      <c r="G656" s="132">
        <f t="shared" ca="1" si="18"/>
        <v>46030.596478819447</v>
      </c>
      <c r="H656" t="b">
        <v>1</v>
      </c>
    </row>
    <row r="657" spans="1:8" x14ac:dyDescent="0.3">
      <c r="A657">
        <f>VLOOKUP('Start Here'!$B$2,EntityNumber,2,FALSE)</f>
        <v>510002</v>
      </c>
      <c r="B657" s="131">
        <f>YEAR('Start Here'!$B$5)</f>
        <v>2025</v>
      </c>
      <c r="C657">
        <v>750</v>
      </c>
      <c r="D657">
        <v>36900</v>
      </c>
      <c r="E657" s="115">
        <f>'Exhibit 9'!B21+'Exhibit 9'!C21</f>
        <v>0</v>
      </c>
      <c r="F657" s="132">
        <f t="shared" si="19"/>
        <v>45736</v>
      </c>
      <c r="G657" s="132">
        <f t="shared" ca="1" si="18"/>
        <v>46030.596478819447</v>
      </c>
      <c r="H657" t="b">
        <v>1</v>
      </c>
    </row>
    <row r="658" spans="1:8" x14ac:dyDescent="0.3">
      <c r="A658">
        <f>VLOOKUP('Start Here'!$B$2,EntityNumber,2,FALSE)</f>
        <v>510002</v>
      </c>
      <c r="B658" s="131">
        <f>YEAR('Start Here'!$B$5)</f>
        <v>2025</v>
      </c>
      <c r="C658">
        <v>750</v>
      </c>
      <c r="D658">
        <v>415900</v>
      </c>
      <c r="E658" s="115">
        <f>'Exhibit 9'!$B$25+'Exhibit 9'!C25</f>
        <v>0</v>
      </c>
      <c r="F658" s="132">
        <f t="shared" si="19"/>
        <v>45736</v>
      </c>
      <c r="G658" s="132">
        <f t="shared" ca="1" si="18"/>
        <v>46030.596478819447</v>
      </c>
      <c r="H658" t="b">
        <v>1</v>
      </c>
    </row>
    <row r="659" spans="1:8" x14ac:dyDescent="0.3">
      <c r="A659">
        <f>VLOOKUP('Start Here'!$B$2,EntityNumber,2,FALSE)</f>
        <v>510002</v>
      </c>
      <c r="B659" s="131">
        <f>YEAR('Start Here'!$B$5)</f>
        <v>2025</v>
      </c>
      <c r="C659">
        <v>750</v>
      </c>
      <c r="D659">
        <v>475100</v>
      </c>
      <c r="E659" s="115">
        <f>'Exhibit 9'!$B$26+'Exhibit 9'!C26</f>
        <v>0</v>
      </c>
      <c r="F659" s="132">
        <f t="shared" si="19"/>
        <v>45736</v>
      </c>
      <c r="G659" s="132">
        <f t="shared" ca="1" si="18"/>
        <v>46030.596478819447</v>
      </c>
      <c r="H659" t="b">
        <v>1</v>
      </c>
    </row>
    <row r="660" spans="1:8" x14ac:dyDescent="0.3">
      <c r="A660">
        <f>VLOOKUP('Start Here'!$B$2,EntityNumber,2,FALSE)</f>
        <v>510002</v>
      </c>
      <c r="B660" s="131">
        <f>YEAR('Start Here'!$B$5)</f>
        <v>2025</v>
      </c>
      <c r="C660">
        <v>750</v>
      </c>
      <c r="D660">
        <v>475200</v>
      </c>
      <c r="E660" s="115">
        <f>'Exhibit 9'!$B$27+'Exhibit 9'!C27</f>
        <v>0</v>
      </c>
      <c r="F660" s="132">
        <f t="shared" si="19"/>
        <v>45736</v>
      </c>
      <c r="G660" s="132">
        <f t="shared" ca="1" si="18"/>
        <v>46030.596478819447</v>
      </c>
      <c r="H660" t="b">
        <v>1</v>
      </c>
    </row>
    <row r="661" spans="1:8" x14ac:dyDescent="0.3">
      <c r="A661">
        <f>VLOOKUP('Start Here'!$B$2,EntityNumber,2,FALSE)</f>
        <v>510002</v>
      </c>
      <c r="B661" s="131">
        <f>YEAR('Start Here'!$B$5)</f>
        <v>2025</v>
      </c>
      <c r="C661">
        <v>750</v>
      </c>
      <c r="D661">
        <v>416900</v>
      </c>
      <c r="E661" s="115">
        <f>'Exhibit 9'!$B$28+'Exhibit 9'!C28</f>
        <v>0</v>
      </c>
      <c r="F661" s="132">
        <f t="shared" si="19"/>
        <v>45736</v>
      </c>
      <c r="G661" s="132">
        <f t="shared" ca="1" si="18"/>
        <v>46030.596478819447</v>
      </c>
      <c r="H661" t="b">
        <v>1</v>
      </c>
    </row>
    <row r="662" spans="1:8" x14ac:dyDescent="0.3">
      <c r="A662">
        <f>VLOOKUP('Start Here'!$B$2,EntityNumber,2,FALSE)</f>
        <v>510002</v>
      </c>
      <c r="B662" s="131">
        <f>YEAR('Start Here'!$B$5)</f>
        <v>2025</v>
      </c>
      <c r="C662">
        <v>1000</v>
      </c>
      <c r="D662">
        <v>24000</v>
      </c>
      <c r="E662" s="115">
        <f>'Long-Term Debt'!$F$11</f>
        <v>0</v>
      </c>
      <c r="F662" s="132">
        <f t="shared" si="19"/>
        <v>45736</v>
      </c>
      <c r="G662" s="132">
        <f t="shared" ca="1" si="18"/>
        <v>46030.596478819447</v>
      </c>
      <c r="H662" t="b">
        <v>1</v>
      </c>
    </row>
    <row r="663" spans="1:8" x14ac:dyDescent="0.3">
      <c r="A663">
        <f>VLOOKUP('Start Here'!$B$2,EntityNumber,2,FALSE)</f>
        <v>510002</v>
      </c>
      <c r="B663" s="131">
        <f>YEAR('Start Here'!$B$5)</f>
        <v>2025</v>
      </c>
      <c r="C663">
        <v>1000</v>
      </c>
      <c r="D663">
        <v>24100</v>
      </c>
      <c r="E663" s="115">
        <f>'Long-Term Debt'!$F$12</f>
        <v>0</v>
      </c>
      <c r="F663" s="132">
        <f t="shared" ref="F663:F674" si="20">$F$2</f>
        <v>45736</v>
      </c>
      <c r="G663" s="132">
        <f t="shared" ref="G663:G674" ca="1" si="21">NOW()</f>
        <v>46030.596478819447</v>
      </c>
      <c r="H663" t="b">
        <v>1</v>
      </c>
    </row>
    <row r="664" spans="1:8" x14ac:dyDescent="0.3">
      <c r="A664">
        <f>VLOOKUP('Start Here'!$B$2,EntityNumber,2,FALSE)</f>
        <v>510002</v>
      </c>
      <c r="B664" s="131">
        <f>YEAR('Start Here'!$B$5)</f>
        <v>2025</v>
      </c>
      <c r="C664">
        <v>1000</v>
      </c>
      <c r="D664">
        <v>24200</v>
      </c>
      <c r="E664" s="115">
        <f>'Long-Term Debt'!$F$13</f>
        <v>0</v>
      </c>
      <c r="F664" s="132">
        <f t="shared" si="20"/>
        <v>45736</v>
      </c>
      <c r="G664" s="132">
        <f t="shared" ca="1" si="21"/>
        <v>46030.596478819447</v>
      </c>
      <c r="H664" t="b">
        <v>1</v>
      </c>
    </row>
    <row r="665" spans="1:8" x14ac:dyDescent="0.3">
      <c r="A665">
        <f>VLOOKUP('Start Here'!$B$2,EntityNumber,2,FALSE)</f>
        <v>510002</v>
      </c>
      <c r="B665" s="131">
        <f>YEAR('Start Here'!$B$5)</f>
        <v>2025</v>
      </c>
      <c r="C665">
        <v>1000</v>
      </c>
      <c r="D665">
        <v>24300</v>
      </c>
      <c r="E665" s="115">
        <f>'Long-Term Debt'!$F$14</f>
        <v>0</v>
      </c>
      <c r="F665" s="132">
        <f t="shared" si="20"/>
        <v>45736</v>
      </c>
      <c r="G665" s="132">
        <f t="shared" ca="1" si="21"/>
        <v>46030.596478819447</v>
      </c>
      <c r="H665" t="b">
        <v>1</v>
      </c>
    </row>
    <row r="666" spans="1:8" x14ac:dyDescent="0.3">
      <c r="A666">
        <f>VLOOKUP('Start Here'!$B$2,EntityNumber,2,FALSE)</f>
        <v>510002</v>
      </c>
      <c r="B666" s="131">
        <f>YEAR('Start Here'!$B$5)</f>
        <v>2025</v>
      </c>
      <c r="C666">
        <v>1000</v>
      </c>
      <c r="D666">
        <v>24500</v>
      </c>
      <c r="E666" s="115">
        <f>+'Long-Term Debt'!$F$15+'Long-Term Debt'!$F$16</f>
        <v>0</v>
      </c>
      <c r="F666" s="132">
        <f t="shared" si="20"/>
        <v>45736</v>
      </c>
      <c r="G666" s="132">
        <f t="shared" ca="1" si="21"/>
        <v>46030.596478819447</v>
      </c>
      <c r="H666" t="b">
        <v>1</v>
      </c>
    </row>
    <row r="667" spans="1:8" x14ac:dyDescent="0.3">
      <c r="A667">
        <f>VLOOKUP('Start Here'!$B$2,EntityNumber,2,FALSE)</f>
        <v>510002</v>
      </c>
      <c r="B667" s="131">
        <f>YEAR('Start Here'!$B$5)</f>
        <v>2025</v>
      </c>
      <c r="C667">
        <v>1000</v>
      </c>
      <c r="D667">
        <v>24600</v>
      </c>
      <c r="E667" s="115">
        <f>'Long-Term Debt'!$F$17</f>
        <v>0</v>
      </c>
      <c r="F667" s="132">
        <f t="shared" si="20"/>
        <v>45736</v>
      </c>
      <c r="G667" s="132">
        <f t="shared" ca="1" si="21"/>
        <v>46030.596478819447</v>
      </c>
      <c r="H667" t="b">
        <v>1</v>
      </c>
    </row>
    <row r="668" spans="1:8" x14ac:dyDescent="0.3">
      <c r="A668">
        <f>VLOOKUP('Start Here'!$B$2,EntityNumber,2,FALSE)</f>
        <v>510002</v>
      </c>
      <c r="B668" s="131">
        <f>YEAR('Start Here'!$B$5)</f>
        <v>2025</v>
      </c>
      <c r="C668">
        <v>600</v>
      </c>
      <c r="D668">
        <v>24000</v>
      </c>
      <c r="E668" s="115">
        <f>'Long-Term Debt'!$F$20</f>
        <v>0</v>
      </c>
      <c r="F668" s="132">
        <f t="shared" si="20"/>
        <v>45736</v>
      </c>
      <c r="G668" s="132">
        <f t="shared" ca="1" si="21"/>
        <v>46030.596478819447</v>
      </c>
      <c r="H668" t="b">
        <v>1</v>
      </c>
    </row>
    <row r="669" spans="1:8" x14ac:dyDescent="0.3">
      <c r="A669">
        <f>VLOOKUP('Start Here'!$B$2,EntityNumber,2,FALSE)</f>
        <v>510002</v>
      </c>
      <c r="B669" s="131">
        <f>YEAR('Start Here'!$B$5)</f>
        <v>2025</v>
      </c>
      <c r="C669">
        <v>600</v>
      </c>
      <c r="D669">
        <v>24100</v>
      </c>
      <c r="E669" s="115">
        <f>'Long-Term Debt'!$F$21</f>
        <v>0</v>
      </c>
      <c r="F669" s="132">
        <f t="shared" si="20"/>
        <v>45736</v>
      </c>
      <c r="G669" s="132">
        <f t="shared" ca="1" si="21"/>
        <v>46030.596478819447</v>
      </c>
      <c r="H669" t="b">
        <v>1</v>
      </c>
    </row>
    <row r="670" spans="1:8" x14ac:dyDescent="0.3">
      <c r="A670">
        <f>VLOOKUP('Start Here'!$B$2,EntityNumber,2,FALSE)</f>
        <v>510002</v>
      </c>
      <c r="B670" s="131">
        <f>YEAR('Start Here'!$B$5)</f>
        <v>2025</v>
      </c>
      <c r="C670">
        <v>600</v>
      </c>
      <c r="D670">
        <v>24200</v>
      </c>
      <c r="E670" s="115">
        <f>'Long-Term Debt'!$F$22</f>
        <v>0</v>
      </c>
      <c r="F670" s="132">
        <f t="shared" si="20"/>
        <v>45736</v>
      </c>
      <c r="G670" s="132">
        <f t="shared" ca="1" si="21"/>
        <v>46030.596478819447</v>
      </c>
      <c r="H670" t="b">
        <v>1</v>
      </c>
    </row>
    <row r="671" spans="1:8" x14ac:dyDescent="0.3">
      <c r="A671">
        <f>VLOOKUP('Start Here'!$B$2,EntityNumber,2,FALSE)</f>
        <v>510002</v>
      </c>
      <c r="B671" s="131">
        <f>YEAR('Start Here'!$B$5)</f>
        <v>2025</v>
      </c>
      <c r="C671">
        <v>600</v>
      </c>
      <c r="D671">
        <v>24300</v>
      </c>
      <c r="E671" s="115">
        <f>'Long-Term Debt'!$F$23</f>
        <v>0</v>
      </c>
      <c r="F671" s="132">
        <f t="shared" si="20"/>
        <v>45736</v>
      </c>
      <c r="G671" s="132">
        <f t="shared" ca="1" si="21"/>
        <v>46030.596478819447</v>
      </c>
      <c r="H671" t="b">
        <v>1</v>
      </c>
    </row>
    <row r="672" spans="1:8" x14ac:dyDescent="0.3">
      <c r="A672">
        <f>VLOOKUP('Start Here'!$B$2,EntityNumber,2,FALSE)</f>
        <v>510002</v>
      </c>
      <c r="B672" s="131">
        <f>YEAR('Start Here'!$B$5)</f>
        <v>2025</v>
      </c>
      <c r="C672">
        <v>600</v>
      </c>
      <c r="D672">
        <v>24500</v>
      </c>
      <c r="E672" s="115">
        <f>+'Long-Term Debt'!$F$24+'Long-Term Debt'!$F$25</f>
        <v>0</v>
      </c>
      <c r="F672" s="132">
        <f t="shared" si="20"/>
        <v>45736</v>
      </c>
      <c r="G672" s="132">
        <f t="shared" ca="1" si="21"/>
        <v>46030.596478819447</v>
      </c>
      <c r="H672" t="b">
        <v>1</v>
      </c>
    </row>
    <row r="673" spans="1:8" x14ac:dyDescent="0.3">
      <c r="A673">
        <f>VLOOKUP('Start Here'!$B$2,EntityNumber,2,FALSE)</f>
        <v>510002</v>
      </c>
      <c r="B673" s="131">
        <f>YEAR('Start Here'!$B$5)</f>
        <v>2025</v>
      </c>
      <c r="C673">
        <v>600</v>
      </c>
      <c r="D673">
        <v>24600</v>
      </c>
      <c r="E673" s="115">
        <f>'Long-Term Debt'!$F$26</f>
        <v>0</v>
      </c>
      <c r="F673" s="132">
        <f t="shared" si="20"/>
        <v>45736</v>
      </c>
      <c r="G673" s="132">
        <f t="shared" ca="1" si="21"/>
        <v>46030.596478819447</v>
      </c>
      <c r="H673" t="b">
        <v>1</v>
      </c>
    </row>
    <row r="674" spans="1:8" x14ac:dyDescent="0.3">
      <c r="A674">
        <f>VLOOKUP('Start Here'!$B$2,EntityNumber,2,FALSE)</f>
        <v>510002</v>
      </c>
      <c r="B674" s="131">
        <f>YEAR('Start Here'!$B$5)</f>
        <v>2025</v>
      </c>
      <c r="C674">
        <v>600</v>
      </c>
      <c r="D674">
        <v>24700</v>
      </c>
      <c r="E674" s="115">
        <f>'Long-Term Debt'!$F$27</f>
        <v>0</v>
      </c>
      <c r="F674" s="132">
        <f t="shared" si="20"/>
        <v>45736</v>
      </c>
      <c r="G674" s="132">
        <f t="shared" ca="1" si="21"/>
        <v>46030.596478819447</v>
      </c>
      <c r="H674" t="b">
        <v>1</v>
      </c>
    </row>
  </sheetData>
  <mergeCells count="1">
    <mergeCell ref="K1:M1"/>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CCB60-9B0D-413C-8008-6A304A69855E}">
  <dimension ref="A1:M3862"/>
  <sheetViews>
    <sheetView workbookViewId="0">
      <selection activeCell="A2" sqref="A2"/>
    </sheetView>
  </sheetViews>
  <sheetFormatPr defaultRowHeight="14.4" x14ac:dyDescent="0.3"/>
  <cols>
    <col min="1" max="1" width="14" bestFit="1" customWidth="1"/>
    <col min="2" max="2" width="13.33203125" bestFit="1" customWidth="1"/>
    <col min="3" max="3" width="19.88671875" customWidth="1"/>
    <col min="4" max="4" width="16" bestFit="1" customWidth="1"/>
    <col min="5" max="5" width="8.109375" bestFit="1" customWidth="1"/>
    <col min="6" max="6" width="18.88671875" bestFit="1" customWidth="1"/>
    <col min="11" max="11" width="13.44140625" customWidth="1"/>
    <col min="12" max="12" width="18.109375" customWidth="1"/>
    <col min="13" max="13" width="11.88671875" customWidth="1"/>
  </cols>
  <sheetData>
    <row r="1" spans="1:13" x14ac:dyDescent="0.3">
      <c r="A1" s="130" t="s">
        <v>0</v>
      </c>
      <c r="B1" s="130" t="s">
        <v>607</v>
      </c>
      <c r="C1" s="130" t="s">
        <v>608</v>
      </c>
      <c r="D1" s="130" t="s">
        <v>609</v>
      </c>
      <c r="E1" s="133" t="s">
        <v>610</v>
      </c>
      <c r="K1" s="291" t="s">
        <v>805</v>
      </c>
      <c r="L1" s="291"/>
      <c r="M1" s="291"/>
    </row>
    <row r="2" spans="1:13" x14ac:dyDescent="0.3">
      <c r="A2">
        <f>VLOOKUP('Start Here'!$B$2,EntityNumber,2,FALSE)</f>
        <v>510002</v>
      </c>
      <c r="B2" s="131">
        <f>YEAR('Start Here'!$B$5)</f>
        <v>2025</v>
      </c>
      <c r="C2">
        <v>100</v>
      </c>
      <c r="D2">
        <v>10100</v>
      </c>
      <c r="E2" s="115">
        <f>'Exhibit 3'!C10</f>
        <v>0</v>
      </c>
      <c r="F2" t="s">
        <v>810</v>
      </c>
      <c r="K2" s="212" t="s">
        <v>806</v>
      </c>
      <c r="L2" s="212" t="s">
        <v>807</v>
      </c>
      <c r="M2" s="212" t="s">
        <v>808</v>
      </c>
    </row>
    <row r="3" spans="1:13" x14ac:dyDescent="0.3">
      <c r="A3">
        <f>VLOOKUP('Start Here'!$B$2,EntityNumber,2,FALSE)</f>
        <v>510002</v>
      </c>
      <c r="B3" s="131">
        <f>YEAR('Start Here'!$B$5)</f>
        <v>2025</v>
      </c>
      <c r="C3">
        <v>100</v>
      </c>
      <c r="D3">
        <v>10600</v>
      </c>
      <c r="E3" s="115">
        <f>'Exhibit 3'!C11</f>
        <v>0</v>
      </c>
      <c r="F3" t="s">
        <v>810</v>
      </c>
      <c r="K3" s="115">
        <f>SUM(E2:E3862)</f>
        <v>0</v>
      </c>
      <c r="L3" s="115">
        <f>+'Exhibit 3'!H15+'Exhibit 3'!H23+'Exhibit 4'!H106+'Exhibit 4'!H249+'Exhibit 4'!H253-'Exhibit 4'!H254+'Exhibit 4'!H255+'Exhibit 4'!H256+'Exhibit 4'!H257-'Exhibit 4'!H258-'Exhibit 4'!H259+IF('Exhibit 4'!H262&gt;0,'Exhibit 4'!H262,'Exhibit 4'!H262*-1)+IF('Exhibit 4'!H263&gt;0,'Exhibit 4'!H263,'Exhibit 4'!H263*-1)+'Exhibit 5'!G20+'Exhibit 5'!H20+'Exhibit 5'!G34+'Exhibit 5'!H34+'Exhibit 6'!G12+'Exhibit 6'!H12+'Exhibit 6'!G19+'Exhibit 6'!H19+'Exhibit 6'!G23+'Exhibit 6'!H23+'Exhibit 6'!G24+'Exhibit 6'!H24+'Exhibit 6'!G25+'Exhibit 6'!H25-'Exhibit 6'!G26-'Exhibit 6'!H26-'Exhibit 6'!G27-'Exhibit 6'!H27+'Exhibit 6'!G28+'Exhibit 6'!H28+'Exhibit 6'!G29+'Exhibit 6'!H29+IF('Exhibit 6'!G30&gt;0,'Exhibit 6'!G30,'Exhibit 6'!G30*-1)+IF('Exhibit 6'!H30&gt;0,'Exhibit 6'!H30,'Exhibit 6'!H30*-1)+'Exhibit 6'!G36+'Exhibit 6'!H36+'Exhibit 6'!G37+'Exhibit 6'!H37-'Exhibit 6'!G38-'Exhibit 6'!H38+IF('Exhibit 6'!G39&gt;0,'Exhibit 6'!G39,'Exhibit 6'!G39*-1)+IF('Exhibit 6'!H39&gt;0,'Exhibit 6'!H39,'Exhibit 6'!H39*-1)+IF('Exhibit 6'!G40&gt;0,'Exhibit 6'!G40,'Exhibit 6'!G40*-1)+IF('Exhibit 6'!H40&gt;0,'Exhibit 6'!H40,'Exhibit 6'!H40*-1)+'Exhibit 8'!B11+'Exhibit 8'!C11+'Exhibit 8'!B17+'Exhibit 8'!C17+'Exhibit 9'!B22+'Exhibit 9'!C22+'Exhibit 9'!B29+'Exhibit 9'!C29+'Long-Term Debt'!F28</f>
        <v>0</v>
      </c>
      <c r="M3" s="212" t="str">
        <f>IF(K3=L3,"Yes","No")</f>
        <v>Yes</v>
      </c>
    </row>
    <row r="4" spans="1:13" x14ac:dyDescent="0.3">
      <c r="A4">
        <f>VLOOKUP('Start Here'!$B$2,EntityNumber,2,FALSE)</f>
        <v>510002</v>
      </c>
      <c r="B4" s="131">
        <f>YEAR('Start Here'!$B$5)</f>
        <v>2025</v>
      </c>
      <c r="C4">
        <v>100</v>
      </c>
      <c r="D4">
        <v>15100</v>
      </c>
      <c r="E4" s="115">
        <f>'Exhibit 3'!C12</f>
        <v>0</v>
      </c>
      <c r="F4" t="s">
        <v>810</v>
      </c>
    </row>
    <row r="5" spans="1:13" x14ac:dyDescent="0.3">
      <c r="A5">
        <f>VLOOKUP('Start Here'!$B$2,EntityNumber,2,FALSE)</f>
        <v>510002</v>
      </c>
      <c r="B5" s="131">
        <f>YEAR('Start Here'!$B$5)</f>
        <v>2025</v>
      </c>
      <c r="C5">
        <v>100</v>
      </c>
      <c r="D5">
        <v>10710</v>
      </c>
      <c r="E5" s="115">
        <f>'Exhibit 3'!C13</f>
        <v>0</v>
      </c>
      <c r="F5" t="s">
        <v>810</v>
      </c>
    </row>
    <row r="6" spans="1:13" x14ac:dyDescent="0.3">
      <c r="A6">
        <f>VLOOKUP('Start Here'!$B$2,EntityNumber,2,FALSE)</f>
        <v>510002</v>
      </c>
      <c r="B6" s="131">
        <f>YEAR('Start Here'!$B$5)</f>
        <v>2025</v>
      </c>
      <c r="C6">
        <v>100</v>
      </c>
      <c r="D6">
        <v>10720</v>
      </c>
      <c r="E6" s="115">
        <f>'Exhibit 3'!C14</f>
        <v>0</v>
      </c>
      <c r="F6" t="s">
        <v>810</v>
      </c>
    </row>
    <row r="7" spans="1:13" x14ac:dyDescent="0.3">
      <c r="A7">
        <f>VLOOKUP('Start Here'!$B$2,EntityNumber,2,FALSE)</f>
        <v>510002</v>
      </c>
      <c r="B7" s="131">
        <f>YEAR('Start Here'!$B$5)</f>
        <v>2025</v>
      </c>
      <c r="C7">
        <v>100</v>
      </c>
      <c r="D7">
        <v>27300</v>
      </c>
      <c r="E7" s="115">
        <f>'Exhibit 3'!C18</f>
        <v>0</v>
      </c>
      <c r="F7" t="s">
        <v>810</v>
      </c>
    </row>
    <row r="8" spans="1:13" x14ac:dyDescent="0.3">
      <c r="A8">
        <f>VLOOKUP('Start Here'!$B$2,EntityNumber,2,FALSE)</f>
        <v>510002</v>
      </c>
      <c r="B8" s="131">
        <f>YEAR('Start Here'!$B$5)</f>
        <v>2025</v>
      </c>
      <c r="C8">
        <v>100</v>
      </c>
      <c r="D8">
        <v>27400</v>
      </c>
      <c r="E8" s="115">
        <f>'Exhibit 3'!C19</f>
        <v>0</v>
      </c>
      <c r="F8" t="s">
        <v>810</v>
      </c>
    </row>
    <row r="9" spans="1:13" x14ac:dyDescent="0.3">
      <c r="A9">
        <f>VLOOKUP('Start Here'!$B$2,EntityNumber,2,FALSE)</f>
        <v>510002</v>
      </c>
      <c r="B9" s="131">
        <f>YEAR('Start Here'!$B$5)</f>
        <v>2025</v>
      </c>
      <c r="C9">
        <v>100</v>
      </c>
      <c r="D9">
        <v>27500</v>
      </c>
      <c r="E9" s="115">
        <f>'Exhibit 3'!C20</f>
        <v>0</v>
      </c>
      <c r="F9" t="s">
        <v>810</v>
      </c>
    </row>
    <row r="10" spans="1:13" x14ac:dyDescent="0.3">
      <c r="A10">
        <f>VLOOKUP('Start Here'!$B$2,EntityNumber,2,FALSE)</f>
        <v>510002</v>
      </c>
      <c r="B10" s="131">
        <f>YEAR('Start Here'!$B$5)</f>
        <v>2025</v>
      </c>
      <c r="C10">
        <v>100</v>
      </c>
      <c r="D10">
        <v>27600</v>
      </c>
      <c r="E10" s="115">
        <f>'Exhibit 3'!C21</f>
        <v>0</v>
      </c>
      <c r="F10" t="s">
        <v>810</v>
      </c>
    </row>
    <row r="11" spans="1:13" x14ac:dyDescent="0.3">
      <c r="A11">
        <f>VLOOKUP('Start Here'!$B$2,EntityNumber,2,FALSE)</f>
        <v>510002</v>
      </c>
      <c r="B11" s="131">
        <f>YEAR('Start Here'!$B$5)</f>
        <v>2025</v>
      </c>
      <c r="C11">
        <v>100</v>
      </c>
      <c r="D11">
        <v>27700</v>
      </c>
      <c r="E11" s="115">
        <f>'Exhibit 3'!C22</f>
        <v>0</v>
      </c>
      <c r="F11" t="s">
        <v>810</v>
      </c>
    </row>
    <row r="12" spans="1:13" x14ac:dyDescent="0.3">
      <c r="A12">
        <f>VLOOKUP('Start Here'!$B$2,EntityNumber,2,FALSE)</f>
        <v>510002</v>
      </c>
      <c r="B12" s="131">
        <f>YEAR('Start Here'!$B$5)</f>
        <v>2025</v>
      </c>
      <c r="C12">
        <v>201</v>
      </c>
      <c r="D12">
        <v>10100</v>
      </c>
      <c r="E12" s="115">
        <f>'Exhibit 3'!D10</f>
        <v>0</v>
      </c>
      <c r="F12" t="s">
        <v>810</v>
      </c>
    </row>
    <row r="13" spans="1:13" x14ac:dyDescent="0.3">
      <c r="A13">
        <f>VLOOKUP('Start Here'!$B$2,EntityNumber,2,FALSE)</f>
        <v>510002</v>
      </c>
      <c r="B13" s="131">
        <f>YEAR('Start Here'!$B$5)</f>
        <v>2025</v>
      </c>
      <c r="C13">
        <v>201</v>
      </c>
      <c r="D13">
        <v>10600</v>
      </c>
      <c r="E13" s="115">
        <f>'Exhibit 3'!D11</f>
        <v>0</v>
      </c>
      <c r="F13" t="s">
        <v>810</v>
      </c>
    </row>
    <row r="14" spans="1:13" x14ac:dyDescent="0.3">
      <c r="A14">
        <f>VLOOKUP('Start Here'!$B$2,EntityNumber,2,FALSE)</f>
        <v>510002</v>
      </c>
      <c r="B14" s="131">
        <f>YEAR('Start Here'!$B$5)</f>
        <v>2025</v>
      </c>
      <c r="C14">
        <v>201</v>
      </c>
      <c r="D14">
        <v>15100</v>
      </c>
      <c r="E14" s="115">
        <f>'Exhibit 3'!D12</f>
        <v>0</v>
      </c>
      <c r="F14" t="s">
        <v>810</v>
      </c>
    </row>
    <row r="15" spans="1:13" x14ac:dyDescent="0.3">
      <c r="A15">
        <f>VLOOKUP('Start Here'!$B$2,EntityNumber,2,FALSE)</f>
        <v>510002</v>
      </c>
      <c r="B15" s="131">
        <f>YEAR('Start Here'!$B$5)</f>
        <v>2025</v>
      </c>
      <c r="C15">
        <v>201</v>
      </c>
      <c r="D15">
        <v>10710</v>
      </c>
      <c r="E15" s="115">
        <f>'Exhibit 3'!D13</f>
        <v>0</v>
      </c>
      <c r="F15" t="s">
        <v>810</v>
      </c>
    </row>
    <row r="16" spans="1:13" x14ac:dyDescent="0.3">
      <c r="A16">
        <f>VLOOKUP('Start Here'!$B$2,EntityNumber,2,FALSE)</f>
        <v>510002</v>
      </c>
      <c r="B16" s="131">
        <f>YEAR('Start Here'!$B$5)</f>
        <v>2025</v>
      </c>
      <c r="C16">
        <v>201</v>
      </c>
      <c r="D16">
        <v>10720</v>
      </c>
      <c r="E16" s="115">
        <f>'Exhibit 3'!D14</f>
        <v>0</v>
      </c>
      <c r="F16" t="s">
        <v>810</v>
      </c>
    </row>
    <row r="17" spans="1:6" x14ac:dyDescent="0.3">
      <c r="A17">
        <f>VLOOKUP('Start Here'!$B$2,EntityNumber,2,FALSE)</f>
        <v>510002</v>
      </c>
      <c r="B17" s="131">
        <f>YEAR('Start Here'!$B$5)</f>
        <v>2025</v>
      </c>
      <c r="C17">
        <v>201</v>
      </c>
      <c r="D17">
        <v>27300</v>
      </c>
      <c r="E17" s="115">
        <f>'Exhibit 3'!D18</f>
        <v>0</v>
      </c>
      <c r="F17" t="s">
        <v>810</v>
      </c>
    </row>
    <row r="18" spans="1:6" x14ac:dyDescent="0.3">
      <c r="A18">
        <f>VLOOKUP('Start Here'!$B$2,EntityNumber,2,FALSE)</f>
        <v>510002</v>
      </c>
      <c r="B18" s="131">
        <f>YEAR('Start Here'!$B$5)</f>
        <v>2025</v>
      </c>
      <c r="C18">
        <v>201</v>
      </c>
      <c r="D18">
        <v>27400</v>
      </c>
      <c r="E18" s="115">
        <f>'Exhibit 3'!D19</f>
        <v>0</v>
      </c>
      <c r="F18" t="s">
        <v>810</v>
      </c>
    </row>
    <row r="19" spans="1:6" x14ac:dyDescent="0.3">
      <c r="A19">
        <f>VLOOKUP('Start Here'!$B$2,EntityNumber,2,FALSE)</f>
        <v>510002</v>
      </c>
      <c r="B19" s="131">
        <f>YEAR('Start Here'!$B$5)</f>
        <v>2025</v>
      </c>
      <c r="C19">
        <v>201</v>
      </c>
      <c r="D19">
        <v>27500</v>
      </c>
      <c r="E19" s="115">
        <f>'Exhibit 3'!D20</f>
        <v>0</v>
      </c>
      <c r="F19" t="s">
        <v>810</v>
      </c>
    </row>
    <row r="20" spans="1:6" x14ac:dyDescent="0.3">
      <c r="A20">
        <f>VLOOKUP('Start Here'!$B$2,EntityNumber,2,FALSE)</f>
        <v>510002</v>
      </c>
      <c r="B20" s="131">
        <f>YEAR('Start Here'!$B$5)</f>
        <v>2025</v>
      </c>
      <c r="C20">
        <v>201</v>
      </c>
      <c r="D20">
        <v>27600</v>
      </c>
      <c r="E20" s="115">
        <f>'Exhibit 3'!D21</f>
        <v>0</v>
      </c>
      <c r="F20" t="s">
        <v>810</v>
      </c>
    </row>
    <row r="21" spans="1:6" x14ac:dyDescent="0.3">
      <c r="A21">
        <f>VLOOKUP('Start Here'!$B$2,EntityNumber,2,FALSE)</f>
        <v>510002</v>
      </c>
      <c r="B21" s="131">
        <f>YEAR('Start Here'!$B$5)</f>
        <v>2025</v>
      </c>
      <c r="C21">
        <v>201</v>
      </c>
      <c r="D21">
        <v>27700</v>
      </c>
      <c r="E21" s="115">
        <f>'Exhibit 3'!D22</f>
        <v>0</v>
      </c>
      <c r="F21" t="s">
        <v>810</v>
      </c>
    </row>
    <row r="22" spans="1:6" x14ac:dyDescent="0.3">
      <c r="A22">
        <f>VLOOKUP('Start Here'!$B$2,EntityNumber,2,FALSE)</f>
        <v>510002</v>
      </c>
      <c r="B22" s="131">
        <f>YEAR('Start Here'!$B$5)</f>
        <v>2025</v>
      </c>
      <c r="C22" s="213" t="str">
        <f>IF(ISBLANK('Exhibit 3'!$E$7),"",'Exhibit 3'!$E$7)</f>
        <v/>
      </c>
      <c r="D22">
        <v>10100</v>
      </c>
      <c r="E22" s="115">
        <f>'Exhibit 3'!E10</f>
        <v>0</v>
      </c>
      <c r="F22" t="s">
        <v>810</v>
      </c>
    </row>
    <row r="23" spans="1:6" x14ac:dyDescent="0.3">
      <c r="A23">
        <f>VLOOKUP('Start Here'!$B$2,EntityNumber,2,FALSE)</f>
        <v>510002</v>
      </c>
      <c r="B23" s="131">
        <f>YEAR('Start Here'!$B$5)</f>
        <v>2025</v>
      </c>
      <c r="C23" s="213" t="str">
        <f>IF(ISBLANK('Exhibit 3'!$E$7),"",'Exhibit 3'!$E$7)</f>
        <v/>
      </c>
      <c r="D23">
        <v>10600</v>
      </c>
      <c r="E23" s="115">
        <f>'Exhibit 3'!E11</f>
        <v>0</v>
      </c>
      <c r="F23" t="s">
        <v>810</v>
      </c>
    </row>
    <row r="24" spans="1:6" x14ac:dyDescent="0.3">
      <c r="A24">
        <f>VLOOKUP('Start Here'!$B$2,EntityNumber,2,FALSE)</f>
        <v>510002</v>
      </c>
      <c r="B24" s="131">
        <f>YEAR('Start Here'!$B$5)</f>
        <v>2025</v>
      </c>
      <c r="C24" s="213" t="str">
        <f>IF(ISBLANK('Exhibit 3'!$E$7),"",'Exhibit 3'!$E$7)</f>
        <v/>
      </c>
      <c r="D24">
        <v>15100</v>
      </c>
      <c r="E24" s="115">
        <f>'Exhibit 3'!E12</f>
        <v>0</v>
      </c>
      <c r="F24" t="s">
        <v>810</v>
      </c>
    </row>
    <row r="25" spans="1:6" x14ac:dyDescent="0.3">
      <c r="A25">
        <f>VLOOKUP('Start Here'!$B$2,EntityNumber,2,FALSE)</f>
        <v>510002</v>
      </c>
      <c r="B25" s="131">
        <f>YEAR('Start Here'!$B$5)</f>
        <v>2025</v>
      </c>
      <c r="C25" s="213" t="str">
        <f>IF(ISBLANK('Exhibit 3'!$E$7),"",'Exhibit 3'!$E$7)</f>
        <v/>
      </c>
      <c r="D25">
        <v>10710</v>
      </c>
      <c r="E25" s="115">
        <f>'Exhibit 3'!E13</f>
        <v>0</v>
      </c>
      <c r="F25" t="s">
        <v>810</v>
      </c>
    </row>
    <row r="26" spans="1:6" x14ac:dyDescent="0.3">
      <c r="A26">
        <f>VLOOKUP('Start Here'!$B$2,EntityNumber,2,FALSE)</f>
        <v>510002</v>
      </c>
      <c r="B26" s="131">
        <f>YEAR('Start Here'!$B$5)</f>
        <v>2025</v>
      </c>
      <c r="C26" s="213" t="str">
        <f>IF(ISBLANK('Exhibit 3'!$E$7),"",'Exhibit 3'!$E$7)</f>
        <v/>
      </c>
      <c r="D26">
        <v>10720</v>
      </c>
      <c r="E26" s="115">
        <f>'Exhibit 3'!E14</f>
        <v>0</v>
      </c>
      <c r="F26" t="s">
        <v>810</v>
      </c>
    </row>
    <row r="27" spans="1:6" x14ac:dyDescent="0.3">
      <c r="A27">
        <f>VLOOKUP('Start Here'!$B$2,EntityNumber,2,FALSE)</f>
        <v>510002</v>
      </c>
      <c r="B27" s="131">
        <f>YEAR('Start Here'!$B$5)</f>
        <v>2025</v>
      </c>
      <c r="C27" s="213" t="str">
        <f>IF(ISBLANK('Exhibit 3'!$E$7),"",'Exhibit 3'!$E$7)</f>
        <v/>
      </c>
      <c r="D27">
        <v>27300</v>
      </c>
      <c r="E27" s="115">
        <f>'Exhibit 3'!E18</f>
        <v>0</v>
      </c>
      <c r="F27" t="s">
        <v>810</v>
      </c>
    </row>
    <row r="28" spans="1:6" x14ac:dyDescent="0.3">
      <c r="A28">
        <f>VLOOKUP('Start Here'!$B$2,EntityNumber,2,FALSE)</f>
        <v>510002</v>
      </c>
      <c r="B28" s="131">
        <f>YEAR('Start Here'!$B$5)</f>
        <v>2025</v>
      </c>
      <c r="C28" s="213" t="str">
        <f>IF(ISBLANK('Exhibit 3'!$E$7),"",'Exhibit 3'!$E$7)</f>
        <v/>
      </c>
      <c r="D28">
        <v>27400</v>
      </c>
      <c r="E28" s="115">
        <f>'Exhibit 3'!E19</f>
        <v>0</v>
      </c>
      <c r="F28" t="s">
        <v>810</v>
      </c>
    </row>
    <row r="29" spans="1:6" x14ac:dyDescent="0.3">
      <c r="A29">
        <f>VLOOKUP('Start Here'!$B$2,EntityNumber,2,FALSE)</f>
        <v>510002</v>
      </c>
      <c r="B29" s="131">
        <f>YEAR('Start Here'!$B$5)</f>
        <v>2025</v>
      </c>
      <c r="C29" s="213" t="str">
        <f>IF(ISBLANK('Exhibit 3'!$E$7),"",'Exhibit 3'!$E$7)</f>
        <v/>
      </c>
      <c r="D29">
        <v>27500</v>
      </c>
      <c r="E29" s="115">
        <f>'Exhibit 3'!E20</f>
        <v>0</v>
      </c>
      <c r="F29" t="s">
        <v>810</v>
      </c>
    </row>
    <row r="30" spans="1:6" x14ac:dyDescent="0.3">
      <c r="A30">
        <f>VLOOKUP('Start Here'!$B$2,EntityNumber,2,FALSE)</f>
        <v>510002</v>
      </c>
      <c r="B30" s="131">
        <f>YEAR('Start Here'!$B$5)</f>
        <v>2025</v>
      </c>
      <c r="C30" s="213" t="str">
        <f>IF(ISBLANK('Exhibit 3'!$E$7),"",'Exhibit 3'!$E$7)</f>
        <v/>
      </c>
      <c r="D30">
        <v>27600</v>
      </c>
      <c r="E30" s="115">
        <f>'Exhibit 3'!E21</f>
        <v>0</v>
      </c>
      <c r="F30" t="s">
        <v>810</v>
      </c>
    </row>
    <row r="31" spans="1:6" x14ac:dyDescent="0.3">
      <c r="A31">
        <f>VLOOKUP('Start Here'!$B$2,EntityNumber,2,FALSE)</f>
        <v>510002</v>
      </c>
      <c r="B31" s="131">
        <f>YEAR('Start Here'!$B$5)</f>
        <v>2025</v>
      </c>
      <c r="C31" s="213" t="str">
        <f>IF(ISBLANK('Exhibit 3'!$E$7),"",'Exhibit 3'!$E$7)</f>
        <v/>
      </c>
      <c r="D31">
        <v>27700</v>
      </c>
      <c r="E31" s="115">
        <f>'Exhibit 3'!E22</f>
        <v>0</v>
      </c>
      <c r="F31" t="s">
        <v>810</v>
      </c>
    </row>
    <row r="32" spans="1:6" x14ac:dyDescent="0.3">
      <c r="A32">
        <f>VLOOKUP('Start Here'!$B$2,EntityNumber,2,FALSE)</f>
        <v>510002</v>
      </c>
      <c r="B32" s="131">
        <f>YEAR('Start Here'!$B$5)</f>
        <v>2025</v>
      </c>
      <c r="C32" s="213" t="str">
        <f>IF(ISBLANK('Exhibit 3'!$F$7),"",'Exhibit 3'!$F$7)</f>
        <v/>
      </c>
      <c r="D32">
        <v>10100</v>
      </c>
      <c r="E32" s="115">
        <f>'Exhibit 3'!F10</f>
        <v>0</v>
      </c>
      <c r="F32" t="s">
        <v>810</v>
      </c>
    </row>
    <row r="33" spans="1:6" x14ac:dyDescent="0.3">
      <c r="A33">
        <f>VLOOKUP('Start Here'!$B$2,EntityNumber,2,FALSE)</f>
        <v>510002</v>
      </c>
      <c r="B33" s="131">
        <f>YEAR('Start Here'!$B$5)</f>
        <v>2025</v>
      </c>
      <c r="C33" s="213" t="str">
        <f>IF(ISBLANK('Exhibit 3'!$F$7),"",'Exhibit 3'!$F$7)</f>
        <v/>
      </c>
      <c r="D33">
        <v>10600</v>
      </c>
      <c r="E33" s="115">
        <f>'Exhibit 3'!F11</f>
        <v>0</v>
      </c>
      <c r="F33" t="s">
        <v>810</v>
      </c>
    </row>
    <row r="34" spans="1:6" x14ac:dyDescent="0.3">
      <c r="A34">
        <f>VLOOKUP('Start Here'!$B$2,EntityNumber,2,FALSE)</f>
        <v>510002</v>
      </c>
      <c r="B34" s="131">
        <f>YEAR('Start Here'!$B$5)</f>
        <v>2025</v>
      </c>
      <c r="C34" s="213" t="str">
        <f>IF(ISBLANK('Exhibit 3'!$F$7),"",'Exhibit 3'!$F$7)</f>
        <v/>
      </c>
      <c r="D34">
        <v>15100</v>
      </c>
      <c r="E34" s="115">
        <f>'Exhibit 3'!F12</f>
        <v>0</v>
      </c>
      <c r="F34" t="s">
        <v>810</v>
      </c>
    </row>
    <row r="35" spans="1:6" x14ac:dyDescent="0.3">
      <c r="A35">
        <f>VLOOKUP('Start Here'!$B$2,EntityNumber,2,FALSE)</f>
        <v>510002</v>
      </c>
      <c r="B35" s="131">
        <f>YEAR('Start Here'!$B$5)</f>
        <v>2025</v>
      </c>
      <c r="C35" s="213" t="str">
        <f>IF(ISBLANK('Exhibit 3'!$F$7),"",'Exhibit 3'!$F$7)</f>
        <v/>
      </c>
      <c r="D35">
        <v>10710</v>
      </c>
      <c r="E35" s="115">
        <f>'Exhibit 3'!F13</f>
        <v>0</v>
      </c>
      <c r="F35" t="s">
        <v>810</v>
      </c>
    </row>
    <row r="36" spans="1:6" x14ac:dyDescent="0.3">
      <c r="A36">
        <f>VLOOKUP('Start Here'!$B$2,EntityNumber,2,FALSE)</f>
        <v>510002</v>
      </c>
      <c r="B36" s="131">
        <f>YEAR('Start Here'!$B$5)</f>
        <v>2025</v>
      </c>
      <c r="C36" s="213" t="str">
        <f>IF(ISBLANK('Exhibit 3'!$F$7),"",'Exhibit 3'!$F$7)</f>
        <v/>
      </c>
      <c r="D36">
        <v>10720</v>
      </c>
      <c r="E36" s="115">
        <f>'Exhibit 3'!F14</f>
        <v>0</v>
      </c>
      <c r="F36" t="s">
        <v>810</v>
      </c>
    </row>
    <row r="37" spans="1:6" x14ac:dyDescent="0.3">
      <c r="A37">
        <f>VLOOKUP('Start Here'!$B$2,EntityNumber,2,FALSE)</f>
        <v>510002</v>
      </c>
      <c r="B37" s="131">
        <f>YEAR('Start Here'!$B$5)</f>
        <v>2025</v>
      </c>
      <c r="C37" s="213" t="str">
        <f>IF(ISBLANK('Exhibit 3'!$F$7),"",'Exhibit 3'!$F$7)</f>
        <v/>
      </c>
      <c r="D37">
        <v>27300</v>
      </c>
      <c r="E37" s="115">
        <f>'Exhibit 3'!F18</f>
        <v>0</v>
      </c>
      <c r="F37" t="s">
        <v>810</v>
      </c>
    </row>
    <row r="38" spans="1:6" x14ac:dyDescent="0.3">
      <c r="A38">
        <f>VLOOKUP('Start Here'!$B$2,EntityNumber,2,FALSE)</f>
        <v>510002</v>
      </c>
      <c r="B38" s="131">
        <f>YEAR('Start Here'!$B$5)</f>
        <v>2025</v>
      </c>
      <c r="C38" s="213" t="str">
        <f>IF(ISBLANK('Exhibit 3'!$F$7),"",'Exhibit 3'!$F$7)</f>
        <v/>
      </c>
      <c r="D38">
        <v>27400</v>
      </c>
      <c r="E38" s="115">
        <f>'Exhibit 3'!F19</f>
        <v>0</v>
      </c>
      <c r="F38" t="s">
        <v>810</v>
      </c>
    </row>
    <row r="39" spans="1:6" x14ac:dyDescent="0.3">
      <c r="A39">
        <f>VLOOKUP('Start Here'!$B$2,EntityNumber,2,FALSE)</f>
        <v>510002</v>
      </c>
      <c r="B39" s="131">
        <f>YEAR('Start Here'!$B$5)</f>
        <v>2025</v>
      </c>
      <c r="C39" s="213" t="str">
        <f>IF(ISBLANK('Exhibit 3'!$F$7),"",'Exhibit 3'!$F$7)</f>
        <v/>
      </c>
      <c r="D39">
        <v>27500</v>
      </c>
      <c r="E39" s="115">
        <f>'Exhibit 3'!F20</f>
        <v>0</v>
      </c>
      <c r="F39" t="s">
        <v>810</v>
      </c>
    </row>
    <row r="40" spans="1:6" x14ac:dyDescent="0.3">
      <c r="A40">
        <f>VLOOKUP('Start Here'!$B$2,EntityNumber,2,FALSE)</f>
        <v>510002</v>
      </c>
      <c r="B40" s="131">
        <f>YEAR('Start Here'!$B$5)</f>
        <v>2025</v>
      </c>
      <c r="C40" s="213" t="str">
        <f>IF(ISBLANK('Exhibit 3'!$F$7),"",'Exhibit 3'!$F$7)</f>
        <v/>
      </c>
      <c r="D40">
        <v>27600</v>
      </c>
      <c r="E40" s="115">
        <f>'Exhibit 3'!F21</f>
        <v>0</v>
      </c>
      <c r="F40" t="s">
        <v>810</v>
      </c>
    </row>
    <row r="41" spans="1:6" x14ac:dyDescent="0.3">
      <c r="A41">
        <f>VLOOKUP('Start Here'!$B$2,EntityNumber,2,FALSE)</f>
        <v>510002</v>
      </c>
      <c r="B41" s="131">
        <f>YEAR('Start Here'!$B$5)</f>
        <v>2025</v>
      </c>
      <c r="C41" s="213" t="str">
        <f>IF(ISBLANK('Exhibit 3'!$F$7),"",'Exhibit 3'!$F$7)</f>
        <v/>
      </c>
      <c r="D41">
        <v>27700</v>
      </c>
      <c r="E41" s="115">
        <f>'Exhibit 3'!F22</f>
        <v>0</v>
      </c>
      <c r="F41" t="s">
        <v>810</v>
      </c>
    </row>
    <row r="42" spans="1:6" x14ac:dyDescent="0.3">
      <c r="A42">
        <f>VLOOKUP('Start Here'!$B$2,EntityNumber,2,FALSE)</f>
        <v>510002</v>
      </c>
      <c r="B42" s="131">
        <f>YEAR('Start Here'!$B$5)</f>
        <v>2025</v>
      </c>
      <c r="C42" s="213" t="str">
        <f>IF(ISBLANK('Combining-Exhibit 3'!$C$7),"",'Combining-Exhibit 3'!$C$7)</f>
        <v/>
      </c>
      <c r="D42">
        <v>10100</v>
      </c>
      <c r="E42" s="115">
        <f>'Combining-Exhibit 3'!C$10</f>
        <v>0</v>
      </c>
      <c r="F42" t="s">
        <v>809</v>
      </c>
    </row>
    <row r="43" spans="1:6" x14ac:dyDescent="0.3">
      <c r="A43">
        <f>VLOOKUP('Start Here'!$B$2,EntityNumber,2,FALSE)</f>
        <v>510002</v>
      </c>
      <c r="B43" s="131">
        <f>YEAR('Start Here'!$B$5)</f>
        <v>2025</v>
      </c>
      <c r="C43" s="213" t="str">
        <f>IF(ISBLANK('Combining-Exhibit 3'!$C$7),"",'Combining-Exhibit 3'!$C$7)</f>
        <v/>
      </c>
      <c r="D43">
        <v>10600</v>
      </c>
      <c r="E43" s="115">
        <f>'Combining-Exhibit 3'!C$11</f>
        <v>0</v>
      </c>
      <c r="F43" t="s">
        <v>809</v>
      </c>
    </row>
    <row r="44" spans="1:6" x14ac:dyDescent="0.3">
      <c r="A44">
        <f>VLOOKUP('Start Here'!$B$2,EntityNumber,2,FALSE)</f>
        <v>510002</v>
      </c>
      <c r="B44" s="131">
        <f>YEAR('Start Here'!$B$5)</f>
        <v>2025</v>
      </c>
      <c r="C44" s="213" t="str">
        <f>IF(ISBLANK('Combining-Exhibit 3'!$C$7),"",'Combining-Exhibit 3'!$C$7)</f>
        <v/>
      </c>
      <c r="D44">
        <v>15100</v>
      </c>
      <c r="E44" s="115">
        <f>'Combining-Exhibit 3'!C$12</f>
        <v>0</v>
      </c>
      <c r="F44" t="s">
        <v>809</v>
      </c>
    </row>
    <row r="45" spans="1:6" x14ac:dyDescent="0.3">
      <c r="A45">
        <f>VLOOKUP('Start Here'!$B$2,EntityNumber,2,FALSE)</f>
        <v>510002</v>
      </c>
      <c r="B45" s="131">
        <f>YEAR('Start Here'!$B$5)</f>
        <v>2025</v>
      </c>
      <c r="C45" s="213" t="str">
        <f>IF(ISBLANK('Combining-Exhibit 3'!$C$7),"",'Combining-Exhibit 3'!$C$7)</f>
        <v/>
      </c>
      <c r="D45">
        <v>10710</v>
      </c>
      <c r="E45" s="115">
        <f>'Combining-Exhibit 3'!C$13</f>
        <v>0</v>
      </c>
      <c r="F45" t="s">
        <v>809</v>
      </c>
    </row>
    <row r="46" spans="1:6" x14ac:dyDescent="0.3">
      <c r="A46">
        <f>VLOOKUP('Start Here'!$B$2,EntityNumber,2,FALSE)</f>
        <v>510002</v>
      </c>
      <c r="B46" s="131">
        <f>YEAR('Start Here'!$B$5)</f>
        <v>2025</v>
      </c>
      <c r="C46" s="213" t="str">
        <f>IF(ISBLANK('Combining-Exhibit 3'!$C$7),"",'Combining-Exhibit 3'!$C$7)</f>
        <v/>
      </c>
      <c r="D46">
        <v>10720</v>
      </c>
      <c r="E46" s="115">
        <f>'Combining-Exhibit 3'!C$14</f>
        <v>0</v>
      </c>
      <c r="F46" t="s">
        <v>809</v>
      </c>
    </row>
    <row r="47" spans="1:6" x14ac:dyDescent="0.3">
      <c r="A47">
        <f>VLOOKUP('Start Here'!$B$2,EntityNumber,2,FALSE)</f>
        <v>510002</v>
      </c>
      <c r="B47" s="131">
        <f>YEAR('Start Here'!$B$5)</f>
        <v>2025</v>
      </c>
      <c r="C47" s="213" t="str">
        <f>IF(ISBLANK('Combining-Exhibit 3'!$C$7),"",'Combining-Exhibit 3'!$C$7)</f>
        <v/>
      </c>
      <c r="D47">
        <v>27300</v>
      </c>
      <c r="E47" s="115">
        <f>'Combining-Exhibit 3'!C$18</f>
        <v>0</v>
      </c>
      <c r="F47" t="s">
        <v>809</v>
      </c>
    </row>
    <row r="48" spans="1:6" x14ac:dyDescent="0.3">
      <c r="A48">
        <f>VLOOKUP('Start Here'!$B$2,EntityNumber,2,FALSE)</f>
        <v>510002</v>
      </c>
      <c r="B48" s="131">
        <f>YEAR('Start Here'!$B$5)</f>
        <v>2025</v>
      </c>
      <c r="C48" s="213" t="str">
        <f>IF(ISBLANK('Combining-Exhibit 3'!$C$7),"",'Combining-Exhibit 3'!$C$7)</f>
        <v/>
      </c>
      <c r="D48">
        <v>27400</v>
      </c>
      <c r="E48" s="115">
        <f>'Combining-Exhibit 3'!C$19</f>
        <v>0</v>
      </c>
      <c r="F48" t="s">
        <v>809</v>
      </c>
    </row>
    <row r="49" spans="1:6" x14ac:dyDescent="0.3">
      <c r="A49">
        <f>VLOOKUP('Start Here'!$B$2,EntityNumber,2,FALSE)</f>
        <v>510002</v>
      </c>
      <c r="B49" s="131">
        <f>YEAR('Start Here'!$B$5)</f>
        <v>2025</v>
      </c>
      <c r="C49" s="213" t="str">
        <f>IF(ISBLANK('Combining-Exhibit 3'!$C$7),"",'Combining-Exhibit 3'!$C$7)</f>
        <v/>
      </c>
      <c r="D49">
        <v>27500</v>
      </c>
      <c r="E49" s="115">
        <f>'Combining-Exhibit 3'!C$20</f>
        <v>0</v>
      </c>
      <c r="F49" t="s">
        <v>809</v>
      </c>
    </row>
    <row r="50" spans="1:6" x14ac:dyDescent="0.3">
      <c r="A50">
        <f>VLOOKUP('Start Here'!$B$2,EntityNumber,2,FALSE)</f>
        <v>510002</v>
      </c>
      <c r="B50" s="131">
        <f>YEAR('Start Here'!$B$5)</f>
        <v>2025</v>
      </c>
      <c r="C50" s="213" t="str">
        <f>IF(ISBLANK('Combining-Exhibit 3'!$C$7),"",'Combining-Exhibit 3'!$C$7)</f>
        <v/>
      </c>
      <c r="D50">
        <v>27600</v>
      </c>
      <c r="E50" s="115">
        <f>'Combining-Exhibit 3'!C$21</f>
        <v>0</v>
      </c>
      <c r="F50" t="s">
        <v>809</v>
      </c>
    </row>
    <row r="51" spans="1:6" x14ac:dyDescent="0.3">
      <c r="A51">
        <f>VLOOKUP('Start Here'!$B$2,EntityNumber,2,FALSE)</f>
        <v>510002</v>
      </c>
      <c r="B51" s="131">
        <f>YEAR('Start Here'!$B$5)</f>
        <v>2025</v>
      </c>
      <c r="C51" s="213" t="str">
        <f>IF(ISBLANK('Combining-Exhibit 3'!$C$7),"",'Combining-Exhibit 3'!$C$7)</f>
        <v/>
      </c>
      <c r="D51">
        <v>27700</v>
      </c>
      <c r="E51" s="115">
        <f>'Combining-Exhibit 3'!C$22</f>
        <v>0</v>
      </c>
      <c r="F51" t="s">
        <v>809</v>
      </c>
    </row>
    <row r="52" spans="1:6" x14ac:dyDescent="0.3">
      <c r="A52">
        <f>VLOOKUP('Start Here'!$B$2,EntityNumber,2,FALSE)</f>
        <v>510002</v>
      </c>
      <c r="B52" s="131">
        <f>YEAR('Start Here'!$B$5)</f>
        <v>2025</v>
      </c>
      <c r="C52" s="213" t="str">
        <f>IF(ISBLANK('Combining-Exhibit 3'!$D$7),"",'Combining-Exhibit 3'!$D$7)</f>
        <v/>
      </c>
      <c r="D52">
        <v>10100</v>
      </c>
      <c r="E52" s="115">
        <f>'Combining-Exhibit 3'!D$10</f>
        <v>0</v>
      </c>
      <c r="F52" t="s">
        <v>809</v>
      </c>
    </row>
    <row r="53" spans="1:6" x14ac:dyDescent="0.3">
      <c r="A53">
        <f>VLOOKUP('Start Here'!$B$2,EntityNumber,2,FALSE)</f>
        <v>510002</v>
      </c>
      <c r="B53" s="131">
        <f>YEAR('Start Here'!$B$5)</f>
        <v>2025</v>
      </c>
      <c r="C53" s="213" t="str">
        <f>IF(ISBLANK('Combining-Exhibit 3'!$D$7),"",'Combining-Exhibit 3'!$D$7)</f>
        <v/>
      </c>
      <c r="D53">
        <v>10600</v>
      </c>
      <c r="E53" s="115">
        <f>'Combining-Exhibit 3'!D$11</f>
        <v>0</v>
      </c>
      <c r="F53" t="s">
        <v>809</v>
      </c>
    </row>
    <row r="54" spans="1:6" x14ac:dyDescent="0.3">
      <c r="A54">
        <f>VLOOKUP('Start Here'!$B$2,EntityNumber,2,FALSE)</f>
        <v>510002</v>
      </c>
      <c r="B54" s="131">
        <f>YEAR('Start Here'!$B$5)</f>
        <v>2025</v>
      </c>
      <c r="C54" s="213" t="str">
        <f>IF(ISBLANK('Combining-Exhibit 3'!$D$7),"",'Combining-Exhibit 3'!$D$7)</f>
        <v/>
      </c>
      <c r="D54">
        <v>15100</v>
      </c>
      <c r="E54" s="115">
        <f>'Combining-Exhibit 3'!D$12</f>
        <v>0</v>
      </c>
      <c r="F54" t="s">
        <v>809</v>
      </c>
    </row>
    <row r="55" spans="1:6" x14ac:dyDescent="0.3">
      <c r="A55">
        <f>VLOOKUP('Start Here'!$B$2,EntityNumber,2,FALSE)</f>
        <v>510002</v>
      </c>
      <c r="B55" s="131">
        <f>YEAR('Start Here'!$B$5)</f>
        <v>2025</v>
      </c>
      <c r="C55" s="213" t="str">
        <f>IF(ISBLANK('Combining-Exhibit 3'!$D$7),"",'Combining-Exhibit 3'!$D$7)</f>
        <v/>
      </c>
      <c r="D55">
        <v>10710</v>
      </c>
      <c r="E55" s="115">
        <f>'Combining-Exhibit 3'!D$13</f>
        <v>0</v>
      </c>
      <c r="F55" t="s">
        <v>809</v>
      </c>
    </row>
    <row r="56" spans="1:6" x14ac:dyDescent="0.3">
      <c r="A56">
        <f>VLOOKUP('Start Here'!$B$2,EntityNumber,2,FALSE)</f>
        <v>510002</v>
      </c>
      <c r="B56" s="131">
        <f>YEAR('Start Here'!$B$5)</f>
        <v>2025</v>
      </c>
      <c r="C56" s="213" t="str">
        <f>IF(ISBLANK('Combining-Exhibit 3'!$D$7),"",'Combining-Exhibit 3'!$D$7)</f>
        <v/>
      </c>
      <c r="D56">
        <v>10720</v>
      </c>
      <c r="E56" s="115">
        <f>'Combining-Exhibit 3'!D$14</f>
        <v>0</v>
      </c>
      <c r="F56" t="s">
        <v>809</v>
      </c>
    </row>
    <row r="57" spans="1:6" x14ac:dyDescent="0.3">
      <c r="A57">
        <f>VLOOKUP('Start Here'!$B$2,EntityNumber,2,FALSE)</f>
        <v>510002</v>
      </c>
      <c r="B57" s="131">
        <f>YEAR('Start Here'!$B$5)</f>
        <v>2025</v>
      </c>
      <c r="C57" s="213" t="str">
        <f>IF(ISBLANK('Combining-Exhibit 3'!$D$7),"",'Combining-Exhibit 3'!$D$7)</f>
        <v/>
      </c>
      <c r="D57">
        <v>27300</v>
      </c>
      <c r="E57" s="115">
        <f>'Combining-Exhibit 3'!D$18</f>
        <v>0</v>
      </c>
      <c r="F57" t="s">
        <v>809</v>
      </c>
    </row>
    <row r="58" spans="1:6" x14ac:dyDescent="0.3">
      <c r="A58">
        <f>VLOOKUP('Start Here'!$B$2,EntityNumber,2,FALSE)</f>
        <v>510002</v>
      </c>
      <c r="B58" s="131">
        <f>YEAR('Start Here'!$B$5)</f>
        <v>2025</v>
      </c>
      <c r="C58" s="213" t="str">
        <f>IF(ISBLANK('Combining-Exhibit 3'!$D$7),"",'Combining-Exhibit 3'!$D$7)</f>
        <v/>
      </c>
      <c r="D58">
        <v>27400</v>
      </c>
      <c r="E58" s="115">
        <f>'Combining-Exhibit 3'!D$19</f>
        <v>0</v>
      </c>
      <c r="F58" t="s">
        <v>809</v>
      </c>
    </row>
    <row r="59" spans="1:6" x14ac:dyDescent="0.3">
      <c r="A59">
        <f>VLOOKUP('Start Here'!$B$2,EntityNumber,2,FALSE)</f>
        <v>510002</v>
      </c>
      <c r="B59" s="131">
        <f>YEAR('Start Here'!$B$5)</f>
        <v>2025</v>
      </c>
      <c r="C59" s="213" t="str">
        <f>IF(ISBLANK('Combining-Exhibit 3'!$D$7),"",'Combining-Exhibit 3'!$D$7)</f>
        <v/>
      </c>
      <c r="D59">
        <v>27500</v>
      </c>
      <c r="E59" s="115">
        <f>'Combining-Exhibit 3'!D$20</f>
        <v>0</v>
      </c>
      <c r="F59" t="s">
        <v>809</v>
      </c>
    </row>
    <row r="60" spans="1:6" x14ac:dyDescent="0.3">
      <c r="A60">
        <f>VLOOKUP('Start Here'!$B$2,EntityNumber,2,FALSE)</f>
        <v>510002</v>
      </c>
      <c r="B60" s="131">
        <f>YEAR('Start Here'!$B$5)</f>
        <v>2025</v>
      </c>
      <c r="C60" s="213" t="str">
        <f>IF(ISBLANK('Combining-Exhibit 3'!$D$7),"",'Combining-Exhibit 3'!$D$7)</f>
        <v/>
      </c>
      <c r="D60">
        <v>27600</v>
      </c>
      <c r="E60" s="115">
        <f>'Combining-Exhibit 3'!D$21</f>
        <v>0</v>
      </c>
      <c r="F60" t="s">
        <v>809</v>
      </c>
    </row>
    <row r="61" spans="1:6" x14ac:dyDescent="0.3">
      <c r="A61">
        <f>VLOOKUP('Start Here'!$B$2,EntityNumber,2,FALSE)</f>
        <v>510002</v>
      </c>
      <c r="B61" s="131">
        <f>YEAR('Start Here'!$B$5)</f>
        <v>2025</v>
      </c>
      <c r="C61" s="213" t="str">
        <f>IF(ISBLANK('Combining-Exhibit 3'!$D$7),"",'Combining-Exhibit 3'!$D$7)</f>
        <v/>
      </c>
      <c r="D61">
        <v>27700</v>
      </c>
      <c r="E61" s="115">
        <f>'Combining-Exhibit 3'!D$22</f>
        <v>0</v>
      </c>
      <c r="F61" t="s">
        <v>809</v>
      </c>
    </row>
    <row r="62" spans="1:6" x14ac:dyDescent="0.3">
      <c r="A62">
        <f>VLOOKUP('Start Here'!$B$2,EntityNumber,2,FALSE)</f>
        <v>510002</v>
      </c>
      <c r="B62" s="131">
        <f>YEAR('Start Here'!$B$5)</f>
        <v>2025</v>
      </c>
      <c r="C62" s="213" t="str">
        <f>IF(ISBLANK('Combining-Exhibit 3'!$E$7),"",'Combining-Exhibit 3'!$E$7)</f>
        <v/>
      </c>
      <c r="D62">
        <v>10100</v>
      </c>
      <c r="E62" s="115">
        <f>'Combining-Exhibit 3'!E$10</f>
        <v>0</v>
      </c>
      <c r="F62" t="s">
        <v>809</v>
      </c>
    </row>
    <row r="63" spans="1:6" x14ac:dyDescent="0.3">
      <c r="A63">
        <f>VLOOKUP('Start Here'!$B$2,EntityNumber,2,FALSE)</f>
        <v>510002</v>
      </c>
      <c r="B63" s="131">
        <f>YEAR('Start Here'!$B$5)</f>
        <v>2025</v>
      </c>
      <c r="C63" s="213" t="str">
        <f>IF(ISBLANK('Combining-Exhibit 3'!$E$7),"",'Combining-Exhibit 3'!$E$7)</f>
        <v/>
      </c>
      <c r="D63">
        <v>10600</v>
      </c>
      <c r="E63" s="115">
        <f>'Combining-Exhibit 3'!E$11</f>
        <v>0</v>
      </c>
      <c r="F63" t="s">
        <v>809</v>
      </c>
    </row>
    <row r="64" spans="1:6" x14ac:dyDescent="0.3">
      <c r="A64">
        <f>VLOOKUP('Start Here'!$B$2,EntityNumber,2,FALSE)</f>
        <v>510002</v>
      </c>
      <c r="B64" s="131">
        <f>YEAR('Start Here'!$B$5)</f>
        <v>2025</v>
      </c>
      <c r="C64" s="213" t="str">
        <f>IF(ISBLANK('Combining-Exhibit 3'!$E$7),"",'Combining-Exhibit 3'!$E$7)</f>
        <v/>
      </c>
      <c r="D64">
        <v>15100</v>
      </c>
      <c r="E64" s="115">
        <f>'Combining-Exhibit 3'!E$12</f>
        <v>0</v>
      </c>
      <c r="F64" t="s">
        <v>809</v>
      </c>
    </row>
    <row r="65" spans="1:6" x14ac:dyDescent="0.3">
      <c r="A65">
        <f>VLOOKUP('Start Here'!$B$2,EntityNumber,2,FALSE)</f>
        <v>510002</v>
      </c>
      <c r="B65" s="131">
        <f>YEAR('Start Here'!$B$5)</f>
        <v>2025</v>
      </c>
      <c r="C65" s="213" t="str">
        <f>IF(ISBLANK('Combining-Exhibit 3'!$E$7),"",'Combining-Exhibit 3'!$E$7)</f>
        <v/>
      </c>
      <c r="D65">
        <v>10710</v>
      </c>
      <c r="E65" s="115">
        <f>'Combining-Exhibit 3'!E$13</f>
        <v>0</v>
      </c>
      <c r="F65" t="s">
        <v>809</v>
      </c>
    </row>
    <row r="66" spans="1:6" x14ac:dyDescent="0.3">
      <c r="A66">
        <f>VLOOKUP('Start Here'!$B$2,EntityNumber,2,FALSE)</f>
        <v>510002</v>
      </c>
      <c r="B66" s="131">
        <f>YEAR('Start Here'!$B$5)</f>
        <v>2025</v>
      </c>
      <c r="C66" s="213" t="str">
        <f>IF(ISBLANK('Combining-Exhibit 3'!$E$7),"",'Combining-Exhibit 3'!$E$7)</f>
        <v/>
      </c>
      <c r="D66">
        <v>10720</v>
      </c>
      <c r="E66" s="115">
        <f>'Combining-Exhibit 3'!E$14</f>
        <v>0</v>
      </c>
      <c r="F66" t="s">
        <v>809</v>
      </c>
    </row>
    <row r="67" spans="1:6" x14ac:dyDescent="0.3">
      <c r="A67">
        <f>VLOOKUP('Start Here'!$B$2,EntityNumber,2,FALSE)</f>
        <v>510002</v>
      </c>
      <c r="B67" s="131">
        <f>YEAR('Start Here'!$B$5)</f>
        <v>2025</v>
      </c>
      <c r="C67" s="213" t="str">
        <f>IF(ISBLANK('Combining-Exhibit 3'!$E$7),"",'Combining-Exhibit 3'!$E$7)</f>
        <v/>
      </c>
      <c r="D67">
        <v>27300</v>
      </c>
      <c r="E67" s="115">
        <f>'Combining-Exhibit 3'!E$18</f>
        <v>0</v>
      </c>
      <c r="F67" t="s">
        <v>809</v>
      </c>
    </row>
    <row r="68" spans="1:6" x14ac:dyDescent="0.3">
      <c r="A68">
        <f>VLOOKUP('Start Here'!$B$2,EntityNumber,2,FALSE)</f>
        <v>510002</v>
      </c>
      <c r="B68" s="131">
        <f>YEAR('Start Here'!$B$5)</f>
        <v>2025</v>
      </c>
      <c r="C68" s="213" t="str">
        <f>IF(ISBLANK('Combining-Exhibit 3'!$E$7),"",'Combining-Exhibit 3'!$E$7)</f>
        <v/>
      </c>
      <c r="D68">
        <v>27400</v>
      </c>
      <c r="E68" s="115">
        <f>'Combining-Exhibit 3'!E$19</f>
        <v>0</v>
      </c>
      <c r="F68" t="s">
        <v>809</v>
      </c>
    </row>
    <row r="69" spans="1:6" x14ac:dyDescent="0.3">
      <c r="A69">
        <f>VLOOKUP('Start Here'!$B$2,EntityNumber,2,FALSE)</f>
        <v>510002</v>
      </c>
      <c r="B69" s="131">
        <f>YEAR('Start Here'!$B$5)</f>
        <v>2025</v>
      </c>
      <c r="C69" s="213" t="str">
        <f>IF(ISBLANK('Combining-Exhibit 3'!$E$7),"",'Combining-Exhibit 3'!$E$7)</f>
        <v/>
      </c>
      <c r="D69">
        <v>27500</v>
      </c>
      <c r="E69" s="115">
        <f>'Combining-Exhibit 3'!E$20</f>
        <v>0</v>
      </c>
      <c r="F69" t="s">
        <v>809</v>
      </c>
    </row>
    <row r="70" spans="1:6" x14ac:dyDescent="0.3">
      <c r="A70">
        <f>VLOOKUP('Start Here'!$B$2,EntityNumber,2,FALSE)</f>
        <v>510002</v>
      </c>
      <c r="B70" s="131">
        <f>YEAR('Start Here'!$B$5)</f>
        <v>2025</v>
      </c>
      <c r="C70" s="213" t="str">
        <f>IF(ISBLANK('Combining-Exhibit 3'!$E$7),"",'Combining-Exhibit 3'!$E$7)</f>
        <v/>
      </c>
      <c r="D70">
        <v>27600</v>
      </c>
      <c r="E70" s="115">
        <f>'Combining-Exhibit 3'!E$21</f>
        <v>0</v>
      </c>
      <c r="F70" t="s">
        <v>809</v>
      </c>
    </row>
    <row r="71" spans="1:6" x14ac:dyDescent="0.3">
      <c r="A71">
        <f>VLOOKUP('Start Here'!$B$2,EntityNumber,2,FALSE)</f>
        <v>510002</v>
      </c>
      <c r="B71" s="131">
        <f>YEAR('Start Here'!$B$5)</f>
        <v>2025</v>
      </c>
      <c r="C71" s="213" t="str">
        <f>IF(ISBLANK('Combining-Exhibit 3'!$E$7),"",'Combining-Exhibit 3'!$E$7)</f>
        <v/>
      </c>
      <c r="D71">
        <v>27700</v>
      </c>
      <c r="E71" s="115">
        <f>'Combining-Exhibit 3'!E$22</f>
        <v>0</v>
      </c>
      <c r="F71" t="s">
        <v>809</v>
      </c>
    </row>
    <row r="72" spans="1:6" x14ac:dyDescent="0.3">
      <c r="A72">
        <f>VLOOKUP('Start Here'!$B$2,EntityNumber,2,FALSE)</f>
        <v>510002</v>
      </c>
      <c r="B72" s="131">
        <f>YEAR('Start Here'!$B$5)</f>
        <v>2025</v>
      </c>
      <c r="C72" s="213" t="str">
        <f>IF(ISBLANK('Combining-Exhibit 3'!$F$7),"",'Combining-Exhibit 3'!$F$7)</f>
        <v/>
      </c>
      <c r="D72">
        <v>10100</v>
      </c>
      <c r="E72" s="115">
        <f>'Combining-Exhibit 3'!F$10</f>
        <v>0</v>
      </c>
      <c r="F72" t="s">
        <v>809</v>
      </c>
    </row>
    <row r="73" spans="1:6" x14ac:dyDescent="0.3">
      <c r="A73">
        <f>VLOOKUP('Start Here'!$B$2,EntityNumber,2,FALSE)</f>
        <v>510002</v>
      </c>
      <c r="B73" s="131">
        <f>YEAR('Start Here'!$B$5)</f>
        <v>2025</v>
      </c>
      <c r="C73" s="213" t="str">
        <f>IF(ISBLANK('Combining-Exhibit 3'!$F$7),"",'Combining-Exhibit 3'!$F$7)</f>
        <v/>
      </c>
      <c r="D73">
        <v>10600</v>
      </c>
      <c r="E73" s="115">
        <f>'Combining-Exhibit 3'!F$11</f>
        <v>0</v>
      </c>
      <c r="F73" t="s">
        <v>809</v>
      </c>
    </row>
    <row r="74" spans="1:6" x14ac:dyDescent="0.3">
      <c r="A74">
        <f>VLOOKUP('Start Here'!$B$2,EntityNumber,2,FALSE)</f>
        <v>510002</v>
      </c>
      <c r="B74" s="131">
        <f>YEAR('Start Here'!$B$5)</f>
        <v>2025</v>
      </c>
      <c r="C74" s="213" t="str">
        <f>IF(ISBLANK('Combining-Exhibit 3'!$F$7),"",'Combining-Exhibit 3'!$F$7)</f>
        <v/>
      </c>
      <c r="D74">
        <v>15100</v>
      </c>
      <c r="E74" s="115">
        <f>'Combining-Exhibit 3'!F$12</f>
        <v>0</v>
      </c>
      <c r="F74" t="s">
        <v>809</v>
      </c>
    </row>
    <row r="75" spans="1:6" x14ac:dyDescent="0.3">
      <c r="A75">
        <f>VLOOKUP('Start Here'!$B$2,EntityNumber,2,FALSE)</f>
        <v>510002</v>
      </c>
      <c r="B75" s="131">
        <f>YEAR('Start Here'!$B$5)</f>
        <v>2025</v>
      </c>
      <c r="C75" s="213" t="str">
        <f>IF(ISBLANK('Combining-Exhibit 3'!$F$7),"",'Combining-Exhibit 3'!$F$7)</f>
        <v/>
      </c>
      <c r="D75">
        <v>10710</v>
      </c>
      <c r="E75" s="115">
        <f>'Combining-Exhibit 3'!F$13</f>
        <v>0</v>
      </c>
      <c r="F75" t="s">
        <v>809</v>
      </c>
    </row>
    <row r="76" spans="1:6" x14ac:dyDescent="0.3">
      <c r="A76">
        <f>VLOOKUP('Start Here'!$B$2,EntityNumber,2,FALSE)</f>
        <v>510002</v>
      </c>
      <c r="B76" s="131">
        <f>YEAR('Start Here'!$B$5)</f>
        <v>2025</v>
      </c>
      <c r="C76" s="213" t="str">
        <f>IF(ISBLANK('Combining-Exhibit 3'!$F$7),"",'Combining-Exhibit 3'!$F$7)</f>
        <v/>
      </c>
      <c r="D76">
        <v>10720</v>
      </c>
      <c r="E76" s="115">
        <f>'Combining-Exhibit 3'!F$14</f>
        <v>0</v>
      </c>
      <c r="F76" t="s">
        <v>809</v>
      </c>
    </row>
    <row r="77" spans="1:6" x14ac:dyDescent="0.3">
      <c r="A77">
        <f>VLOOKUP('Start Here'!$B$2,EntityNumber,2,FALSE)</f>
        <v>510002</v>
      </c>
      <c r="B77" s="131">
        <f>YEAR('Start Here'!$B$5)</f>
        <v>2025</v>
      </c>
      <c r="C77" s="213" t="str">
        <f>IF(ISBLANK('Combining-Exhibit 3'!$F$7),"",'Combining-Exhibit 3'!$F$7)</f>
        <v/>
      </c>
      <c r="D77">
        <v>27300</v>
      </c>
      <c r="E77" s="115">
        <f>'Combining-Exhibit 3'!F$18</f>
        <v>0</v>
      </c>
      <c r="F77" t="s">
        <v>809</v>
      </c>
    </row>
    <row r="78" spans="1:6" x14ac:dyDescent="0.3">
      <c r="A78">
        <f>VLOOKUP('Start Here'!$B$2,EntityNumber,2,FALSE)</f>
        <v>510002</v>
      </c>
      <c r="B78" s="131">
        <f>YEAR('Start Here'!$B$5)</f>
        <v>2025</v>
      </c>
      <c r="C78" s="213" t="str">
        <f>IF(ISBLANK('Combining-Exhibit 3'!$F$7),"",'Combining-Exhibit 3'!$F$7)</f>
        <v/>
      </c>
      <c r="D78">
        <v>27400</v>
      </c>
      <c r="E78" s="115">
        <f>'Combining-Exhibit 3'!F$19</f>
        <v>0</v>
      </c>
      <c r="F78" t="s">
        <v>809</v>
      </c>
    </row>
    <row r="79" spans="1:6" x14ac:dyDescent="0.3">
      <c r="A79">
        <f>VLOOKUP('Start Here'!$B$2,EntityNumber,2,FALSE)</f>
        <v>510002</v>
      </c>
      <c r="B79" s="131">
        <f>YEAR('Start Here'!$B$5)</f>
        <v>2025</v>
      </c>
      <c r="C79" s="213" t="str">
        <f>IF(ISBLANK('Combining-Exhibit 3'!$F$7),"",'Combining-Exhibit 3'!$F$7)</f>
        <v/>
      </c>
      <c r="D79">
        <v>27500</v>
      </c>
      <c r="E79" s="115">
        <f>'Combining-Exhibit 3'!F$20</f>
        <v>0</v>
      </c>
      <c r="F79" t="s">
        <v>809</v>
      </c>
    </row>
    <row r="80" spans="1:6" x14ac:dyDescent="0.3">
      <c r="A80">
        <f>VLOOKUP('Start Here'!$B$2,EntityNumber,2,FALSE)</f>
        <v>510002</v>
      </c>
      <c r="B80" s="131">
        <f>YEAR('Start Here'!$B$5)</f>
        <v>2025</v>
      </c>
      <c r="C80" s="213" t="str">
        <f>IF(ISBLANK('Combining-Exhibit 3'!$F$7),"",'Combining-Exhibit 3'!$F$7)</f>
        <v/>
      </c>
      <c r="D80">
        <v>27600</v>
      </c>
      <c r="E80" s="115">
        <f>'Combining-Exhibit 3'!F$21</f>
        <v>0</v>
      </c>
      <c r="F80" t="s">
        <v>809</v>
      </c>
    </row>
    <row r="81" spans="1:6" x14ac:dyDescent="0.3">
      <c r="A81">
        <f>VLOOKUP('Start Here'!$B$2,EntityNumber,2,FALSE)</f>
        <v>510002</v>
      </c>
      <c r="B81" s="131">
        <f>YEAR('Start Here'!$B$5)</f>
        <v>2025</v>
      </c>
      <c r="C81" s="213" t="str">
        <f>IF(ISBLANK('Combining-Exhibit 3'!$F$7),"",'Combining-Exhibit 3'!$F$7)</f>
        <v/>
      </c>
      <c r="D81">
        <v>27700</v>
      </c>
      <c r="E81" s="115">
        <f>'Combining-Exhibit 3'!F$22</f>
        <v>0</v>
      </c>
      <c r="F81" t="s">
        <v>809</v>
      </c>
    </row>
    <row r="82" spans="1:6" x14ac:dyDescent="0.3">
      <c r="A82">
        <f>VLOOKUP('Start Here'!$B$2,EntityNumber,2,FALSE)</f>
        <v>510002</v>
      </c>
      <c r="B82" s="131">
        <f>YEAR('Start Here'!$B$5)</f>
        <v>2025</v>
      </c>
      <c r="C82" s="213" t="str">
        <f>IF(ISBLANK('Combining-Exhibit 3'!$G$7),"",'Combining-Exhibit 3'!$G$7)</f>
        <v/>
      </c>
      <c r="D82">
        <v>10100</v>
      </c>
      <c r="E82" s="115">
        <f>'Combining-Exhibit 3'!G$10</f>
        <v>0</v>
      </c>
      <c r="F82" t="s">
        <v>809</v>
      </c>
    </row>
    <row r="83" spans="1:6" x14ac:dyDescent="0.3">
      <c r="A83">
        <f>VLOOKUP('Start Here'!$B$2,EntityNumber,2,FALSE)</f>
        <v>510002</v>
      </c>
      <c r="B83" s="131">
        <f>YEAR('Start Here'!$B$5)</f>
        <v>2025</v>
      </c>
      <c r="C83" s="213" t="str">
        <f>IF(ISBLANK('Combining-Exhibit 3'!$G$7),"",'Combining-Exhibit 3'!$G$7)</f>
        <v/>
      </c>
      <c r="D83">
        <v>10600</v>
      </c>
      <c r="E83" s="115">
        <f>'Combining-Exhibit 3'!G$11</f>
        <v>0</v>
      </c>
      <c r="F83" t="s">
        <v>809</v>
      </c>
    </row>
    <row r="84" spans="1:6" x14ac:dyDescent="0.3">
      <c r="A84">
        <f>VLOOKUP('Start Here'!$B$2,EntityNumber,2,FALSE)</f>
        <v>510002</v>
      </c>
      <c r="B84" s="131">
        <f>YEAR('Start Here'!$B$5)</f>
        <v>2025</v>
      </c>
      <c r="C84" s="213" t="str">
        <f>IF(ISBLANK('Combining-Exhibit 3'!$G$7),"",'Combining-Exhibit 3'!$G$7)</f>
        <v/>
      </c>
      <c r="D84">
        <v>15100</v>
      </c>
      <c r="E84" s="115">
        <f>'Combining-Exhibit 3'!G$12</f>
        <v>0</v>
      </c>
      <c r="F84" t="s">
        <v>809</v>
      </c>
    </row>
    <row r="85" spans="1:6" x14ac:dyDescent="0.3">
      <c r="A85">
        <f>VLOOKUP('Start Here'!$B$2,EntityNumber,2,FALSE)</f>
        <v>510002</v>
      </c>
      <c r="B85" s="131">
        <f>YEAR('Start Here'!$B$5)</f>
        <v>2025</v>
      </c>
      <c r="C85" s="213" t="str">
        <f>IF(ISBLANK('Combining-Exhibit 3'!$G$7),"",'Combining-Exhibit 3'!$G$7)</f>
        <v/>
      </c>
      <c r="D85">
        <v>10710</v>
      </c>
      <c r="E85" s="115">
        <f>'Combining-Exhibit 3'!G$13</f>
        <v>0</v>
      </c>
      <c r="F85" t="s">
        <v>809</v>
      </c>
    </row>
    <row r="86" spans="1:6" x14ac:dyDescent="0.3">
      <c r="A86">
        <f>VLOOKUP('Start Here'!$B$2,EntityNumber,2,FALSE)</f>
        <v>510002</v>
      </c>
      <c r="B86" s="131">
        <f>YEAR('Start Here'!$B$5)</f>
        <v>2025</v>
      </c>
      <c r="C86" s="213" t="str">
        <f>IF(ISBLANK('Combining-Exhibit 3'!$G$7),"",'Combining-Exhibit 3'!$G$7)</f>
        <v/>
      </c>
      <c r="D86">
        <v>10720</v>
      </c>
      <c r="E86" s="115">
        <f>'Combining-Exhibit 3'!G$14</f>
        <v>0</v>
      </c>
      <c r="F86" t="s">
        <v>809</v>
      </c>
    </row>
    <row r="87" spans="1:6" x14ac:dyDescent="0.3">
      <c r="A87">
        <f>VLOOKUP('Start Here'!$B$2,EntityNumber,2,FALSE)</f>
        <v>510002</v>
      </c>
      <c r="B87" s="131">
        <f>YEAR('Start Here'!$B$5)</f>
        <v>2025</v>
      </c>
      <c r="C87" s="213" t="str">
        <f>IF(ISBLANK('Combining-Exhibit 3'!$G$7),"",'Combining-Exhibit 3'!$G$7)</f>
        <v/>
      </c>
      <c r="D87">
        <v>27300</v>
      </c>
      <c r="E87" s="115">
        <f>'Combining-Exhibit 3'!G$18</f>
        <v>0</v>
      </c>
      <c r="F87" t="s">
        <v>809</v>
      </c>
    </row>
    <row r="88" spans="1:6" x14ac:dyDescent="0.3">
      <c r="A88">
        <f>VLOOKUP('Start Here'!$B$2,EntityNumber,2,FALSE)</f>
        <v>510002</v>
      </c>
      <c r="B88" s="131">
        <f>YEAR('Start Here'!$B$5)</f>
        <v>2025</v>
      </c>
      <c r="C88" s="213" t="str">
        <f>IF(ISBLANK('Combining-Exhibit 3'!$G$7),"",'Combining-Exhibit 3'!$G$7)</f>
        <v/>
      </c>
      <c r="D88">
        <v>27400</v>
      </c>
      <c r="E88" s="115">
        <f>'Combining-Exhibit 3'!G$19</f>
        <v>0</v>
      </c>
      <c r="F88" t="s">
        <v>809</v>
      </c>
    </row>
    <row r="89" spans="1:6" x14ac:dyDescent="0.3">
      <c r="A89">
        <f>VLOOKUP('Start Here'!$B$2,EntityNumber,2,FALSE)</f>
        <v>510002</v>
      </c>
      <c r="B89" s="131">
        <f>YEAR('Start Here'!$B$5)</f>
        <v>2025</v>
      </c>
      <c r="C89" s="213" t="str">
        <f>IF(ISBLANK('Combining-Exhibit 3'!$G$7),"",'Combining-Exhibit 3'!$G$7)</f>
        <v/>
      </c>
      <c r="D89">
        <v>27500</v>
      </c>
      <c r="E89" s="115">
        <f>'Combining-Exhibit 3'!G$20</f>
        <v>0</v>
      </c>
      <c r="F89" t="s">
        <v>809</v>
      </c>
    </row>
    <row r="90" spans="1:6" x14ac:dyDescent="0.3">
      <c r="A90">
        <f>VLOOKUP('Start Here'!$B$2,EntityNumber,2,FALSE)</f>
        <v>510002</v>
      </c>
      <c r="B90" s="131">
        <f>YEAR('Start Here'!$B$5)</f>
        <v>2025</v>
      </c>
      <c r="C90" s="213" t="str">
        <f>IF(ISBLANK('Combining-Exhibit 3'!$G$7),"",'Combining-Exhibit 3'!$G$7)</f>
        <v/>
      </c>
      <c r="D90">
        <v>27600</v>
      </c>
      <c r="E90" s="115">
        <f>'Combining-Exhibit 3'!G$21</f>
        <v>0</v>
      </c>
      <c r="F90" t="s">
        <v>809</v>
      </c>
    </row>
    <row r="91" spans="1:6" x14ac:dyDescent="0.3">
      <c r="A91">
        <f>VLOOKUP('Start Here'!$B$2,EntityNumber,2,FALSE)</f>
        <v>510002</v>
      </c>
      <c r="B91" s="131">
        <f>YEAR('Start Here'!$B$5)</f>
        <v>2025</v>
      </c>
      <c r="C91" s="213" t="str">
        <f>IF(ISBLANK('Combining-Exhibit 3'!$G$7),"",'Combining-Exhibit 3'!$G$7)</f>
        <v/>
      </c>
      <c r="D91">
        <v>27700</v>
      </c>
      <c r="E91" s="115">
        <f>'Combining-Exhibit 3'!G$22</f>
        <v>0</v>
      </c>
      <c r="F91" t="s">
        <v>809</v>
      </c>
    </row>
    <row r="92" spans="1:6" x14ac:dyDescent="0.3">
      <c r="A92">
        <f>VLOOKUP('Start Here'!$B$2,EntityNumber,2,FALSE)</f>
        <v>510002</v>
      </c>
      <c r="B92" s="131">
        <f>YEAR('Start Here'!$B$5)</f>
        <v>2025</v>
      </c>
      <c r="C92" s="213" t="str">
        <f>IF(ISBLANK('Combining-Exhibit 3'!$H$7),"",'Combining-Exhibit 3'!$H$7)</f>
        <v/>
      </c>
      <c r="D92">
        <v>10100</v>
      </c>
      <c r="E92" s="115">
        <f>'Combining-Exhibit 3'!H$10</f>
        <v>0</v>
      </c>
      <c r="F92" t="s">
        <v>809</v>
      </c>
    </row>
    <row r="93" spans="1:6" x14ac:dyDescent="0.3">
      <c r="A93">
        <f>VLOOKUP('Start Here'!$B$2,EntityNumber,2,FALSE)</f>
        <v>510002</v>
      </c>
      <c r="B93" s="131">
        <f>YEAR('Start Here'!$B$5)</f>
        <v>2025</v>
      </c>
      <c r="C93" s="213" t="str">
        <f>IF(ISBLANK('Combining-Exhibit 3'!$H$7),"",'Combining-Exhibit 3'!$H$7)</f>
        <v/>
      </c>
      <c r="D93">
        <v>10600</v>
      </c>
      <c r="E93" s="115">
        <f>'Combining-Exhibit 3'!H$11</f>
        <v>0</v>
      </c>
      <c r="F93" t="s">
        <v>809</v>
      </c>
    </row>
    <row r="94" spans="1:6" x14ac:dyDescent="0.3">
      <c r="A94">
        <f>VLOOKUP('Start Here'!$B$2,EntityNumber,2,FALSE)</f>
        <v>510002</v>
      </c>
      <c r="B94" s="131">
        <f>YEAR('Start Here'!$B$5)</f>
        <v>2025</v>
      </c>
      <c r="C94" s="213" t="str">
        <f>IF(ISBLANK('Combining-Exhibit 3'!$H$7),"",'Combining-Exhibit 3'!$H$7)</f>
        <v/>
      </c>
      <c r="D94">
        <v>15100</v>
      </c>
      <c r="E94" s="115">
        <f>'Combining-Exhibit 3'!H$12</f>
        <v>0</v>
      </c>
      <c r="F94" t="s">
        <v>809</v>
      </c>
    </row>
    <row r="95" spans="1:6" x14ac:dyDescent="0.3">
      <c r="A95">
        <f>VLOOKUP('Start Here'!$B$2,EntityNumber,2,FALSE)</f>
        <v>510002</v>
      </c>
      <c r="B95" s="131">
        <f>YEAR('Start Here'!$B$5)</f>
        <v>2025</v>
      </c>
      <c r="C95" s="213" t="str">
        <f>IF(ISBLANK('Combining-Exhibit 3'!$H$7),"",'Combining-Exhibit 3'!$H$7)</f>
        <v/>
      </c>
      <c r="D95">
        <v>10710</v>
      </c>
      <c r="E95" s="115">
        <f>'Combining-Exhibit 3'!H$13</f>
        <v>0</v>
      </c>
      <c r="F95" t="s">
        <v>809</v>
      </c>
    </row>
    <row r="96" spans="1:6" x14ac:dyDescent="0.3">
      <c r="A96">
        <f>VLOOKUP('Start Here'!$B$2,EntityNumber,2,FALSE)</f>
        <v>510002</v>
      </c>
      <c r="B96" s="131">
        <f>YEAR('Start Here'!$B$5)</f>
        <v>2025</v>
      </c>
      <c r="C96" s="213" t="str">
        <f>IF(ISBLANK('Combining-Exhibit 3'!$H$7),"",'Combining-Exhibit 3'!$H$7)</f>
        <v/>
      </c>
      <c r="D96">
        <v>10720</v>
      </c>
      <c r="E96" s="115">
        <f>'Combining-Exhibit 3'!H$14</f>
        <v>0</v>
      </c>
      <c r="F96" t="s">
        <v>809</v>
      </c>
    </row>
    <row r="97" spans="1:6" x14ac:dyDescent="0.3">
      <c r="A97">
        <f>VLOOKUP('Start Here'!$B$2,EntityNumber,2,FALSE)</f>
        <v>510002</v>
      </c>
      <c r="B97" s="131">
        <f>YEAR('Start Here'!$B$5)</f>
        <v>2025</v>
      </c>
      <c r="C97" s="213" t="str">
        <f>IF(ISBLANK('Combining-Exhibit 3'!$H$7),"",'Combining-Exhibit 3'!$H$7)</f>
        <v/>
      </c>
      <c r="D97">
        <v>27300</v>
      </c>
      <c r="E97" s="115">
        <f>'Combining-Exhibit 3'!H$18</f>
        <v>0</v>
      </c>
      <c r="F97" t="s">
        <v>809</v>
      </c>
    </row>
    <row r="98" spans="1:6" x14ac:dyDescent="0.3">
      <c r="A98">
        <f>VLOOKUP('Start Here'!$B$2,EntityNumber,2,FALSE)</f>
        <v>510002</v>
      </c>
      <c r="B98" s="131">
        <f>YEAR('Start Here'!$B$5)</f>
        <v>2025</v>
      </c>
      <c r="C98" s="213" t="str">
        <f>IF(ISBLANK('Combining-Exhibit 3'!$H$7),"",'Combining-Exhibit 3'!$H$7)</f>
        <v/>
      </c>
      <c r="D98">
        <v>27400</v>
      </c>
      <c r="E98" s="115">
        <f>'Combining-Exhibit 3'!H$19</f>
        <v>0</v>
      </c>
      <c r="F98" t="s">
        <v>809</v>
      </c>
    </row>
    <row r="99" spans="1:6" x14ac:dyDescent="0.3">
      <c r="A99">
        <f>VLOOKUP('Start Here'!$B$2,EntityNumber,2,FALSE)</f>
        <v>510002</v>
      </c>
      <c r="B99" s="131">
        <f>YEAR('Start Here'!$B$5)</f>
        <v>2025</v>
      </c>
      <c r="C99" s="213" t="str">
        <f>IF(ISBLANK('Combining-Exhibit 3'!$H$7),"",'Combining-Exhibit 3'!$H$7)</f>
        <v/>
      </c>
      <c r="D99">
        <v>27500</v>
      </c>
      <c r="E99" s="115">
        <f>'Combining-Exhibit 3'!H$20</f>
        <v>0</v>
      </c>
      <c r="F99" t="s">
        <v>809</v>
      </c>
    </row>
    <row r="100" spans="1:6" x14ac:dyDescent="0.3">
      <c r="A100">
        <f>VLOOKUP('Start Here'!$B$2,EntityNumber,2,FALSE)</f>
        <v>510002</v>
      </c>
      <c r="B100" s="131">
        <f>YEAR('Start Here'!$B$5)</f>
        <v>2025</v>
      </c>
      <c r="C100" s="213" t="str">
        <f>IF(ISBLANK('Combining-Exhibit 3'!$H$7),"",'Combining-Exhibit 3'!$H$7)</f>
        <v/>
      </c>
      <c r="D100">
        <v>27600</v>
      </c>
      <c r="E100" s="115">
        <f>'Combining-Exhibit 3'!H$21</f>
        <v>0</v>
      </c>
      <c r="F100" t="s">
        <v>809</v>
      </c>
    </row>
    <row r="101" spans="1:6" x14ac:dyDescent="0.3">
      <c r="A101">
        <f>VLOOKUP('Start Here'!$B$2,EntityNumber,2,FALSE)</f>
        <v>510002</v>
      </c>
      <c r="B101" s="131">
        <f>YEAR('Start Here'!$B$5)</f>
        <v>2025</v>
      </c>
      <c r="C101" s="213" t="str">
        <f>IF(ISBLANK('Combining-Exhibit 3'!$H$7),"",'Combining-Exhibit 3'!$H$7)</f>
        <v/>
      </c>
      <c r="D101">
        <v>27700</v>
      </c>
      <c r="E101" s="115">
        <f>'Combining-Exhibit 3'!H$22</f>
        <v>0</v>
      </c>
      <c r="F101" t="s">
        <v>809</v>
      </c>
    </row>
    <row r="102" spans="1:6" x14ac:dyDescent="0.3">
      <c r="A102">
        <f>VLOOKUP('Start Here'!$B$2,EntityNumber,2,FALSE)</f>
        <v>510002</v>
      </c>
      <c r="B102" s="131">
        <f>YEAR('Start Here'!$B$5)</f>
        <v>2025</v>
      </c>
      <c r="C102" s="213" t="str">
        <f>IF(ISBLANK('Combining-Exhibit 3'!$I$7),"",'Combining-Exhibit 3'!$I$7)</f>
        <v/>
      </c>
      <c r="D102">
        <v>10100</v>
      </c>
      <c r="E102" s="115">
        <f>'Combining-Exhibit 3'!I$10</f>
        <v>0</v>
      </c>
      <c r="F102" t="s">
        <v>809</v>
      </c>
    </row>
    <row r="103" spans="1:6" x14ac:dyDescent="0.3">
      <c r="A103">
        <f>VLOOKUP('Start Here'!$B$2,EntityNumber,2,FALSE)</f>
        <v>510002</v>
      </c>
      <c r="B103" s="131">
        <f>YEAR('Start Here'!$B$5)</f>
        <v>2025</v>
      </c>
      <c r="C103" s="213" t="str">
        <f>IF(ISBLANK('Combining-Exhibit 3'!$I$7),"",'Combining-Exhibit 3'!$I$7)</f>
        <v/>
      </c>
      <c r="D103">
        <v>10600</v>
      </c>
      <c r="E103" s="115">
        <f>'Combining-Exhibit 3'!I$11</f>
        <v>0</v>
      </c>
      <c r="F103" t="s">
        <v>809</v>
      </c>
    </row>
    <row r="104" spans="1:6" x14ac:dyDescent="0.3">
      <c r="A104">
        <f>VLOOKUP('Start Here'!$B$2,EntityNumber,2,FALSE)</f>
        <v>510002</v>
      </c>
      <c r="B104" s="131">
        <f>YEAR('Start Here'!$B$5)</f>
        <v>2025</v>
      </c>
      <c r="C104" s="213" t="str">
        <f>IF(ISBLANK('Combining-Exhibit 3'!$I$7),"",'Combining-Exhibit 3'!$I$7)</f>
        <v/>
      </c>
      <c r="D104">
        <v>15100</v>
      </c>
      <c r="E104" s="115">
        <f>'Combining-Exhibit 3'!I$12</f>
        <v>0</v>
      </c>
      <c r="F104" t="s">
        <v>809</v>
      </c>
    </row>
    <row r="105" spans="1:6" x14ac:dyDescent="0.3">
      <c r="A105">
        <f>VLOOKUP('Start Here'!$B$2,EntityNumber,2,FALSE)</f>
        <v>510002</v>
      </c>
      <c r="B105" s="131">
        <f>YEAR('Start Here'!$B$5)</f>
        <v>2025</v>
      </c>
      <c r="C105" s="213" t="str">
        <f>IF(ISBLANK('Combining-Exhibit 3'!$I$7),"",'Combining-Exhibit 3'!$I$7)</f>
        <v/>
      </c>
      <c r="D105">
        <v>10710</v>
      </c>
      <c r="E105" s="115">
        <f>'Combining-Exhibit 3'!I$13</f>
        <v>0</v>
      </c>
      <c r="F105" t="s">
        <v>809</v>
      </c>
    </row>
    <row r="106" spans="1:6" x14ac:dyDescent="0.3">
      <c r="A106">
        <f>VLOOKUP('Start Here'!$B$2,EntityNumber,2,FALSE)</f>
        <v>510002</v>
      </c>
      <c r="B106" s="131">
        <f>YEAR('Start Here'!$B$5)</f>
        <v>2025</v>
      </c>
      <c r="C106" s="213" t="str">
        <f>IF(ISBLANK('Combining-Exhibit 3'!$I$7),"",'Combining-Exhibit 3'!$I$7)</f>
        <v/>
      </c>
      <c r="D106">
        <v>10720</v>
      </c>
      <c r="E106" s="115">
        <f>'Combining-Exhibit 3'!I$14</f>
        <v>0</v>
      </c>
      <c r="F106" t="s">
        <v>809</v>
      </c>
    </row>
    <row r="107" spans="1:6" x14ac:dyDescent="0.3">
      <c r="A107">
        <f>VLOOKUP('Start Here'!$B$2,EntityNumber,2,FALSE)</f>
        <v>510002</v>
      </c>
      <c r="B107" s="131">
        <f>YEAR('Start Here'!$B$5)</f>
        <v>2025</v>
      </c>
      <c r="C107" s="213" t="str">
        <f>IF(ISBLANK('Combining-Exhibit 3'!$I$7),"",'Combining-Exhibit 3'!$I$7)</f>
        <v/>
      </c>
      <c r="D107">
        <v>27300</v>
      </c>
      <c r="E107" s="115">
        <f>'Combining-Exhibit 3'!I$18</f>
        <v>0</v>
      </c>
      <c r="F107" t="s">
        <v>809</v>
      </c>
    </row>
    <row r="108" spans="1:6" x14ac:dyDescent="0.3">
      <c r="A108">
        <f>VLOOKUP('Start Here'!$B$2,EntityNumber,2,FALSE)</f>
        <v>510002</v>
      </c>
      <c r="B108" s="131">
        <f>YEAR('Start Here'!$B$5)</f>
        <v>2025</v>
      </c>
      <c r="C108" s="213" t="str">
        <f>IF(ISBLANK('Combining-Exhibit 3'!$I$7),"",'Combining-Exhibit 3'!$I$7)</f>
        <v/>
      </c>
      <c r="D108">
        <v>27400</v>
      </c>
      <c r="E108" s="115">
        <f>'Combining-Exhibit 3'!I$19</f>
        <v>0</v>
      </c>
      <c r="F108" t="s">
        <v>809</v>
      </c>
    </row>
    <row r="109" spans="1:6" x14ac:dyDescent="0.3">
      <c r="A109">
        <f>VLOOKUP('Start Here'!$B$2,EntityNumber,2,FALSE)</f>
        <v>510002</v>
      </c>
      <c r="B109" s="131">
        <f>YEAR('Start Here'!$B$5)</f>
        <v>2025</v>
      </c>
      <c r="C109" s="213" t="str">
        <f>IF(ISBLANK('Combining-Exhibit 3'!$I$7),"",'Combining-Exhibit 3'!$I$7)</f>
        <v/>
      </c>
      <c r="D109">
        <v>27500</v>
      </c>
      <c r="E109" s="115">
        <f>'Combining-Exhibit 3'!I$20</f>
        <v>0</v>
      </c>
      <c r="F109" t="s">
        <v>809</v>
      </c>
    </row>
    <row r="110" spans="1:6" x14ac:dyDescent="0.3">
      <c r="A110">
        <f>VLOOKUP('Start Here'!$B$2,EntityNumber,2,FALSE)</f>
        <v>510002</v>
      </c>
      <c r="B110" s="131">
        <f>YEAR('Start Here'!$B$5)</f>
        <v>2025</v>
      </c>
      <c r="C110" s="213" t="str">
        <f>IF(ISBLANK('Combining-Exhibit 3'!$I$7),"",'Combining-Exhibit 3'!$I$7)</f>
        <v/>
      </c>
      <c r="D110">
        <v>27600</v>
      </c>
      <c r="E110" s="115">
        <f>'Combining-Exhibit 3'!I$21</f>
        <v>0</v>
      </c>
      <c r="F110" t="s">
        <v>809</v>
      </c>
    </row>
    <row r="111" spans="1:6" x14ac:dyDescent="0.3">
      <c r="A111">
        <f>VLOOKUP('Start Here'!$B$2,EntityNumber,2,FALSE)</f>
        <v>510002</v>
      </c>
      <c r="B111" s="131">
        <f>YEAR('Start Here'!$B$5)</f>
        <v>2025</v>
      </c>
      <c r="C111" s="213" t="str">
        <f>IF(ISBLANK('Combining-Exhibit 3'!$I$7),"",'Combining-Exhibit 3'!$I$7)</f>
        <v/>
      </c>
      <c r="D111">
        <v>27700</v>
      </c>
      <c r="E111" s="115">
        <f>'Combining-Exhibit 3'!I$22</f>
        <v>0</v>
      </c>
      <c r="F111" t="s">
        <v>809</v>
      </c>
    </row>
    <row r="112" spans="1:6" x14ac:dyDescent="0.3">
      <c r="A112">
        <f>VLOOKUP('Start Here'!$B$2,EntityNumber,2,FALSE)</f>
        <v>510002</v>
      </c>
      <c r="B112" s="131">
        <f>YEAR('Start Here'!$B$5)</f>
        <v>2025</v>
      </c>
      <c r="C112" s="213" t="str">
        <f>IF(ISBLANK('Combining-Exhibit 3'!$J$7),"",'Combining-Exhibit 3'!$J$7)</f>
        <v/>
      </c>
      <c r="D112">
        <v>10100</v>
      </c>
      <c r="E112" s="115">
        <f>'Combining-Exhibit 3'!J$10</f>
        <v>0</v>
      </c>
      <c r="F112" t="s">
        <v>809</v>
      </c>
    </row>
    <row r="113" spans="1:6" x14ac:dyDescent="0.3">
      <c r="A113">
        <f>VLOOKUP('Start Here'!$B$2,EntityNumber,2,FALSE)</f>
        <v>510002</v>
      </c>
      <c r="B113" s="131">
        <f>YEAR('Start Here'!$B$5)</f>
        <v>2025</v>
      </c>
      <c r="C113" s="213" t="str">
        <f>IF(ISBLANK('Combining-Exhibit 3'!$J$7),"",'Combining-Exhibit 3'!$J$7)</f>
        <v/>
      </c>
      <c r="D113">
        <v>10600</v>
      </c>
      <c r="E113" s="115">
        <f>'Combining-Exhibit 3'!J$11</f>
        <v>0</v>
      </c>
      <c r="F113" t="s">
        <v>809</v>
      </c>
    </row>
    <row r="114" spans="1:6" x14ac:dyDescent="0.3">
      <c r="A114">
        <f>VLOOKUP('Start Here'!$B$2,EntityNumber,2,FALSE)</f>
        <v>510002</v>
      </c>
      <c r="B114" s="131">
        <f>YEAR('Start Here'!$B$5)</f>
        <v>2025</v>
      </c>
      <c r="C114" s="213" t="str">
        <f>IF(ISBLANK('Combining-Exhibit 3'!$J$7),"",'Combining-Exhibit 3'!$J$7)</f>
        <v/>
      </c>
      <c r="D114">
        <v>15100</v>
      </c>
      <c r="E114" s="115">
        <f>'Combining-Exhibit 3'!J$12</f>
        <v>0</v>
      </c>
      <c r="F114" t="s">
        <v>809</v>
      </c>
    </row>
    <row r="115" spans="1:6" x14ac:dyDescent="0.3">
      <c r="A115">
        <f>VLOOKUP('Start Here'!$B$2,EntityNumber,2,FALSE)</f>
        <v>510002</v>
      </c>
      <c r="B115" s="131">
        <f>YEAR('Start Here'!$B$5)</f>
        <v>2025</v>
      </c>
      <c r="C115" s="213" t="str">
        <f>IF(ISBLANK('Combining-Exhibit 3'!$J$7),"",'Combining-Exhibit 3'!$J$7)</f>
        <v/>
      </c>
      <c r="D115">
        <v>10710</v>
      </c>
      <c r="E115" s="115">
        <f>'Combining-Exhibit 3'!J$13</f>
        <v>0</v>
      </c>
      <c r="F115" t="s">
        <v>809</v>
      </c>
    </row>
    <row r="116" spans="1:6" x14ac:dyDescent="0.3">
      <c r="A116">
        <f>VLOOKUP('Start Here'!$B$2,EntityNumber,2,FALSE)</f>
        <v>510002</v>
      </c>
      <c r="B116" s="131">
        <f>YEAR('Start Here'!$B$5)</f>
        <v>2025</v>
      </c>
      <c r="C116" s="213" t="str">
        <f>IF(ISBLANK('Combining-Exhibit 3'!$J$7),"",'Combining-Exhibit 3'!$J$7)</f>
        <v/>
      </c>
      <c r="D116">
        <v>10720</v>
      </c>
      <c r="E116" s="115">
        <f>'Combining-Exhibit 3'!J$14</f>
        <v>0</v>
      </c>
      <c r="F116" t="s">
        <v>809</v>
      </c>
    </row>
    <row r="117" spans="1:6" x14ac:dyDescent="0.3">
      <c r="A117">
        <f>VLOOKUP('Start Here'!$B$2,EntityNumber,2,FALSE)</f>
        <v>510002</v>
      </c>
      <c r="B117" s="131">
        <f>YEAR('Start Here'!$B$5)</f>
        <v>2025</v>
      </c>
      <c r="C117" s="213" t="str">
        <f>IF(ISBLANK('Combining-Exhibit 3'!$J$7),"",'Combining-Exhibit 3'!$J$7)</f>
        <v/>
      </c>
      <c r="D117">
        <v>27300</v>
      </c>
      <c r="E117" s="115">
        <f>'Combining-Exhibit 3'!J$18</f>
        <v>0</v>
      </c>
      <c r="F117" t="s">
        <v>809</v>
      </c>
    </row>
    <row r="118" spans="1:6" x14ac:dyDescent="0.3">
      <c r="A118">
        <f>VLOOKUP('Start Here'!$B$2,EntityNumber,2,FALSE)</f>
        <v>510002</v>
      </c>
      <c r="B118" s="131">
        <f>YEAR('Start Here'!$B$5)</f>
        <v>2025</v>
      </c>
      <c r="C118" s="213" t="str">
        <f>IF(ISBLANK('Combining-Exhibit 3'!$J$7),"",'Combining-Exhibit 3'!$J$7)</f>
        <v/>
      </c>
      <c r="D118">
        <v>27400</v>
      </c>
      <c r="E118" s="115">
        <f>'Combining-Exhibit 3'!J$19</f>
        <v>0</v>
      </c>
      <c r="F118" t="s">
        <v>809</v>
      </c>
    </row>
    <row r="119" spans="1:6" x14ac:dyDescent="0.3">
      <c r="A119">
        <f>VLOOKUP('Start Here'!$B$2,EntityNumber,2,FALSE)</f>
        <v>510002</v>
      </c>
      <c r="B119" s="131">
        <f>YEAR('Start Here'!$B$5)</f>
        <v>2025</v>
      </c>
      <c r="C119" s="213" t="str">
        <f>IF(ISBLANK('Combining-Exhibit 3'!$J$7),"",'Combining-Exhibit 3'!$J$7)</f>
        <v/>
      </c>
      <c r="D119">
        <v>27500</v>
      </c>
      <c r="E119" s="115">
        <f>'Combining-Exhibit 3'!J$20</f>
        <v>0</v>
      </c>
      <c r="F119" t="s">
        <v>809</v>
      </c>
    </row>
    <row r="120" spans="1:6" x14ac:dyDescent="0.3">
      <c r="A120">
        <f>VLOOKUP('Start Here'!$B$2,EntityNumber,2,FALSE)</f>
        <v>510002</v>
      </c>
      <c r="B120" s="131">
        <f>YEAR('Start Here'!$B$5)</f>
        <v>2025</v>
      </c>
      <c r="C120" s="213" t="str">
        <f>IF(ISBLANK('Combining-Exhibit 3'!$J$7),"",'Combining-Exhibit 3'!$J$7)</f>
        <v/>
      </c>
      <c r="D120">
        <v>27600</v>
      </c>
      <c r="E120" s="115">
        <f>'Combining-Exhibit 3'!J$21</f>
        <v>0</v>
      </c>
      <c r="F120" t="s">
        <v>809</v>
      </c>
    </row>
    <row r="121" spans="1:6" x14ac:dyDescent="0.3">
      <c r="A121">
        <f>VLOOKUP('Start Here'!$B$2,EntityNumber,2,FALSE)</f>
        <v>510002</v>
      </c>
      <c r="B121" s="131">
        <f>YEAR('Start Here'!$B$5)</f>
        <v>2025</v>
      </c>
      <c r="C121" s="213" t="str">
        <f>IF(ISBLANK('Combining-Exhibit 3'!$J$7),"",'Combining-Exhibit 3'!$J$7)</f>
        <v/>
      </c>
      <c r="D121">
        <v>27700</v>
      </c>
      <c r="E121" s="115">
        <f>'Combining-Exhibit 3'!J$22</f>
        <v>0</v>
      </c>
      <c r="F121" t="s">
        <v>809</v>
      </c>
    </row>
    <row r="122" spans="1:6" x14ac:dyDescent="0.3">
      <c r="A122">
        <f>VLOOKUP('Start Here'!$B$2,EntityNumber,2,FALSE)</f>
        <v>510002</v>
      </c>
      <c r="B122" s="131">
        <f>YEAR('Start Here'!$B$5)</f>
        <v>2025</v>
      </c>
      <c r="C122" s="213" t="str">
        <f>IF(ISBLANK('Combining-Exhibit 3'!$K$7),"",'Combining-Exhibit 3'!$K$7)</f>
        <v/>
      </c>
      <c r="D122">
        <v>10100</v>
      </c>
      <c r="E122" s="115">
        <f>'Combining-Exhibit 3'!K$10</f>
        <v>0</v>
      </c>
      <c r="F122" t="s">
        <v>809</v>
      </c>
    </row>
    <row r="123" spans="1:6" x14ac:dyDescent="0.3">
      <c r="A123">
        <f>VLOOKUP('Start Here'!$B$2,EntityNumber,2,FALSE)</f>
        <v>510002</v>
      </c>
      <c r="B123" s="131">
        <f>YEAR('Start Here'!$B$5)</f>
        <v>2025</v>
      </c>
      <c r="C123" s="213" t="str">
        <f>IF(ISBLANK('Combining-Exhibit 3'!$K$7),"",'Combining-Exhibit 3'!$K$7)</f>
        <v/>
      </c>
      <c r="D123">
        <v>10600</v>
      </c>
      <c r="E123" s="115">
        <f>'Combining-Exhibit 3'!K$11</f>
        <v>0</v>
      </c>
      <c r="F123" t="s">
        <v>809</v>
      </c>
    </row>
    <row r="124" spans="1:6" x14ac:dyDescent="0.3">
      <c r="A124">
        <f>VLOOKUP('Start Here'!$B$2,EntityNumber,2,FALSE)</f>
        <v>510002</v>
      </c>
      <c r="B124" s="131">
        <f>YEAR('Start Here'!$B$5)</f>
        <v>2025</v>
      </c>
      <c r="C124" s="213" t="str">
        <f>IF(ISBLANK('Combining-Exhibit 3'!$K$7),"",'Combining-Exhibit 3'!$K$7)</f>
        <v/>
      </c>
      <c r="D124">
        <v>15100</v>
      </c>
      <c r="E124" s="115">
        <f>'Combining-Exhibit 3'!K$12</f>
        <v>0</v>
      </c>
      <c r="F124" t="s">
        <v>809</v>
      </c>
    </row>
    <row r="125" spans="1:6" x14ac:dyDescent="0.3">
      <c r="A125">
        <f>VLOOKUP('Start Here'!$B$2,EntityNumber,2,FALSE)</f>
        <v>510002</v>
      </c>
      <c r="B125" s="131">
        <f>YEAR('Start Here'!$B$5)</f>
        <v>2025</v>
      </c>
      <c r="C125" s="213" t="str">
        <f>IF(ISBLANK('Combining-Exhibit 3'!$K$7),"",'Combining-Exhibit 3'!$K$7)</f>
        <v/>
      </c>
      <c r="D125">
        <v>10710</v>
      </c>
      <c r="E125" s="115">
        <f>'Combining-Exhibit 3'!K$13</f>
        <v>0</v>
      </c>
      <c r="F125" t="s">
        <v>809</v>
      </c>
    </row>
    <row r="126" spans="1:6" x14ac:dyDescent="0.3">
      <c r="A126">
        <f>VLOOKUP('Start Here'!$B$2,EntityNumber,2,FALSE)</f>
        <v>510002</v>
      </c>
      <c r="B126" s="131">
        <f>YEAR('Start Here'!$B$5)</f>
        <v>2025</v>
      </c>
      <c r="C126" s="213" t="str">
        <f>IF(ISBLANK('Combining-Exhibit 3'!$K$7),"",'Combining-Exhibit 3'!$K$7)</f>
        <v/>
      </c>
      <c r="D126">
        <v>10720</v>
      </c>
      <c r="E126" s="115">
        <f>'Combining-Exhibit 3'!K$14</f>
        <v>0</v>
      </c>
      <c r="F126" t="s">
        <v>809</v>
      </c>
    </row>
    <row r="127" spans="1:6" x14ac:dyDescent="0.3">
      <c r="A127">
        <f>VLOOKUP('Start Here'!$B$2,EntityNumber,2,FALSE)</f>
        <v>510002</v>
      </c>
      <c r="B127" s="131">
        <f>YEAR('Start Here'!$B$5)</f>
        <v>2025</v>
      </c>
      <c r="C127" s="213" t="str">
        <f>IF(ISBLANK('Combining-Exhibit 3'!$K$7),"",'Combining-Exhibit 3'!$K$7)</f>
        <v/>
      </c>
      <c r="D127">
        <v>27300</v>
      </c>
      <c r="E127" s="115">
        <f>'Combining-Exhibit 3'!K$18</f>
        <v>0</v>
      </c>
      <c r="F127" t="s">
        <v>809</v>
      </c>
    </row>
    <row r="128" spans="1:6" x14ac:dyDescent="0.3">
      <c r="A128">
        <f>VLOOKUP('Start Here'!$B$2,EntityNumber,2,FALSE)</f>
        <v>510002</v>
      </c>
      <c r="B128" s="131">
        <f>YEAR('Start Here'!$B$5)</f>
        <v>2025</v>
      </c>
      <c r="C128" s="213" t="str">
        <f>IF(ISBLANK('Combining-Exhibit 3'!$K$7),"",'Combining-Exhibit 3'!$K$7)</f>
        <v/>
      </c>
      <c r="D128">
        <v>27400</v>
      </c>
      <c r="E128" s="115">
        <f>'Combining-Exhibit 3'!K$19</f>
        <v>0</v>
      </c>
      <c r="F128" t="s">
        <v>809</v>
      </c>
    </row>
    <row r="129" spans="1:6" x14ac:dyDescent="0.3">
      <c r="A129">
        <f>VLOOKUP('Start Here'!$B$2,EntityNumber,2,FALSE)</f>
        <v>510002</v>
      </c>
      <c r="B129" s="131">
        <f>YEAR('Start Here'!$B$5)</f>
        <v>2025</v>
      </c>
      <c r="C129" s="213" t="str">
        <f>IF(ISBLANK('Combining-Exhibit 3'!$K$7),"",'Combining-Exhibit 3'!$K$7)</f>
        <v/>
      </c>
      <c r="D129">
        <v>27500</v>
      </c>
      <c r="E129" s="115">
        <f>'Combining-Exhibit 3'!K$20</f>
        <v>0</v>
      </c>
      <c r="F129" t="s">
        <v>809</v>
      </c>
    </row>
    <row r="130" spans="1:6" x14ac:dyDescent="0.3">
      <c r="A130">
        <f>VLOOKUP('Start Here'!$B$2,EntityNumber,2,FALSE)</f>
        <v>510002</v>
      </c>
      <c r="B130" s="131">
        <f>YEAR('Start Here'!$B$5)</f>
        <v>2025</v>
      </c>
      <c r="C130" s="213" t="str">
        <f>IF(ISBLANK('Combining-Exhibit 3'!$K$7),"",'Combining-Exhibit 3'!$K$7)</f>
        <v/>
      </c>
      <c r="D130">
        <v>27600</v>
      </c>
      <c r="E130" s="115">
        <f>'Combining-Exhibit 3'!K$21</f>
        <v>0</v>
      </c>
      <c r="F130" t="s">
        <v>809</v>
      </c>
    </row>
    <row r="131" spans="1:6" x14ac:dyDescent="0.3">
      <c r="A131">
        <f>VLOOKUP('Start Here'!$B$2,EntityNumber,2,FALSE)</f>
        <v>510002</v>
      </c>
      <c r="B131" s="131">
        <f>YEAR('Start Here'!$B$5)</f>
        <v>2025</v>
      </c>
      <c r="C131" s="213" t="str">
        <f>IF(ISBLANK('Combining-Exhibit 3'!$K$7),"",'Combining-Exhibit 3'!$K$7)</f>
        <v/>
      </c>
      <c r="D131">
        <v>27700</v>
      </c>
      <c r="E131" s="115">
        <f>'Combining-Exhibit 3'!K$22</f>
        <v>0</v>
      </c>
      <c r="F131" t="s">
        <v>809</v>
      </c>
    </row>
    <row r="132" spans="1:6" x14ac:dyDescent="0.3">
      <c r="A132">
        <f>VLOOKUP('Start Here'!$B$2,EntityNumber,2,FALSE)</f>
        <v>510002</v>
      </c>
      <c r="B132" s="131">
        <f>YEAR('Start Here'!$B$5)</f>
        <v>2025</v>
      </c>
      <c r="C132" s="213" t="str">
        <f>IF(ISBLANK('Combining-Exhibit 3'!$L$7),"",'Combining-Exhibit 3'!$L$7)</f>
        <v/>
      </c>
      <c r="D132">
        <v>10100</v>
      </c>
      <c r="E132" s="115">
        <f>'Combining-Exhibit 3'!L$10</f>
        <v>0</v>
      </c>
      <c r="F132" t="s">
        <v>809</v>
      </c>
    </row>
    <row r="133" spans="1:6" x14ac:dyDescent="0.3">
      <c r="A133">
        <f>VLOOKUP('Start Here'!$B$2,EntityNumber,2,FALSE)</f>
        <v>510002</v>
      </c>
      <c r="B133" s="131">
        <f>YEAR('Start Here'!$B$5)</f>
        <v>2025</v>
      </c>
      <c r="C133" s="213" t="str">
        <f>IF(ISBLANK('Combining-Exhibit 3'!$L$7),"",'Combining-Exhibit 3'!$L$7)</f>
        <v/>
      </c>
      <c r="D133">
        <v>10600</v>
      </c>
      <c r="E133" s="115">
        <f>'Combining-Exhibit 3'!L$11</f>
        <v>0</v>
      </c>
      <c r="F133" t="s">
        <v>809</v>
      </c>
    </row>
    <row r="134" spans="1:6" x14ac:dyDescent="0.3">
      <c r="A134">
        <f>VLOOKUP('Start Here'!$B$2,EntityNumber,2,FALSE)</f>
        <v>510002</v>
      </c>
      <c r="B134" s="131">
        <f>YEAR('Start Here'!$B$5)</f>
        <v>2025</v>
      </c>
      <c r="C134" s="213" t="str">
        <f>IF(ISBLANK('Combining-Exhibit 3'!$L$7),"",'Combining-Exhibit 3'!$L$7)</f>
        <v/>
      </c>
      <c r="D134">
        <v>15100</v>
      </c>
      <c r="E134" s="115">
        <f>'Combining-Exhibit 3'!L$12</f>
        <v>0</v>
      </c>
      <c r="F134" t="s">
        <v>809</v>
      </c>
    </row>
    <row r="135" spans="1:6" x14ac:dyDescent="0.3">
      <c r="A135">
        <f>VLOOKUP('Start Here'!$B$2,EntityNumber,2,FALSE)</f>
        <v>510002</v>
      </c>
      <c r="B135" s="131">
        <f>YEAR('Start Here'!$B$5)</f>
        <v>2025</v>
      </c>
      <c r="C135" s="213" t="str">
        <f>IF(ISBLANK('Combining-Exhibit 3'!$L$7),"",'Combining-Exhibit 3'!$L$7)</f>
        <v/>
      </c>
      <c r="D135">
        <v>10710</v>
      </c>
      <c r="E135" s="115">
        <f>'Combining-Exhibit 3'!L$13</f>
        <v>0</v>
      </c>
      <c r="F135" t="s">
        <v>809</v>
      </c>
    </row>
    <row r="136" spans="1:6" x14ac:dyDescent="0.3">
      <c r="A136">
        <f>VLOOKUP('Start Here'!$B$2,EntityNumber,2,FALSE)</f>
        <v>510002</v>
      </c>
      <c r="B136" s="131">
        <f>YEAR('Start Here'!$B$5)</f>
        <v>2025</v>
      </c>
      <c r="C136" s="213" t="str">
        <f>IF(ISBLANK('Combining-Exhibit 3'!$L$7),"",'Combining-Exhibit 3'!$L$7)</f>
        <v/>
      </c>
      <c r="D136">
        <v>10720</v>
      </c>
      <c r="E136" s="115">
        <f>'Combining-Exhibit 3'!L$14</f>
        <v>0</v>
      </c>
      <c r="F136" t="s">
        <v>809</v>
      </c>
    </row>
    <row r="137" spans="1:6" x14ac:dyDescent="0.3">
      <c r="A137">
        <f>VLOOKUP('Start Here'!$B$2,EntityNumber,2,FALSE)</f>
        <v>510002</v>
      </c>
      <c r="B137" s="131">
        <f>YEAR('Start Here'!$B$5)</f>
        <v>2025</v>
      </c>
      <c r="C137" s="213" t="str">
        <f>IF(ISBLANK('Combining-Exhibit 3'!$L$7),"",'Combining-Exhibit 3'!$L$7)</f>
        <v/>
      </c>
      <c r="D137">
        <v>27300</v>
      </c>
      <c r="E137" s="115">
        <f>'Combining-Exhibit 3'!L$18</f>
        <v>0</v>
      </c>
      <c r="F137" t="s">
        <v>809</v>
      </c>
    </row>
    <row r="138" spans="1:6" x14ac:dyDescent="0.3">
      <c r="A138">
        <f>VLOOKUP('Start Here'!$B$2,EntityNumber,2,FALSE)</f>
        <v>510002</v>
      </c>
      <c r="B138" s="131">
        <f>YEAR('Start Here'!$B$5)</f>
        <v>2025</v>
      </c>
      <c r="C138" s="213" t="str">
        <f>IF(ISBLANK('Combining-Exhibit 3'!$L$7),"",'Combining-Exhibit 3'!$L$7)</f>
        <v/>
      </c>
      <c r="D138">
        <v>27400</v>
      </c>
      <c r="E138" s="115">
        <f>'Combining-Exhibit 3'!L$19</f>
        <v>0</v>
      </c>
      <c r="F138" t="s">
        <v>809</v>
      </c>
    </row>
    <row r="139" spans="1:6" x14ac:dyDescent="0.3">
      <c r="A139">
        <f>VLOOKUP('Start Here'!$B$2,EntityNumber,2,FALSE)</f>
        <v>510002</v>
      </c>
      <c r="B139" s="131">
        <f>YEAR('Start Here'!$B$5)</f>
        <v>2025</v>
      </c>
      <c r="C139" s="213" t="str">
        <f>IF(ISBLANK('Combining-Exhibit 3'!$L$7),"",'Combining-Exhibit 3'!$L$7)</f>
        <v/>
      </c>
      <c r="D139">
        <v>27500</v>
      </c>
      <c r="E139" s="115">
        <f>'Combining-Exhibit 3'!L$20</f>
        <v>0</v>
      </c>
      <c r="F139" t="s">
        <v>809</v>
      </c>
    </row>
    <row r="140" spans="1:6" x14ac:dyDescent="0.3">
      <c r="A140">
        <f>VLOOKUP('Start Here'!$B$2,EntityNumber,2,FALSE)</f>
        <v>510002</v>
      </c>
      <c r="B140" s="131">
        <f>YEAR('Start Here'!$B$5)</f>
        <v>2025</v>
      </c>
      <c r="C140" s="213" t="str">
        <f>IF(ISBLANK('Combining-Exhibit 3'!$L$7),"",'Combining-Exhibit 3'!$L$7)</f>
        <v/>
      </c>
      <c r="D140">
        <v>27600</v>
      </c>
      <c r="E140" s="115">
        <f>'Combining-Exhibit 3'!L$21</f>
        <v>0</v>
      </c>
      <c r="F140" t="s">
        <v>809</v>
      </c>
    </row>
    <row r="141" spans="1:6" x14ac:dyDescent="0.3">
      <c r="A141">
        <f>VLOOKUP('Start Here'!$B$2,EntityNumber,2,FALSE)</f>
        <v>510002</v>
      </c>
      <c r="B141" s="131">
        <f>YEAR('Start Here'!$B$5)</f>
        <v>2025</v>
      </c>
      <c r="C141" s="213" t="str">
        <f>IF(ISBLANK('Combining-Exhibit 3'!$L$7),"",'Combining-Exhibit 3'!$L$7)</f>
        <v/>
      </c>
      <c r="D141">
        <v>27700</v>
      </c>
      <c r="E141" s="115">
        <f>'Combining-Exhibit 3'!L$22</f>
        <v>0</v>
      </c>
      <c r="F141" t="s">
        <v>809</v>
      </c>
    </row>
    <row r="142" spans="1:6" x14ac:dyDescent="0.3">
      <c r="A142">
        <f>VLOOKUP('Start Here'!$B$2,EntityNumber,2,FALSE)</f>
        <v>510002</v>
      </c>
      <c r="B142" s="131">
        <f>YEAR('Start Here'!$B$5)</f>
        <v>2025</v>
      </c>
      <c r="C142" s="213" t="str">
        <f>IF(ISBLANK('Combining-Exhibit 3'!$L$7),"",'Combining-Exhibit 3'!$L$7)</f>
        <v/>
      </c>
      <c r="D142">
        <v>10100</v>
      </c>
      <c r="E142" s="115">
        <f>'Combining-Exhibit 3'!M$10</f>
        <v>0</v>
      </c>
      <c r="F142" t="s">
        <v>809</v>
      </c>
    </row>
    <row r="143" spans="1:6" x14ac:dyDescent="0.3">
      <c r="A143">
        <f>VLOOKUP('Start Here'!$B$2,EntityNumber,2,FALSE)</f>
        <v>510002</v>
      </c>
      <c r="B143" s="131">
        <f>YEAR('Start Here'!$B$5)</f>
        <v>2025</v>
      </c>
      <c r="C143" s="213" t="str">
        <f>IF(ISBLANK('Combining-Exhibit 3'!$L$7),"",'Combining-Exhibit 3'!$L$7)</f>
        <v/>
      </c>
      <c r="D143">
        <v>10600</v>
      </c>
      <c r="E143" s="115">
        <f>'Combining-Exhibit 3'!M$11</f>
        <v>0</v>
      </c>
      <c r="F143" t="s">
        <v>809</v>
      </c>
    </row>
    <row r="144" spans="1:6" x14ac:dyDescent="0.3">
      <c r="A144">
        <f>VLOOKUP('Start Here'!$B$2,EntityNumber,2,FALSE)</f>
        <v>510002</v>
      </c>
      <c r="B144" s="131">
        <f>YEAR('Start Here'!$B$5)</f>
        <v>2025</v>
      </c>
      <c r="C144" s="213" t="str">
        <f>IF(ISBLANK('Combining-Exhibit 3'!$L$7),"",'Combining-Exhibit 3'!$L$7)</f>
        <v/>
      </c>
      <c r="D144">
        <v>15100</v>
      </c>
      <c r="E144" s="115">
        <f>'Combining-Exhibit 3'!M$12</f>
        <v>0</v>
      </c>
      <c r="F144" t="s">
        <v>809</v>
      </c>
    </row>
    <row r="145" spans="1:6" x14ac:dyDescent="0.3">
      <c r="A145">
        <f>VLOOKUP('Start Here'!$B$2,EntityNumber,2,FALSE)</f>
        <v>510002</v>
      </c>
      <c r="B145" s="131">
        <f>YEAR('Start Here'!$B$5)</f>
        <v>2025</v>
      </c>
      <c r="C145" s="213" t="str">
        <f>IF(ISBLANK('Combining-Exhibit 3'!$L$7),"",'Combining-Exhibit 3'!$L$7)</f>
        <v/>
      </c>
      <c r="D145">
        <v>10710</v>
      </c>
      <c r="E145" s="115">
        <f>'Combining-Exhibit 3'!M$13</f>
        <v>0</v>
      </c>
      <c r="F145" t="s">
        <v>809</v>
      </c>
    </row>
    <row r="146" spans="1:6" x14ac:dyDescent="0.3">
      <c r="A146">
        <f>VLOOKUP('Start Here'!$B$2,EntityNumber,2,FALSE)</f>
        <v>510002</v>
      </c>
      <c r="B146" s="131">
        <f>YEAR('Start Here'!$B$5)</f>
        <v>2025</v>
      </c>
      <c r="C146" s="213" t="str">
        <f>IF(ISBLANK('Combining-Exhibit 3'!$L$7),"",'Combining-Exhibit 3'!$L$7)</f>
        <v/>
      </c>
      <c r="D146">
        <v>10720</v>
      </c>
      <c r="E146" s="115">
        <f>'Combining-Exhibit 3'!M$14</f>
        <v>0</v>
      </c>
      <c r="F146" t="s">
        <v>809</v>
      </c>
    </row>
    <row r="147" spans="1:6" x14ac:dyDescent="0.3">
      <c r="A147">
        <f>VLOOKUP('Start Here'!$B$2,EntityNumber,2,FALSE)</f>
        <v>510002</v>
      </c>
      <c r="B147" s="131">
        <f>YEAR('Start Here'!$B$5)</f>
        <v>2025</v>
      </c>
      <c r="C147" s="213" t="str">
        <f>IF(ISBLANK('Combining-Exhibit 3'!$L$7),"",'Combining-Exhibit 3'!$L$7)</f>
        <v/>
      </c>
      <c r="D147">
        <v>27300</v>
      </c>
      <c r="E147" s="115">
        <f>'Combining-Exhibit 3'!M$18</f>
        <v>0</v>
      </c>
      <c r="F147" t="s">
        <v>809</v>
      </c>
    </row>
    <row r="148" spans="1:6" x14ac:dyDescent="0.3">
      <c r="A148">
        <f>VLOOKUP('Start Here'!$B$2,EntityNumber,2,FALSE)</f>
        <v>510002</v>
      </c>
      <c r="B148" s="131">
        <f>YEAR('Start Here'!$B$5)</f>
        <v>2025</v>
      </c>
      <c r="C148" s="213" t="str">
        <f>IF(ISBLANK('Combining-Exhibit 3'!$L$7),"",'Combining-Exhibit 3'!$L$7)</f>
        <v/>
      </c>
      <c r="D148">
        <v>27400</v>
      </c>
      <c r="E148" s="115">
        <f>'Combining-Exhibit 3'!M$19</f>
        <v>0</v>
      </c>
      <c r="F148" t="s">
        <v>809</v>
      </c>
    </row>
    <row r="149" spans="1:6" x14ac:dyDescent="0.3">
      <c r="A149">
        <f>VLOOKUP('Start Here'!$B$2,EntityNumber,2,FALSE)</f>
        <v>510002</v>
      </c>
      <c r="B149" s="131">
        <f>YEAR('Start Here'!$B$5)</f>
        <v>2025</v>
      </c>
      <c r="C149" s="213" t="str">
        <f>IF(ISBLANK('Combining-Exhibit 3'!$L$7),"",'Combining-Exhibit 3'!$L$7)</f>
        <v/>
      </c>
      <c r="D149">
        <v>27500</v>
      </c>
      <c r="E149" s="115">
        <f>'Combining-Exhibit 3'!M$20</f>
        <v>0</v>
      </c>
      <c r="F149" t="s">
        <v>809</v>
      </c>
    </row>
    <row r="150" spans="1:6" x14ac:dyDescent="0.3">
      <c r="A150">
        <f>VLOOKUP('Start Here'!$B$2,EntityNumber,2,FALSE)</f>
        <v>510002</v>
      </c>
      <c r="B150" s="131">
        <f>YEAR('Start Here'!$B$5)</f>
        <v>2025</v>
      </c>
      <c r="C150" s="213" t="str">
        <f>IF(ISBLANK('Combining-Exhibit 3'!$L$7),"",'Combining-Exhibit 3'!$L$7)</f>
        <v/>
      </c>
      <c r="D150">
        <v>27600</v>
      </c>
      <c r="E150" s="115">
        <f>'Combining-Exhibit 3'!M$21</f>
        <v>0</v>
      </c>
      <c r="F150" t="s">
        <v>809</v>
      </c>
    </row>
    <row r="151" spans="1:6" x14ac:dyDescent="0.3">
      <c r="A151">
        <f>VLOOKUP('Start Here'!$B$2,EntityNumber,2,FALSE)</f>
        <v>510002</v>
      </c>
      <c r="B151" s="131">
        <f>YEAR('Start Here'!$B$5)</f>
        <v>2025</v>
      </c>
      <c r="C151" s="213" t="str">
        <f>IF(ISBLANK('Combining-Exhibit 3'!$L$7),"",'Combining-Exhibit 3'!$L$7)</f>
        <v/>
      </c>
      <c r="D151">
        <v>27700</v>
      </c>
      <c r="E151" s="115">
        <f>'Combining-Exhibit 3'!M$22</f>
        <v>0</v>
      </c>
      <c r="F151" t="s">
        <v>809</v>
      </c>
    </row>
    <row r="152" spans="1:6" x14ac:dyDescent="0.3">
      <c r="A152">
        <f>VLOOKUP('Start Here'!$B$2,EntityNumber,2,FALSE)</f>
        <v>510002</v>
      </c>
      <c r="B152" s="131">
        <f>YEAR('Start Here'!$B$5)</f>
        <v>2025</v>
      </c>
      <c r="C152" s="213" t="str">
        <f>IF(ISBLANK('Combining-Exhibit 3'!$L$7),"",'Combining-Exhibit 3'!$L$7)</f>
        <v/>
      </c>
      <c r="D152">
        <v>10100</v>
      </c>
      <c r="E152" s="115">
        <f>'Combining-Exhibit 3'!N$10</f>
        <v>0</v>
      </c>
      <c r="F152" t="s">
        <v>809</v>
      </c>
    </row>
    <row r="153" spans="1:6" x14ac:dyDescent="0.3">
      <c r="A153">
        <f>VLOOKUP('Start Here'!$B$2,EntityNumber,2,FALSE)</f>
        <v>510002</v>
      </c>
      <c r="B153" s="131">
        <f>YEAR('Start Here'!$B$5)</f>
        <v>2025</v>
      </c>
      <c r="C153" s="213" t="str">
        <f>IF(ISBLANK('Combining-Exhibit 3'!$L$7),"",'Combining-Exhibit 3'!$L$7)</f>
        <v/>
      </c>
      <c r="D153">
        <v>10600</v>
      </c>
      <c r="E153" s="115">
        <f>'Combining-Exhibit 3'!N$11</f>
        <v>0</v>
      </c>
      <c r="F153" t="s">
        <v>809</v>
      </c>
    </row>
    <row r="154" spans="1:6" x14ac:dyDescent="0.3">
      <c r="A154">
        <f>VLOOKUP('Start Here'!$B$2,EntityNumber,2,FALSE)</f>
        <v>510002</v>
      </c>
      <c r="B154" s="131">
        <f>YEAR('Start Here'!$B$5)</f>
        <v>2025</v>
      </c>
      <c r="C154" s="213" t="str">
        <f>IF(ISBLANK('Combining-Exhibit 3'!$L$7),"",'Combining-Exhibit 3'!$L$7)</f>
        <v/>
      </c>
      <c r="D154">
        <v>15100</v>
      </c>
      <c r="E154" s="115">
        <f>'Combining-Exhibit 3'!N$12</f>
        <v>0</v>
      </c>
      <c r="F154" t="s">
        <v>809</v>
      </c>
    </row>
    <row r="155" spans="1:6" x14ac:dyDescent="0.3">
      <c r="A155">
        <f>VLOOKUP('Start Here'!$B$2,EntityNumber,2,FALSE)</f>
        <v>510002</v>
      </c>
      <c r="B155" s="131">
        <f>YEAR('Start Here'!$B$5)</f>
        <v>2025</v>
      </c>
      <c r="C155" s="213" t="str">
        <f>IF(ISBLANK('Combining-Exhibit 3'!$L$7),"",'Combining-Exhibit 3'!$L$7)</f>
        <v/>
      </c>
      <c r="D155">
        <v>10710</v>
      </c>
      <c r="E155" s="115">
        <f>'Combining-Exhibit 3'!N$13</f>
        <v>0</v>
      </c>
      <c r="F155" t="s">
        <v>809</v>
      </c>
    </row>
    <row r="156" spans="1:6" x14ac:dyDescent="0.3">
      <c r="A156">
        <f>VLOOKUP('Start Here'!$B$2,EntityNumber,2,FALSE)</f>
        <v>510002</v>
      </c>
      <c r="B156" s="131">
        <f>YEAR('Start Here'!$B$5)</f>
        <v>2025</v>
      </c>
      <c r="C156" s="213" t="str">
        <f>IF(ISBLANK('Combining-Exhibit 3'!$L$7),"",'Combining-Exhibit 3'!$L$7)</f>
        <v/>
      </c>
      <c r="D156">
        <v>10720</v>
      </c>
      <c r="E156" s="115">
        <f>'Combining-Exhibit 3'!N$14</f>
        <v>0</v>
      </c>
      <c r="F156" t="s">
        <v>809</v>
      </c>
    </row>
    <row r="157" spans="1:6" x14ac:dyDescent="0.3">
      <c r="A157">
        <f>VLOOKUP('Start Here'!$B$2,EntityNumber,2,FALSE)</f>
        <v>510002</v>
      </c>
      <c r="B157" s="131">
        <f>YEAR('Start Here'!$B$5)</f>
        <v>2025</v>
      </c>
      <c r="C157" s="213" t="str">
        <f>IF(ISBLANK('Combining-Exhibit 3'!$L$7),"",'Combining-Exhibit 3'!$L$7)</f>
        <v/>
      </c>
      <c r="D157">
        <v>27300</v>
      </c>
      <c r="E157" s="115">
        <f>'Combining-Exhibit 3'!N$18</f>
        <v>0</v>
      </c>
      <c r="F157" t="s">
        <v>809</v>
      </c>
    </row>
    <row r="158" spans="1:6" x14ac:dyDescent="0.3">
      <c r="A158">
        <f>VLOOKUP('Start Here'!$B$2,EntityNumber,2,FALSE)</f>
        <v>510002</v>
      </c>
      <c r="B158" s="131">
        <f>YEAR('Start Here'!$B$5)</f>
        <v>2025</v>
      </c>
      <c r="C158" s="213" t="str">
        <f>IF(ISBLANK('Combining-Exhibit 3'!$L$7),"",'Combining-Exhibit 3'!$L$7)</f>
        <v/>
      </c>
      <c r="D158">
        <v>27400</v>
      </c>
      <c r="E158" s="115">
        <f>'Combining-Exhibit 3'!N$19</f>
        <v>0</v>
      </c>
      <c r="F158" t="s">
        <v>809</v>
      </c>
    </row>
    <row r="159" spans="1:6" x14ac:dyDescent="0.3">
      <c r="A159">
        <f>VLOOKUP('Start Here'!$B$2,EntityNumber,2,FALSE)</f>
        <v>510002</v>
      </c>
      <c r="B159" s="131">
        <f>YEAR('Start Here'!$B$5)</f>
        <v>2025</v>
      </c>
      <c r="C159" s="213" t="str">
        <f>IF(ISBLANK('Combining-Exhibit 3'!$L$7),"",'Combining-Exhibit 3'!$L$7)</f>
        <v/>
      </c>
      <c r="D159">
        <v>27500</v>
      </c>
      <c r="E159" s="115">
        <f>'Combining-Exhibit 3'!N$20</f>
        <v>0</v>
      </c>
      <c r="F159" t="s">
        <v>809</v>
      </c>
    </row>
    <row r="160" spans="1:6" x14ac:dyDescent="0.3">
      <c r="A160">
        <f>VLOOKUP('Start Here'!$B$2,EntityNumber,2,FALSE)</f>
        <v>510002</v>
      </c>
      <c r="B160" s="131">
        <f>YEAR('Start Here'!$B$5)</f>
        <v>2025</v>
      </c>
      <c r="C160" s="213" t="str">
        <f>IF(ISBLANK('Combining-Exhibit 3'!$L$7),"",'Combining-Exhibit 3'!$L$7)</f>
        <v/>
      </c>
      <c r="D160">
        <v>27600</v>
      </c>
      <c r="E160" s="115">
        <f>'Combining-Exhibit 3'!N$21</f>
        <v>0</v>
      </c>
      <c r="F160" t="s">
        <v>809</v>
      </c>
    </row>
    <row r="161" spans="1:6" x14ac:dyDescent="0.3">
      <c r="A161">
        <f>VLOOKUP('Start Here'!$B$2,EntityNumber,2,FALSE)</f>
        <v>510002</v>
      </c>
      <c r="B161" s="131">
        <f>YEAR('Start Here'!$B$5)</f>
        <v>2025</v>
      </c>
      <c r="C161" s="213" t="str">
        <f>IF(ISBLANK('Combining-Exhibit 3'!$L$7),"",'Combining-Exhibit 3'!$L$7)</f>
        <v/>
      </c>
      <c r="D161">
        <v>27700</v>
      </c>
      <c r="E161" s="115">
        <f>'Combining-Exhibit 3'!N$22</f>
        <v>0</v>
      </c>
      <c r="F161" t="s">
        <v>809</v>
      </c>
    </row>
    <row r="162" spans="1:6" x14ac:dyDescent="0.3">
      <c r="A162">
        <f>VLOOKUP('Start Here'!$B$2,EntityNumber,2,FALSE)</f>
        <v>510002</v>
      </c>
      <c r="B162" s="131">
        <f>YEAR('Start Here'!$B$5)</f>
        <v>2025</v>
      </c>
      <c r="C162" s="213" t="str">
        <f>IF(ISBLANK('Combining-Exhibit 3'!$L$7),"",'Combining-Exhibit 3'!$L$7)</f>
        <v/>
      </c>
      <c r="D162">
        <v>10100</v>
      </c>
      <c r="E162" s="115">
        <f>'Combining-Exhibit 3'!O$10</f>
        <v>0</v>
      </c>
      <c r="F162" t="s">
        <v>809</v>
      </c>
    </row>
    <row r="163" spans="1:6" x14ac:dyDescent="0.3">
      <c r="A163">
        <f>VLOOKUP('Start Here'!$B$2,EntityNumber,2,FALSE)</f>
        <v>510002</v>
      </c>
      <c r="B163" s="131">
        <f>YEAR('Start Here'!$B$5)</f>
        <v>2025</v>
      </c>
      <c r="C163" s="213" t="str">
        <f>IF(ISBLANK('Combining-Exhibit 3'!$L$7),"",'Combining-Exhibit 3'!$L$7)</f>
        <v/>
      </c>
      <c r="D163">
        <v>10600</v>
      </c>
      <c r="E163" s="115">
        <f>'Combining-Exhibit 3'!O$11</f>
        <v>0</v>
      </c>
      <c r="F163" t="s">
        <v>809</v>
      </c>
    </row>
    <row r="164" spans="1:6" x14ac:dyDescent="0.3">
      <c r="A164">
        <f>VLOOKUP('Start Here'!$B$2,EntityNumber,2,FALSE)</f>
        <v>510002</v>
      </c>
      <c r="B164" s="131">
        <f>YEAR('Start Here'!$B$5)</f>
        <v>2025</v>
      </c>
      <c r="C164" s="213" t="str">
        <f>IF(ISBLANK('Combining-Exhibit 3'!$L$7),"",'Combining-Exhibit 3'!$L$7)</f>
        <v/>
      </c>
      <c r="D164">
        <v>15100</v>
      </c>
      <c r="E164" s="115">
        <f>'Combining-Exhibit 3'!O$12</f>
        <v>0</v>
      </c>
      <c r="F164" t="s">
        <v>809</v>
      </c>
    </row>
    <row r="165" spans="1:6" x14ac:dyDescent="0.3">
      <c r="A165">
        <f>VLOOKUP('Start Here'!$B$2,EntityNumber,2,FALSE)</f>
        <v>510002</v>
      </c>
      <c r="B165" s="131">
        <f>YEAR('Start Here'!$B$5)</f>
        <v>2025</v>
      </c>
      <c r="C165" s="213" t="str">
        <f>IF(ISBLANK('Combining-Exhibit 3'!$L$7),"",'Combining-Exhibit 3'!$L$7)</f>
        <v/>
      </c>
      <c r="D165">
        <v>10710</v>
      </c>
      <c r="E165" s="115">
        <f>'Combining-Exhibit 3'!O$13</f>
        <v>0</v>
      </c>
      <c r="F165" t="s">
        <v>809</v>
      </c>
    </row>
    <row r="166" spans="1:6" x14ac:dyDescent="0.3">
      <c r="A166">
        <f>VLOOKUP('Start Here'!$B$2,EntityNumber,2,FALSE)</f>
        <v>510002</v>
      </c>
      <c r="B166" s="131">
        <f>YEAR('Start Here'!$B$5)</f>
        <v>2025</v>
      </c>
      <c r="C166" s="213" t="str">
        <f>IF(ISBLANK('Combining-Exhibit 3'!$L$7),"",'Combining-Exhibit 3'!$L$7)</f>
        <v/>
      </c>
      <c r="D166">
        <v>10720</v>
      </c>
      <c r="E166" s="115">
        <f>'Combining-Exhibit 3'!O$14</f>
        <v>0</v>
      </c>
      <c r="F166" t="s">
        <v>809</v>
      </c>
    </row>
    <row r="167" spans="1:6" x14ac:dyDescent="0.3">
      <c r="A167">
        <f>VLOOKUP('Start Here'!$B$2,EntityNumber,2,FALSE)</f>
        <v>510002</v>
      </c>
      <c r="B167" s="131">
        <f>YEAR('Start Here'!$B$5)</f>
        <v>2025</v>
      </c>
      <c r="C167" s="213" t="str">
        <f>IF(ISBLANK('Combining-Exhibit 3'!$L$7),"",'Combining-Exhibit 3'!$L$7)</f>
        <v/>
      </c>
      <c r="D167">
        <v>27300</v>
      </c>
      <c r="E167" s="115">
        <f>'Combining-Exhibit 3'!O$18</f>
        <v>0</v>
      </c>
      <c r="F167" t="s">
        <v>809</v>
      </c>
    </row>
    <row r="168" spans="1:6" x14ac:dyDescent="0.3">
      <c r="A168">
        <f>VLOOKUP('Start Here'!$B$2,EntityNumber,2,FALSE)</f>
        <v>510002</v>
      </c>
      <c r="B168" s="131">
        <f>YEAR('Start Here'!$B$5)</f>
        <v>2025</v>
      </c>
      <c r="C168" s="213" t="str">
        <f>IF(ISBLANK('Combining-Exhibit 3'!$L$7),"",'Combining-Exhibit 3'!$L$7)</f>
        <v/>
      </c>
      <c r="D168">
        <v>27400</v>
      </c>
      <c r="E168" s="115">
        <f>'Combining-Exhibit 3'!O$19</f>
        <v>0</v>
      </c>
      <c r="F168" t="s">
        <v>809</v>
      </c>
    </row>
    <row r="169" spans="1:6" x14ac:dyDescent="0.3">
      <c r="A169">
        <f>VLOOKUP('Start Here'!$B$2,EntityNumber,2,FALSE)</f>
        <v>510002</v>
      </c>
      <c r="B169" s="131">
        <f>YEAR('Start Here'!$B$5)</f>
        <v>2025</v>
      </c>
      <c r="C169" s="213" t="str">
        <f>IF(ISBLANK('Combining-Exhibit 3'!$L$7),"",'Combining-Exhibit 3'!$L$7)</f>
        <v/>
      </c>
      <c r="D169">
        <v>27500</v>
      </c>
      <c r="E169" s="115">
        <f>'Combining-Exhibit 3'!O$20</f>
        <v>0</v>
      </c>
      <c r="F169" t="s">
        <v>809</v>
      </c>
    </row>
    <row r="170" spans="1:6" x14ac:dyDescent="0.3">
      <c r="A170">
        <f>VLOOKUP('Start Here'!$B$2,EntityNumber,2,FALSE)</f>
        <v>510002</v>
      </c>
      <c r="B170" s="131">
        <f>YEAR('Start Here'!$B$5)</f>
        <v>2025</v>
      </c>
      <c r="C170" s="213" t="str">
        <f>IF(ISBLANK('Combining-Exhibit 3'!$L$7),"",'Combining-Exhibit 3'!$L$7)</f>
        <v/>
      </c>
      <c r="D170">
        <v>27600</v>
      </c>
      <c r="E170" s="115">
        <f>'Combining-Exhibit 3'!O$21</f>
        <v>0</v>
      </c>
      <c r="F170" t="s">
        <v>809</v>
      </c>
    </row>
    <row r="171" spans="1:6" x14ac:dyDescent="0.3">
      <c r="A171">
        <f>VLOOKUP('Start Here'!$B$2,EntityNumber,2,FALSE)</f>
        <v>510002</v>
      </c>
      <c r="B171" s="131">
        <f>YEAR('Start Here'!$B$5)</f>
        <v>2025</v>
      </c>
      <c r="C171" s="213" t="str">
        <f>IF(ISBLANK('Combining-Exhibit 3'!$L$7),"",'Combining-Exhibit 3'!$L$7)</f>
        <v/>
      </c>
      <c r="D171">
        <v>27700</v>
      </c>
      <c r="E171" s="115">
        <f>'Combining-Exhibit 3'!O$22</f>
        <v>0</v>
      </c>
      <c r="F171" t="s">
        <v>809</v>
      </c>
    </row>
    <row r="172" spans="1:6" x14ac:dyDescent="0.3">
      <c r="A172">
        <f>VLOOKUP('Start Here'!$B$2,EntityNumber,2,FALSE)</f>
        <v>510002</v>
      </c>
      <c r="B172" s="131">
        <f>YEAR('Start Here'!$B$5)</f>
        <v>2025</v>
      </c>
      <c r="C172" s="213" t="str">
        <f>IF(ISBLANK('Combining-Exhibit 3'!$P$7),"",'Combining-Exhibit 3'!$P$7)</f>
        <v/>
      </c>
      <c r="D172">
        <v>10100</v>
      </c>
      <c r="E172" s="115">
        <f>'Combining-Exhibit 3'!P$10</f>
        <v>0</v>
      </c>
      <c r="F172" t="s">
        <v>809</v>
      </c>
    </row>
    <row r="173" spans="1:6" x14ac:dyDescent="0.3">
      <c r="A173">
        <f>VLOOKUP('Start Here'!$B$2,EntityNumber,2,FALSE)</f>
        <v>510002</v>
      </c>
      <c r="B173" s="131">
        <f>YEAR('Start Here'!$B$5)</f>
        <v>2025</v>
      </c>
      <c r="C173" s="213" t="str">
        <f>IF(ISBLANK('Combining-Exhibit 3'!$P$7),"",'Combining-Exhibit 3'!$P$7)</f>
        <v/>
      </c>
      <c r="D173">
        <v>10600</v>
      </c>
      <c r="E173" s="115">
        <f>'Combining-Exhibit 3'!P$11</f>
        <v>0</v>
      </c>
      <c r="F173" t="s">
        <v>809</v>
      </c>
    </row>
    <row r="174" spans="1:6" x14ac:dyDescent="0.3">
      <c r="A174">
        <f>VLOOKUP('Start Here'!$B$2,EntityNumber,2,FALSE)</f>
        <v>510002</v>
      </c>
      <c r="B174" s="131">
        <f>YEAR('Start Here'!$B$5)</f>
        <v>2025</v>
      </c>
      <c r="C174" s="213" t="str">
        <f>IF(ISBLANK('Combining-Exhibit 3'!$P$7),"",'Combining-Exhibit 3'!$P$7)</f>
        <v/>
      </c>
      <c r="D174">
        <v>15100</v>
      </c>
      <c r="E174" s="115">
        <f>'Combining-Exhibit 3'!P$12</f>
        <v>0</v>
      </c>
      <c r="F174" t="s">
        <v>809</v>
      </c>
    </row>
    <row r="175" spans="1:6" x14ac:dyDescent="0.3">
      <c r="A175">
        <f>VLOOKUP('Start Here'!$B$2,EntityNumber,2,FALSE)</f>
        <v>510002</v>
      </c>
      <c r="B175" s="131">
        <f>YEAR('Start Here'!$B$5)</f>
        <v>2025</v>
      </c>
      <c r="C175" s="213" t="str">
        <f>IF(ISBLANK('Combining-Exhibit 3'!$P$7),"",'Combining-Exhibit 3'!$P$7)</f>
        <v/>
      </c>
      <c r="D175">
        <v>10710</v>
      </c>
      <c r="E175" s="115">
        <f>'Combining-Exhibit 3'!P$13</f>
        <v>0</v>
      </c>
      <c r="F175" t="s">
        <v>809</v>
      </c>
    </row>
    <row r="176" spans="1:6" x14ac:dyDescent="0.3">
      <c r="A176">
        <f>VLOOKUP('Start Here'!$B$2,EntityNumber,2,FALSE)</f>
        <v>510002</v>
      </c>
      <c r="B176" s="131">
        <f>YEAR('Start Here'!$B$5)</f>
        <v>2025</v>
      </c>
      <c r="C176" s="213" t="str">
        <f>IF(ISBLANK('Combining-Exhibit 3'!$P$7),"",'Combining-Exhibit 3'!$P$7)</f>
        <v/>
      </c>
      <c r="D176">
        <v>10720</v>
      </c>
      <c r="E176" s="115">
        <f>'Combining-Exhibit 3'!P$14</f>
        <v>0</v>
      </c>
      <c r="F176" t="s">
        <v>809</v>
      </c>
    </row>
    <row r="177" spans="1:6" x14ac:dyDescent="0.3">
      <c r="A177">
        <f>VLOOKUP('Start Here'!$B$2,EntityNumber,2,FALSE)</f>
        <v>510002</v>
      </c>
      <c r="B177" s="131">
        <f>YEAR('Start Here'!$B$5)</f>
        <v>2025</v>
      </c>
      <c r="C177" s="213" t="str">
        <f>IF(ISBLANK('Combining-Exhibit 3'!$P$7),"",'Combining-Exhibit 3'!$P$7)</f>
        <v/>
      </c>
      <c r="D177">
        <v>27300</v>
      </c>
      <c r="E177" s="115">
        <f>'Combining-Exhibit 3'!P$18</f>
        <v>0</v>
      </c>
      <c r="F177" t="s">
        <v>809</v>
      </c>
    </row>
    <row r="178" spans="1:6" x14ac:dyDescent="0.3">
      <c r="A178">
        <f>VLOOKUP('Start Here'!$B$2,EntityNumber,2,FALSE)</f>
        <v>510002</v>
      </c>
      <c r="B178" s="131">
        <f>YEAR('Start Here'!$B$5)</f>
        <v>2025</v>
      </c>
      <c r="C178" s="213" t="str">
        <f>IF(ISBLANK('Combining-Exhibit 3'!$P$7),"",'Combining-Exhibit 3'!$P$7)</f>
        <v/>
      </c>
      <c r="D178">
        <v>27400</v>
      </c>
      <c r="E178" s="115">
        <f>'Combining-Exhibit 3'!P$19</f>
        <v>0</v>
      </c>
      <c r="F178" t="s">
        <v>809</v>
      </c>
    </row>
    <row r="179" spans="1:6" x14ac:dyDescent="0.3">
      <c r="A179">
        <f>VLOOKUP('Start Here'!$B$2,EntityNumber,2,FALSE)</f>
        <v>510002</v>
      </c>
      <c r="B179" s="131">
        <f>YEAR('Start Here'!$B$5)</f>
        <v>2025</v>
      </c>
      <c r="C179" s="213" t="str">
        <f>IF(ISBLANK('Combining-Exhibit 3'!$P$7),"",'Combining-Exhibit 3'!$P$7)</f>
        <v/>
      </c>
      <c r="D179">
        <v>27500</v>
      </c>
      <c r="E179" s="115">
        <f>'Combining-Exhibit 3'!P$20</f>
        <v>0</v>
      </c>
      <c r="F179" t="s">
        <v>809</v>
      </c>
    </row>
    <row r="180" spans="1:6" x14ac:dyDescent="0.3">
      <c r="A180">
        <f>VLOOKUP('Start Here'!$B$2,EntityNumber,2,FALSE)</f>
        <v>510002</v>
      </c>
      <c r="B180" s="131">
        <f>YEAR('Start Here'!$B$5)</f>
        <v>2025</v>
      </c>
      <c r="C180" s="213" t="str">
        <f>IF(ISBLANK('Combining-Exhibit 3'!$P$7),"",'Combining-Exhibit 3'!$P$7)</f>
        <v/>
      </c>
      <c r="D180">
        <v>27600</v>
      </c>
      <c r="E180" s="115">
        <f>'Combining-Exhibit 3'!P$21</f>
        <v>0</v>
      </c>
      <c r="F180" t="s">
        <v>809</v>
      </c>
    </row>
    <row r="181" spans="1:6" x14ac:dyDescent="0.3">
      <c r="A181">
        <f>VLOOKUP('Start Here'!$B$2,EntityNumber,2,FALSE)</f>
        <v>510002</v>
      </c>
      <c r="B181" s="131">
        <f>YEAR('Start Here'!$B$5)</f>
        <v>2025</v>
      </c>
      <c r="C181" s="213" t="str">
        <f>IF(ISBLANK('Combining-Exhibit 3'!$P$7),"",'Combining-Exhibit 3'!$P$7)</f>
        <v/>
      </c>
      <c r="D181">
        <v>27700</v>
      </c>
      <c r="E181" s="115">
        <f>'Combining-Exhibit 3'!P$22</f>
        <v>0</v>
      </c>
      <c r="F181" t="s">
        <v>809</v>
      </c>
    </row>
    <row r="182" spans="1:6" x14ac:dyDescent="0.3">
      <c r="A182">
        <f>VLOOKUP('Start Here'!$B$2,EntityNumber,2,FALSE)</f>
        <v>510002</v>
      </c>
      <c r="B182" s="131">
        <f>YEAR('Start Here'!$B$5)</f>
        <v>2025</v>
      </c>
      <c r="C182" s="213" t="str">
        <f>IF(ISBLANK('Combining-Exhibit 3'!$Q$7),"",'Combining-Exhibit 3'!$Q$7)</f>
        <v/>
      </c>
      <c r="D182">
        <v>10100</v>
      </c>
      <c r="E182" s="115">
        <f>'Combining-Exhibit 3'!Q$10</f>
        <v>0</v>
      </c>
      <c r="F182" t="s">
        <v>809</v>
      </c>
    </row>
    <row r="183" spans="1:6" x14ac:dyDescent="0.3">
      <c r="A183">
        <f>VLOOKUP('Start Here'!$B$2,EntityNumber,2,FALSE)</f>
        <v>510002</v>
      </c>
      <c r="B183" s="131">
        <f>YEAR('Start Here'!$B$5)</f>
        <v>2025</v>
      </c>
      <c r="C183" s="213" t="str">
        <f>IF(ISBLANK('Combining-Exhibit 3'!$Q$7),"",'Combining-Exhibit 3'!$Q$7)</f>
        <v/>
      </c>
      <c r="D183">
        <v>10600</v>
      </c>
      <c r="E183" s="115">
        <f>'Combining-Exhibit 3'!Q$11</f>
        <v>0</v>
      </c>
      <c r="F183" t="s">
        <v>809</v>
      </c>
    </row>
    <row r="184" spans="1:6" x14ac:dyDescent="0.3">
      <c r="A184">
        <f>VLOOKUP('Start Here'!$B$2,EntityNumber,2,FALSE)</f>
        <v>510002</v>
      </c>
      <c r="B184" s="131">
        <f>YEAR('Start Here'!$B$5)</f>
        <v>2025</v>
      </c>
      <c r="C184" s="213" t="str">
        <f>IF(ISBLANK('Combining-Exhibit 3'!$Q$7),"",'Combining-Exhibit 3'!$Q$7)</f>
        <v/>
      </c>
      <c r="D184">
        <v>15100</v>
      </c>
      <c r="E184" s="115">
        <f>'Combining-Exhibit 3'!Q$12</f>
        <v>0</v>
      </c>
      <c r="F184" t="s">
        <v>809</v>
      </c>
    </row>
    <row r="185" spans="1:6" x14ac:dyDescent="0.3">
      <c r="A185">
        <f>VLOOKUP('Start Here'!$B$2,EntityNumber,2,FALSE)</f>
        <v>510002</v>
      </c>
      <c r="B185" s="131">
        <f>YEAR('Start Here'!$B$5)</f>
        <v>2025</v>
      </c>
      <c r="C185" s="213" t="str">
        <f>IF(ISBLANK('Combining-Exhibit 3'!$Q$7),"",'Combining-Exhibit 3'!$Q$7)</f>
        <v/>
      </c>
      <c r="D185">
        <v>10710</v>
      </c>
      <c r="E185" s="115">
        <f>'Combining-Exhibit 3'!Q$13</f>
        <v>0</v>
      </c>
      <c r="F185" t="s">
        <v>809</v>
      </c>
    </row>
    <row r="186" spans="1:6" x14ac:dyDescent="0.3">
      <c r="A186">
        <f>VLOOKUP('Start Here'!$B$2,EntityNumber,2,FALSE)</f>
        <v>510002</v>
      </c>
      <c r="B186" s="131">
        <f>YEAR('Start Here'!$B$5)</f>
        <v>2025</v>
      </c>
      <c r="C186" s="213" t="str">
        <f>IF(ISBLANK('Combining-Exhibit 3'!$Q$7),"",'Combining-Exhibit 3'!$Q$7)</f>
        <v/>
      </c>
      <c r="D186">
        <v>10720</v>
      </c>
      <c r="E186" s="115">
        <f>'Combining-Exhibit 3'!Q$14</f>
        <v>0</v>
      </c>
      <c r="F186" t="s">
        <v>809</v>
      </c>
    </row>
    <row r="187" spans="1:6" x14ac:dyDescent="0.3">
      <c r="A187">
        <f>VLOOKUP('Start Here'!$B$2,EntityNumber,2,FALSE)</f>
        <v>510002</v>
      </c>
      <c r="B187" s="131">
        <f>YEAR('Start Here'!$B$5)</f>
        <v>2025</v>
      </c>
      <c r="C187" s="213" t="str">
        <f>IF(ISBLANK('Combining-Exhibit 3'!$Q$7),"",'Combining-Exhibit 3'!$Q$7)</f>
        <v/>
      </c>
      <c r="D187">
        <v>27300</v>
      </c>
      <c r="E187" s="115">
        <f>'Combining-Exhibit 3'!Q$18</f>
        <v>0</v>
      </c>
      <c r="F187" t="s">
        <v>809</v>
      </c>
    </row>
    <row r="188" spans="1:6" x14ac:dyDescent="0.3">
      <c r="A188">
        <f>VLOOKUP('Start Here'!$B$2,EntityNumber,2,FALSE)</f>
        <v>510002</v>
      </c>
      <c r="B188" s="131">
        <f>YEAR('Start Here'!$B$5)</f>
        <v>2025</v>
      </c>
      <c r="C188" s="213" t="str">
        <f>IF(ISBLANK('Combining-Exhibit 3'!$Q$7),"",'Combining-Exhibit 3'!$Q$7)</f>
        <v/>
      </c>
      <c r="D188">
        <v>27400</v>
      </c>
      <c r="E188" s="115">
        <f>'Combining-Exhibit 3'!Q$19</f>
        <v>0</v>
      </c>
      <c r="F188" t="s">
        <v>809</v>
      </c>
    </row>
    <row r="189" spans="1:6" x14ac:dyDescent="0.3">
      <c r="A189">
        <f>VLOOKUP('Start Here'!$B$2,EntityNumber,2,FALSE)</f>
        <v>510002</v>
      </c>
      <c r="B189" s="131">
        <f>YEAR('Start Here'!$B$5)</f>
        <v>2025</v>
      </c>
      <c r="C189" s="213" t="str">
        <f>IF(ISBLANK('Combining-Exhibit 3'!$Q$7),"",'Combining-Exhibit 3'!$Q$7)</f>
        <v/>
      </c>
      <c r="D189">
        <v>27500</v>
      </c>
      <c r="E189" s="115">
        <f>'Combining-Exhibit 3'!Q$20</f>
        <v>0</v>
      </c>
      <c r="F189" t="s">
        <v>809</v>
      </c>
    </row>
    <row r="190" spans="1:6" x14ac:dyDescent="0.3">
      <c r="A190">
        <f>VLOOKUP('Start Here'!$B$2,EntityNumber,2,FALSE)</f>
        <v>510002</v>
      </c>
      <c r="B190" s="131">
        <f>YEAR('Start Here'!$B$5)</f>
        <v>2025</v>
      </c>
      <c r="C190" s="213" t="str">
        <f>IF(ISBLANK('Combining-Exhibit 3'!$Q$7),"",'Combining-Exhibit 3'!$Q$7)</f>
        <v/>
      </c>
      <c r="D190">
        <v>27600</v>
      </c>
      <c r="E190" s="115">
        <f>'Combining-Exhibit 3'!Q$21</f>
        <v>0</v>
      </c>
      <c r="F190" t="s">
        <v>809</v>
      </c>
    </row>
    <row r="191" spans="1:6" x14ac:dyDescent="0.3">
      <c r="A191">
        <f>VLOOKUP('Start Here'!$B$2,EntityNumber,2,FALSE)</f>
        <v>510002</v>
      </c>
      <c r="B191" s="131">
        <f>YEAR('Start Here'!$B$5)</f>
        <v>2025</v>
      </c>
      <c r="C191" s="213" t="str">
        <f>IF(ISBLANK('Combining-Exhibit 3'!$Q$7),"",'Combining-Exhibit 3'!$Q$7)</f>
        <v/>
      </c>
      <c r="D191">
        <v>27700</v>
      </c>
      <c r="E191" s="115">
        <f>'Combining-Exhibit 3'!Q$22</f>
        <v>0</v>
      </c>
      <c r="F191" t="s">
        <v>809</v>
      </c>
    </row>
    <row r="192" spans="1:6" x14ac:dyDescent="0.3">
      <c r="A192">
        <f>VLOOKUP('Start Here'!$B$2,EntityNumber,2,FALSE)</f>
        <v>510002</v>
      </c>
      <c r="B192" s="131">
        <f>YEAR('Start Here'!$B$5)</f>
        <v>2025</v>
      </c>
      <c r="C192">
        <v>100</v>
      </c>
      <c r="D192">
        <v>31100</v>
      </c>
      <c r="E192" s="115">
        <f>'Exhibit 4'!C$11</f>
        <v>0</v>
      </c>
      <c r="F192" t="s">
        <v>811</v>
      </c>
    </row>
    <row r="193" spans="1:6" x14ac:dyDescent="0.3">
      <c r="A193">
        <f>VLOOKUP('Start Here'!$B$2,EntityNumber,2,FALSE)</f>
        <v>510002</v>
      </c>
      <c r="B193" s="131">
        <f>YEAR('Start Here'!$B$5)</f>
        <v>2025</v>
      </c>
      <c r="C193">
        <v>100</v>
      </c>
      <c r="D193">
        <v>31200</v>
      </c>
      <c r="E193" s="115">
        <f>'Exhibit 4'!C$12</f>
        <v>0</v>
      </c>
      <c r="F193" t="s">
        <v>811</v>
      </c>
    </row>
    <row r="194" spans="1:6" x14ac:dyDescent="0.3">
      <c r="A194">
        <f>VLOOKUP('Start Here'!$B$2,EntityNumber,2,FALSE)</f>
        <v>510002</v>
      </c>
      <c r="B194" s="131">
        <f>YEAR('Start Here'!$B$5)</f>
        <v>2025</v>
      </c>
      <c r="C194">
        <v>100</v>
      </c>
      <c r="D194">
        <v>31300</v>
      </c>
      <c r="E194" s="115">
        <f>'Exhibit 4'!C$13</f>
        <v>0</v>
      </c>
      <c r="F194" t="s">
        <v>811</v>
      </c>
    </row>
    <row r="195" spans="1:6" x14ac:dyDescent="0.3">
      <c r="A195">
        <f>VLOOKUP('Start Here'!$B$2,EntityNumber,2,FALSE)</f>
        <v>510002</v>
      </c>
      <c r="B195" s="131">
        <f>YEAR('Start Here'!$B$5)</f>
        <v>2025</v>
      </c>
      <c r="C195">
        <v>100</v>
      </c>
      <c r="D195">
        <v>31400</v>
      </c>
      <c r="E195" s="115">
        <f>'Exhibit 4'!C$14</f>
        <v>0</v>
      </c>
      <c r="F195" t="s">
        <v>811</v>
      </c>
    </row>
    <row r="196" spans="1:6" x14ac:dyDescent="0.3">
      <c r="A196">
        <f>VLOOKUP('Start Here'!$B$2,EntityNumber,2,FALSE)</f>
        <v>510002</v>
      </c>
      <c r="B196" s="131">
        <f>YEAR('Start Here'!$B$5)</f>
        <v>2025</v>
      </c>
      <c r="C196">
        <v>100</v>
      </c>
      <c r="D196">
        <v>31500</v>
      </c>
      <c r="E196" s="115">
        <f>'Exhibit 4'!C$15</f>
        <v>0</v>
      </c>
      <c r="F196" t="s">
        <v>811</v>
      </c>
    </row>
    <row r="197" spans="1:6" x14ac:dyDescent="0.3">
      <c r="A197">
        <f>VLOOKUP('Start Here'!$B$2,EntityNumber,2,FALSE)</f>
        <v>510002</v>
      </c>
      <c r="B197" s="131">
        <f>YEAR('Start Here'!$B$5)</f>
        <v>2025</v>
      </c>
      <c r="C197">
        <v>100</v>
      </c>
      <c r="D197">
        <v>31600</v>
      </c>
      <c r="E197" s="115">
        <f>'Exhibit 4'!C$16</f>
        <v>0</v>
      </c>
      <c r="F197" t="s">
        <v>811</v>
      </c>
    </row>
    <row r="198" spans="1:6" x14ac:dyDescent="0.3">
      <c r="A198">
        <f>VLOOKUP('Start Here'!$B$2,EntityNumber,2,FALSE)</f>
        <v>510002</v>
      </c>
      <c r="B198" s="131">
        <f>YEAR('Start Here'!$B$5)</f>
        <v>2025</v>
      </c>
      <c r="C198">
        <v>100</v>
      </c>
      <c r="D198">
        <v>31800</v>
      </c>
      <c r="E198" s="115">
        <f>'Exhibit 4'!C$17</f>
        <v>0</v>
      </c>
      <c r="F198" t="s">
        <v>811</v>
      </c>
    </row>
    <row r="199" spans="1:6" x14ac:dyDescent="0.3">
      <c r="A199">
        <f>VLOOKUP('Start Here'!$B$2,EntityNumber,2,FALSE)</f>
        <v>510002</v>
      </c>
      <c r="B199" s="131">
        <f>YEAR('Start Here'!$B$5)</f>
        <v>2025</v>
      </c>
      <c r="C199">
        <v>100</v>
      </c>
      <c r="D199">
        <v>31900</v>
      </c>
      <c r="E199" s="115">
        <f>'Exhibit 4'!C$18</f>
        <v>0</v>
      </c>
      <c r="F199" t="s">
        <v>811</v>
      </c>
    </row>
    <row r="200" spans="1:6" x14ac:dyDescent="0.3">
      <c r="A200">
        <f>VLOOKUP('Start Here'!$B$2,EntityNumber,2,FALSE)</f>
        <v>510002</v>
      </c>
      <c r="B200" s="131">
        <f>YEAR('Start Here'!$B$5)</f>
        <v>2025</v>
      </c>
      <c r="C200">
        <v>100</v>
      </c>
      <c r="D200">
        <v>32000</v>
      </c>
      <c r="E200" s="115">
        <f>'Exhibit 4'!C$21</f>
        <v>0</v>
      </c>
      <c r="F200" t="s">
        <v>811</v>
      </c>
    </row>
    <row r="201" spans="1:6" x14ac:dyDescent="0.3">
      <c r="A201">
        <f>VLOOKUP('Start Here'!$B$2,EntityNumber,2,FALSE)</f>
        <v>510002</v>
      </c>
      <c r="B201" s="131">
        <f>YEAR('Start Here'!$B$5)</f>
        <v>2025</v>
      </c>
      <c r="C201">
        <v>100</v>
      </c>
      <c r="D201">
        <v>33100</v>
      </c>
      <c r="E201" s="115">
        <f>'Exhibit 4'!C$24</f>
        <v>0</v>
      </c>
      <c r="F201" t="s">
        <v>811</v>
      </c>
    </row>
    <row r="202" spans="1:6" x14ac:dyDescent="0.3">
      <c r="A202">
        <f>VLOOKUP('Start Here'!$B$2,EntityNumber,2,FALSE)</f>
        <v>510002</v>
      </c>
      <c r="B202" s="131">
        <f>YEAR('Start Here'!$B$5)</f>
        <v>2025</v>
      </c>
      <c r="C202">
        <v>100</v>
      </c>
      <c r="D202">
        <v>33200</v>
      </c>
      <c r="E202" s="115">
        <f>'Exhibit 4'!C$25</f>
        <v>0</v>
      </c>
      <c r="F202" t="s">
        <v>811</v>
      </c>
    </row>
    <row r="203" spans="1:6" x14ac:dyDescent="0.3">
      <c r="A203">
        <f>VLOOKUP('Start Here'!$B$2,EntityNumber,2,FALSE)</f>
        <v>510002</v>
      </c>
      <c r="B203" s="131">
        <f>YEAR('Start Here'!$B$5)</f>
        <v>2025</v>
      </c>
      <c r="C203">
        <v>100</v>
      </c>
      <c r="D203">
        <v>33300</v>
      </c>
      <c r="E203" s="115">
        <f>'Exhibit 4'!C$26</f>
        <v>0</v>
      </c>
      <c r="F203" t="s">
        <v>811</v>
      </c>
    </row>
    <row r="204" spans="1:6" x14ac:dyDescent="0.3">
      <c r="A204">
        <f>VLOOKUP('Start Here'!$B$2,EntityNumber,2,FALSE)</f>
        <v>510002</v>
      </c>
      <c r="B204" s="131">
        <f>YEAR('Start Here'!$B$5)</f>
        <v>2025</v>
      </c>
      <c r="C204">
        <v>100</v>
      </c>
      <c r="D204">
        <v>33400</v>
      </c>
      <c r="E204" s="115">
        <f>'Exhibit 4'!C$27</f>
        <v>0</v>
      </c>
      <c r="F204" t="s">
        <v>811</v>
      </c>
    </row>
    <row r="205" spans="1:6" x14ac:dyDescent="0.3">
      <c r="A205">
        <f>VLOOKUP('Start Here'!$B$2,EntityNumber,2,FALSE)</f>
        <v>510002</v>
      </c>
      <c r="B205" s="131">
        <f>YEAR('Start Here'!$B$5)</f>
        <v>2025</v>
      </c>
      <c r="C205">
        <v>100</v>
      </c>
      <c r="D205">
        <v>33501</v>
      </c>
      <c r="E205" s="115">
        <f>'Exhibit 4'!C$29</f>
        <v>0</v>
      </c>
      <c r="F205" t="s">
        <v>811</v>
      </c>
    </row>
    <row r="206" spans="1:6" x14ac:dyDescent="0.3">
      <c r="A206">
        <f>VLOOKUP('Start Here'!$B$2,EntityNumber,2,FALSE)</f>
        <v>510002</v>
      </c>
      <c r="B206" s="131">
        <f>YEAR('Start Here'!$B$5)</f>
        <v>2025</v>
      </c>
      <c r="C206">
        <v>100</v>
      </c>
      <c r="D206">
        <v>33502</v>
      </c>
      <c r="E206" s="115">
        <f>'Exhibit 4'!C$30</f>
        <v>0</v>
      </c>
      <c r="F206" t="s">
        <v>811</v>
      </c>
    </row>
    <row r="207" spans="1:6" x14ac:dyDescent="0.3">
      <c r="A207">
        <f>VLOOKUP('Start Here'!$B$2,EntityNumber,2,FALSE)</f>
        <v>510002</v>
      </c>
      <c r="B207" s="131">
        <f>YEAR('Start Here'!$B$5)</f>
        <v>2025</v>
      </c>
      <c r="C207">
        <v>100</v>
      </c>
      <c r="D207">
        <v>33504</v>
      </c>
      <c r="E207" s="115">
        <f>'Exhibit 4'!C$31</f>
        <v>0</v>
      </c>
      <c r="F207" t="s">
        <v>811</v>
      </c>
    </row>
    <row r="208" spans="1:6" x14ac:dyDescent="0.3">
      <c r="A208">
        <f>VLOOKUP('Start Here'!$B$2,EntityNumber,2,FALSE)</f>
        <v>510002</v>
      </c>
      <c r="B208" s="131">
        <f>YEAR('Start Here'!$B$5)</f>
        <v>2025</v>
      </c>
      <c r="C208">
        <v>100</v>
      </c>
      <c r="D208">
        <v>33505</v>
      </c>
      <c r="E208" s="115">
        <f>'Exhibit 4'!C$32</f>
        <v>0</v>
      </c>
      <c r="F208" t="s">
        <v>811</v>
      </c>
    </row>
    <row r="209" spans="1:6" x14ac:dyDescent="0.3">
      <c r="A209">
        <f>VLOOKUP('Start Here'!$B$2,EntityNumber,2,FALSE)</f>
        <v>510002</v>
      </c>
      <c r="B209" s="131">
        <f>YEAR('Start Here'!$B$5)</f>
        <v>2025</v>
      </c>
      <c r="C209">
        <v>100</v>
      </c>
      <c r="D209">
        <v>33506</v>
      </c>
      <c r="E209" s="115">
        <f>'Exhibit 4'!C$33</f>
        <v>0</v>
      </c>
      <c r="F209" t="s">
        <v>811</v>
      </c>
    </row>
    <row r="210" spans="1:6" x14ac:dyDescent="0.3">
      <c r="A210">
        <f>VLOOKUP('Start Here'!$B$2,EntityNumber,2,FALSE)</f>
        <v>510002</v>
      </c>
      <c r="B210" s="131">
        <f>YEAR('Start Here'!$B$5)</f>
        <v>2025</v>
      </c>
      <c r="C210">
        <v>100</v>
      </c>
      <c r="D210">
        <v>33507</v>
      </c>
      <c r="E210" s="115">
        <f>'Exhibit 4'!C$34</f>
        <v>0</v>
      </c>
      <c r="F210" t="s">
        <v>811</v>
      </c>
    </row>
    <row r="211" spans="1:6" x14ac:dyDescent="0.3">
      <c r="A211">
        <f>VLOOKUP('Start Here'!$B$2,EntityNumber,2,FALSE)</f>
        <v>510002</v>
      </c>
      <c r="B211" s="131">
        <f>YEAR('Start Here'!$B$5)</f>
        <v>2025</v>
      </c>
      <c r="C211">
        <v>100</v>
      </c>
      <c r="D211">
        <v>33508</v>
      </c>
      <c r="E211" s="115">
        <f>'Exhibit 4'!C$35</f>
        <v>0</v>
      </c>
      <c r="F211" t="s">
        <v>811</v>
      </c>
    </row>
    <row r="212" spans="1:6" x14ac:dyDescent="0.3">
      <c r="A212">
        <f>VLOOKUP('Start Here'!$B$2,EntityNumber,2,FALSE)</f>
        <v>510002</v>
      </c>
      <c r="B212" s="131">
        <f>YEAR('Start Here'!$B$5)</f>
        <v>2025</v>
      </c>
      <c r="C212">
        <v>100</v>
      </c>
      <c r="D212">
        <v>33509</v>
      </c>
      <c r="E212" s="115">
        <f>'Exhibit 4'!C$36</f>
        <v>0</v>
      </c>
      <c r="F212" t="s">
        <v>811</v>
      </c>
    </row>
    <row r="213" spans="1:6" x14ac:dyDescent="0.3">
      <c r="A213">
        <f>VLOOKUP('Start Here'!$B$2,EntityNumber,2,FALSE)</f>
        <v>510002</v>
      </c>
      <c r="B213" s="131">
        <f>YEAR('Start Here'!$B$5)</f>
        <v>2025</v>
      </c>
      <c r="C213">
        <v>100</v>
      </c>
      <c r="D213">
        <v>33510</v>
      </c>
      <c r="E213" s="115">
        <f>'Exhibit 4'!C$37</f>
        <v>0</v>
      </c>
      <c r="F213" t="s">
        <v>811</v>
      </c>
    </row>
    <row r="214" spans="1:6" x14ac:dyDescent="0.3">
      <c r="A214">
        <f>VLOOKUP('Start Here'!$B$2,EntityNumber,2,FALSE)</f>
        <v>510002</v>
      </c>
      <c r="B214" s="131">
        <f>YEAR('Start Here'!$B$5)</f>
        <v>2025</v>
      </c>
      <c r="C214">
        <v>100</v>
      </c>
      <c r="D214">
        <v>33511</v>
      </c>
      <c r="E214" s="115">
        <f>'Exhibit 4'!C$38</f>
        <v>0</v>
      </c>
      <c r="F214" t="s">
        <v>811</v>
      </c>
    </row>
    <row r="215" spans="1:6" x14ac:dyDescent="0.3">
      <c r="A215">
        <f>VLOOKUP('Start Here'!$B$2,EntityNumber,2,FALSE)</f>
        <v>510002</v>
      </c>
      <c r="B215" s="131">
        <f>YEAR('Start Here'!$B$5)</f>
        <v>2025</v>
      </c>
      <c r="C215">
        <v>100</v>
      </c>
      <c r="D215">
        <v>33513</v>
      </c>
      <c r="E215" s="115">
        <f>'Exhibit 4'!C$39</f>
        <v>0</v>
      </c>
      <c r="F215" t="s">
        <v>811</v>
      </c>
    </row>
    <row r="216" spans="1:6" x14ac:dyDescent="0.3">
      <c r="A216">
        <f>VLOOKUP('Start Here'!$B$2,EntityNumber,2,FALSE)</f>
        <v>510002</v>
      </c>
      <c r="B216" s="131">
        <f>YEAR('Start Here'!$B$5)</f>
        <v>2025</v>
      </c>
      <c r="C216">
        <v>100</v>
      </c>
      <c r="D216">
        <v>33514</v>
      </c>
      <c r="E216" s="115">
        <f>'Exhibit 4'!C$40</f>
        <v>0</v>
      </c>
      <c r="F216" t="s">
        <v>811</v>
      </c>
    </row>
    <row r="217" spans="1:6" x14ac:dyDescent="0.3">
      <c r="A217">
        <f>VLOOKUP('Start Here'!$B$2,EntityNumber,2,FALSE)</f>
        <v>510002</v>
      </c>
      <c r="B217" s="131">
        <f>YEAR('Start Here'!$B$5)</f>
        <v>2025</v>
      </c>
      <c r="C217">
        <v>100</v>
      </c>
      <c r="D217">
        <v>33515</v>
      </c>
      <c r="E217" s="115">
        <f>'Exhibit 4'!C$41</f>
        <v>0</v>
      </c>
      <c r="F217" t="s">
        <v>811</v>
      </c>
    </row>
    <row r="218" spans="1:6" x14ac:dyDescent="0.3">
      <c r="A218">
        <f>VLOOKUP('Start Here'!$B$2,EntityNumber,2,FALSE)</f>
        <v>510002</v>
      </c>
      <c r="B218" s="131">
        <f>YEAR('Start Here'!$B$5)</f>
        <v>2025</v>
      </c>
      <c r="C218">
        <v>100</v>
      </c>
      <c r="D218">
        <v>33516</v>
      </c>
      <c r="E218" s="115">
        <f>'Exhibit 4'!C$42</f>
        <v>0</v>
      </c>
      <c r="F218" t="s">
        <v>811</v>
      </c>
    </row>
    <row r="219" spans="1:6" x14ac:dyDescent="0.3">
      <c r="A219">
        <f>VLOOKUP('Start Here'!$B$2,EntityNumber,2,FALSE)</f>
        <v>510002</v>
      </c>
      <c r="B219" s="131">
        <f>YEAR('Start Here'!$B$5)</f>
        <v>2025</v>
      </c>
      <c r="C219">
        <v>100</v>
      </c>
      <c r="D219">
        <v>33517</v>
      </c>
      <c r="E219" s="115">
        <f>'Exhibit 4'!C$43</f>
        <v>0</v>
      </c>
      <c r="F219" t="s">
        <v>811</v>
      </c>
    </row>
    <row r="220" spans="1:6" x14ac:dyDescent="0.3">
      <c r="A220">
        <f>VLOOKUP('Start Here'!$B$2,EntityNumber,2,FALSE)</f>
        <v>510002</v>
      </c>
      <c r="B220" s="131">
        <f>YEAR('Start Here'!$B$5)</f>
        <v>2025</v>
      </c>
      <c r="C220">
        <v>100</v>
      </c>
      <c r="D220">
        <v>33518</v>
      </c>
      <c r="E220" s="115">
        <f>'Exhibit 4'!C$44</f>
        <v>0</v>
      </c>
      <c r="F220" t="s">
        <v>811</v>
      </c>
    </row>
    <row r="221" spans="1:6" x14ac:dyDescent="0.3">
      <c r="A221">
        <f>VLOOKUP('Start Here'!$B$2,EntityNumber,2,FALSE)</f>
        <v>510002</v>
      </c>
      <c r="B221" s="131">
        <f>YEAR('Start Here'!$B$5)</f>
        <v>2025</v>
      </c>
      <c r="C221">
        <v>100</v>
      </c>
      <c r="D221">
        <v>33519</v>
      </c>
      <c r="E221" s="115">
        <f>'Exhibit 4'!C$45</f>
        <v>0</v>
      </c>
      <c r="F221" t="s">
        <v>811</v>
      </c>
    </row>
    <row r="222" spans="1:6" x14ac:dyDescent="0.3">
      <c r="A222">
        <f>VLOOKUP('Start Here'!$B$2,EntityNumber,2,FALSE)</f>
        <v>510002</v>
      </c>
      <c r="B222" s="131">
        <f>YEAR('Start Here'!$B$5)</f>
        <v>2025</v>
      </c>
      <c r="C222">
        <v>100</v>
      </c>
      <c r="D222">
        <v>33599</v>
      </c>
      <c r="E222" s="115">
        <f>'Exhibit 4'!C$46</f>
        <v>0</v>
      </c>
      <c r="F222" t="s">
        <v>811</v>
      </c>
    </row>
    <row r="223" spans="1:6" x14ac:dyDescent="0.3">
      <c r="A223">
        <f>VLOOKUP('Start Here'!$B$2,EntityNumber,2,FALSE)</f>
        <v>510002</v>
      </c>
      <c r="B223" s="131">
        <f>YEAR('Start Here'!$B$5)</f>
        <v>2025</v>
      </c>
      <c r="C223">
        <v>100</v>
      </c>
      <c r="D223">
        <v>33600</v>
      </c>
      <c r="E223" s="115">
        <f>'Exhibit 4'!C$47</f>
        <v>0</v>
      </c>
      <c r="F223" t="s">
        <v>811</v>
      </c>
    </row>
    <row r="224" spans="1:6" x14ac:dyDescent="0.3">
      <c r="A224">
        <f>VLOOKUP('Start Here'!$B$2,EntityNumber,2,FALSE)</f>
        <v>510002</v>
      </c>
      <c r="B224" s="131">
        <f>YEAR('Start Here'!$B$5)</f>
        <v>2025</v>
      </c>
      <c r="C224">
        <v>100</v>
      </c>
      <c r="D224">
        <v>33800</v>
      </c>
      <c r="E224" s="115">
        <f>'Exhibit 4'!C$48</f>
        <v>0</v>
      </c>
      <c r="F224" t="s">
        <v>811</v>
      </c>
    </row>
    <row r="225" spans="1:6" x14ac:dyDescent="0.3">
      <c r="A225">
        <f>VLOOKUP('Start Here'!$B$2,EntityNumber,2,FALSE)</f>
        <v>510002</v>
      </c>
      <c r="B225" s="131">
        <f>YEAR('Start Here'!$B$5)</f>
        <v>2025</v>
      </c>
      <c r="C225">
        <v>100</v>
      </c>
      <c r="D225">
        <v>33900</v>
      </c>
      <c r="E225" s="115">
        <f>'Exhibit 4'!C$49</f>
        <v>0</v>
      </c>
      <c r="F225" t="s">
        <v>811</v>
      </c>
    </row>
    <row r="226" spans="1:6" x14ac:dyDescent="0.3">
      <c r="A226">
        <f>VLOOKUP('Start Here'!$B$2,EntityNumber,2,FALSE)</f>
        <v>510002</v>
      </c>
      <c r="B226" s="131">
        <f>YEAR('Start Here'!$B$5)</f>
        <v>2025</v>
      </c>
      <c r="C226">
        <v>100</v>
      </c>
      <c r="D226">
        <v>34110</v>
      </c>
      <c r="E226" s="115">
        <f>'Exhibit 4'!C$54</f>
        <v>0</v>
      </c>
      <c r="F226" t="s">
        <v>811</v>
      </c>
    </row>
    <row r="227" spans="1:6" x14ac:dyDescent="0.3">
      <c r="A227">
        <f>VLOOKUP('Start Here'!$B$2,EntityNumber,2,FALSE)</f>
        <v>510002</v>
      </c>
      <c r="B227" s="131">
        <f>YEAR('Start Here'!$B$5)</f>
        <v>2025</v>
      </c>
      <c r="C227">
        <v>100</v>
      </c>
      <c r="D227">
        <v>34120</v>
      </c>
      <c r="E227" s="115">
        <f>'Exhibit 4'!C$55</f>
        <v>0</v>
      </c>
      <c r="F227" t="s">
        <v>811</v>
      </c>
    </row>
    <row r="228" spans="1:6" x14ac:dyDescent="0.3">
      <c r="A228">
        <f>VLOOKUP('Start Here'!$B$2,EntityNumber,2,FALSE)</f>
        <v>510002</v>
      </c>
      <c r="B228" s="131">
        <f>YEAR('Start Here'!$B$5)</f>
        <v>2025</v>
      </c>
      <c r="C228">
        <v>100</v>
      </c>
      <c r="D228">
        <v>34130</v>
      </c>
      <c r="E228" s="115">
        <f>'Exhibit 4'!C$56</f>
        <v>0</v>
      </c>
      <c r="F228" t="s">
        <v>811</v>
      </c>
    </row>
    <row r="229" spans="1:6" x14ac:dyDescent="0.3">
      <c r="A229">
        <f>VLOOKUP('Start Here'!$B$2,EntityNumber,2,FALSE)</f>
        <v>510002</v>
      </c>
      <c r="B229" s="131">
        <f>YEAR('Start Here'!$B$5)</f>
        <v>2025</v>
      </c>
      <c r="C229">
        <v>100</v>
      </c>
      <c r="D229">
        <v>34140</v>
      </c>
      <c r="E229" s="115">
        <f>'Exhibit 4'!C$57</f>
        <v>0</v>
      </c>
      <c r="F229" t="s">
        <v>811</v>
      </c>
    </row>
    <row r="230" spans="1:6" x14ac:dyDescent="0.3">
      <c r="A230">
        <f>VLOOKUP('Start Here'!$B$2,EntityNumber,2,FALSE)</f>
        <v>510002</v>
      </c>
      <c r="B230" s="131">
        <f>YEAR('Start Here'!$B$5)</f>
        <v>2025</v>
      </c>
      <c r="C230">
        <v>100</v>
      </c>
      <c r="D230">
        <v>34150</v>
      </c>
      <c r="E230" s="115">
        <f>'Exhibit 4'!C$58</f>
        <v>0</v>
      </c>
      <c r="F230" t="s">
        <v>811</v>
      </c>
    </row>
    <row r="231" spans="1:6" x14ac:dyDescent="0.3">
      <c r="A231">
        <f>VLOOKUP('Start Here'!$B$2,EntityNumber,2,FALSE)</f>
        <v>510002</v>
      </c>
      <c r="B231" s="131">
        <f>YEAR('Start Here'!$B$5)</f>
        <v>2025</v>
      </c>
      <c r="C231">
        <v>100</v>
      </c>
      <c r="D231">
        <v>34190</v>
      </c>
      <c r="E231" s="115">
        <f>'Exhibit 4'!C$59</f>
        <v>0</v>
      </c>
      <c r="F231" t="s">
        <v>811</v>
      </c>
    </row>
    <row r="232" spans="1:6" x14ac:dyDescent="0.3">
      <c r="A232">
        <f>VLOOKUP('Start Here'!$B$2,EntityNumber,2,FALSE)</f>
        <v>510002</v>
      </c>
      <c r="B232" s="131">
        <f>YEAR('Start Here'!$B$5)</f>
        <v>2025</v>
      </c>
      <c r="C232">
        <v>100</v>
      </c>
      <c r="D232">
        <v>34210</v>
      </c>
      <c r="E232" s="115">
        <f>'Exhibit 4'!C$61</f>
        <v>0</v>
      </c>
      <c r="F232" t="s">
        <v>811</v>
      </c>
    </row>
    <row r="233" spans="1:6" x14ac:dyDescent="0.3">
      <c r="A233">
        <f>VLOOKUP('Start Here'!$B$2,EntityNumber,2,FALSE)</f>
        <v>510002</v>
      </c>
      <c r="B233" s="131">
        <f>YEAR('Start Here'!$B$5)</f>
        <v>2025</v>
      </c>
      <c r="C233">
        <v>100</v>
      </c>
      <c r="D233">
        <v>34220</v>
      </c>
      <c r="E233" s="115">
        <f>'Exhibit 4'!C$62</f>
        <v>0</v>
      </c>
      <c r="F233" t="s">
        <v>811</v>
      </c>
    </row>
    <row r="234" spans="1:6" x14ac:dyDescent="0.3">
      <c r="A234">
        <f>VLOOKUP('Start Here'!$B$2,EntityNumber,2,FALSE)</f>
        <v>510002</v>
      </c>
      <c r="B234" s="131">
        <f>YEAR('Start Here'!$B$5)</f>
        <v>2025</v>
      </c>
      <c r="C234">
        <v>100</v>
      </c>
      <c r="D234">
        <v>34230</v>
      </c>
      <c r="E234" s="115">
        <f>'Exhibit 4'!C$63</f>
        <v>0</v>
      </c>
      <c r="F234" t="s">
        <v>811</v>
      </c>
    </row>
    <row r="235" spans="1:6" x14ac:dyDescent="0.3">
      <c r="A235">
        <f>VLOOKUP('Start Here'!$B$2,EntityNumber,2,FALSE)</f>
        <v>510002</v>
      </c>
      <c r="B235" s="131">
        <f>YEAR('Start Here'!$B$5)</f>
        <v>2025</v>
      </c>
      <c r="C235">
        <v>100</v>
      </c>
      <c r="D235">
        <v>34290</v>
      </c>
      <c r="E235" s="115">
        <f>'Exhibit 4'!C$64</f>
        <v>0</v>
      </c>
      <c r="F235" t="s">
        <v>811</v>
      </c>
    </row>
    <row r="236" spans="1:6" x14ac:dyDescent="0.3">
      <c r="A236">
        <f>VLOOKUP('Start Here'!$B$2,EntityNumber,2,FALSE)</f>
        <v>510002</v>
      </c>
      <c r="B236" s="131">
        <f>YEAR('Start Here'!$B$5)</f>
        <v>2025</v>
      </c>
      <c r="C236">
        <v>100</v>
      </c>
      <c r="D236">
        <v>34310</v>
      </c>
      <c r="E236" s="115">
        <f>'Exhibit 4'!C$66</f>
        <v>0</v>
      </c>
      <c r="F236" t="s">
        <v>811</v>
      </c>
    </row>
    <row r="237" spans="1:6" x14ac:dyDescent="0.3">
      <c r="A237">
        <f>VLOOKUP('Start Here'!$B$2,EntityNumber,2,FALSE)</f>
        <v>510002</v>
      </c>
      <c r="B237" s="131">
        <f>YEAR('Start Here'!$B$5)</f>
        <v>2025</v>
      </c>
      <c r="C237">
        <v>100</v>
      </c>
      <c r="D237">
        <v>34320</v>
      </c>
      <c r="E237" s="115">
        <f>'Exhibit 4'!C$67</f>
        <v>0</v>
      </c>
      <c r="F237" t="s">
        <v>811</v>
      </c>
    </row>
    <row r="238" spans="1:6" x14ac:dyDescent="0.3">
      <c r="A238">
        <f>VLOOKUP('Start Here'!$B$2,EntityNumber,2,FALSE)</f>
        <v>510002</v>
      </c>
      <c r="B238" s="131">
        <f>YEAR('Start Here'!$B$5)</f>
        <v>2025</v>
      </c>
      <c r="C238">
        <v>100</v>
      </c>
      <c r="D238">
        <v>34330</v>
      </c>
      <c r="E238" s="115">
        <f>'Exhibit 4'!C$68</f>
        <v>0</v>
      </c>
      <c r="F238" t="s">
        <v>811</v>
      </c>
    </row>
    <row r="239" spans="1:6" x14ac:dyDescent="0.3">
      <c r="A239">
        <f>VLOOKUP('Start Here'!$B$2,EntityNumber,2,FALSE)</f>
        <v>510002</v>
      </c>
      <c r="B239" s="131">
        <f>YEAR('Start Here'!$B$5)</f>
        <v>2025</v>
      </c>
      <c r="C239">
        <v>100</v>
      </c>
      <c r="D239">
        <v>34390</v>
      </c>
      <c r="E239" s="115">
        <f>'Exhibit 4'!C$69</f>
        <v>0</v>
      </c>
      <c r="F239" t="s">
        <v>811</v>
      </c>
    </row>
    <row r="240" spans="1:6" x14ac:dyDescent="0.3">
      <c r="A240">
        <f>VLOOKUP('Start Here'!$B$2,EntityNumber,2,FALSE)</f>
        <v>510002</v>
      </c>
      <c r="B240" s="131">
        <f>YEAR('Start Here'!$B$5)</f>
        <v>2025</v>
      </c>
      <c r="C240">
        <v>100</v>
      </c>
      <c r="D240">
        <v>34411</v>
      </c>
      <c r="E240" s="115">
        <f>'Exhibit 4'!C$72</f>
        <v>0</v>
      </c>
      <c r="F240" t="s">
        <v>811</v>
      </c>
    </row>
    <row r="241" spans="1:6" x14ac:dyDescent="0.3">
      <c r="A241">
        <f>VLOOKUP('Start Here'!$B$2,EntityNumber,2,FALSE)</f>
        <v>510002</v>
      </c>
      <c r="B241" s="131">
        <f>YEAR('Start Here'!$B$5)</f>
        <v>2025</v>
      </c>
      <c r="C241">
        <v>100</v>
      </c>
      <c r="D241">
        <v>34412</v>
      </c>
      <c r="E241" s="115">
        <f>'Exhibit 4'!C$73</f>
        <v>0</v>
      </c>
      <c r="F241" t="s">
        <v>811</v>
      </c>
    </row>
    <row r="242" spans="1:6" x14ac:dyDescent="0.3">
      <c r="A242">
        <f>VLOOKUP('Start Here'!$B$2,EntityNumber,2,FALSE)</f>
        <v>510002</v>
      </c>
      <c r="B242" s="131">
        <f>YEAR('Start Here'!$B$5)</f>
        <v>2025</v>
      </c>
      <c r="C242">
        <v>100</v>
      </c>
      <c r="D242">
        <v>34413</v>
      </c>
      <c r="E242" s="115">
        <f>'Exhibit 4'!C$74</f>
        <v>0</v>
      </c>
      <c r="F242" t="s">
        <v>811</v>
      </c>
    </row>
    <row r="243" spans="1:6" x14ac:dyDescent="0.3">
      <c r="A243">
        <f>VLOOKUP('Start Here'!$B$2,EntityNumber,2,FALSE)</f>
        <v>510002</v>
      </c>
      <c r="B243" s="131">
        <f>YEAR('Start Here'!$B$5)</f>
        <v>2025</v>
      </c>
      <c r="C243">
        <v>100</v>
      </c>
      <c r="D243">
        <v>34414</v>
      </c>
      <c r="E243" s="115">
        <f>'Exhibit 4'!C$75</f>
        <v>0</v>
      </c>
      <c r="F243" t="s">
        <v>811</v>
      </c>
    </row>
    <row r="244" spans="1:6" x14ac:dyDescent="0.3">
      <c r="A244">
        <f>VLOOKUP('Start Here'!$B$2,EntityNumber,2,FALSE)</f>
        <v>510002</v>
      </c>
      <c r="B244" s="131">
        <f>YEAR('Start Here'!$B$5)</f>
        <v>2025</v>
      </c>
      <c r="C244">
        <v>100</v>
      </c>
      <c r="D244">
        <v>34419</v>
      </c>
      <c r="E244" s="115">
        <f>'Exhibit 4'!C$76</f>
        <v>0</v>
      </c>
      <c r="F244" t="s">
        <v>811</v>
      </c>
    </row>
    <row r="245" spans="1:6" x14ac:dyDescent="0.3">
      <c r="A245">
        <f>VLOOKUP('Start Here'!$B$2,EntityNumber,2,FALSE)</f>
        <v>510002</v>
      </c>
      <c r="B245" s="131">
        <f>YEAR('Start Here'!$B$5)</f>
        <v>2025</v>
      </c>
      <c r="C245">
        <v>100</v>
      </c>
      <c r="D245">
        <v>34421</v>
      </c>
      <c r="E245" s="115">
        <f>'Exhibit 4'!C$78</f>
        <v>0</v>
      </c>
      <c r="F245" t="s">
        <v>811</v>
      </c>
    </row>
    <row r="246" spans="1:6" x14ac:dyDescent="0.3">
      <c r="A246">
        <f>VLOOKUP('Start Here'!$B$2,EntityNumber,2,FALSE)</f>
        <v>510002</v>
      </c>
      <c r="B246" s="131">
        <f>YEAR('Start Here'!$B$5)</f>
        <v>2025</v>
      </c>
      <c r="C246">
        <v>100</v>
      </c>
      <c r="D246">
        <v>34422</v>
      </c>
      <c r="E246" s="115">
        <f>'Exhibit 4'!C$79</f>
        <v>0</v>
      </c>
      <c r="F246" t="s">
        <v>811</v>
      </c>
    </row>
    <row r="247" spans="1:6" x14ac:dyDescent="0.3">
      <c r="A247">
        <f>VLOOKUP('Start Here'!$B$2,EntityNumber,2,FALSE)</f>
        <v>510002</v>
      </c>
      <c r="B247" s="131">
        <f>YEAR('Start Here'!$B$5)</f>
        <v>2025</v>
      </c>
      <c r="C247">
        <v>100</v>
      </c>
      <c r="D247">
        <v>34423</v>
      </c>
      <c r="E247" s="115">
        <f>'Exhibit 4'!C$80</f>
        <v>0</v>
      </c>
      <c r="F247" t="s">
        <v>811</v>
      </c>
    </row>
    <row r="248" spans="1:6" x14ac:dyDescent="0.3">
      <c r="A248">
        <f>VLOOKUP('Start Here'!$B$2,EntityNumber,2,FALSE)</f>
        <v>510002</v>
      </c>
      <c r="B248" s="131">
        <f>YEAR('Start Here'!$B$5)</f>
        <v>2025</v>
      </c>
      <c r="C248">
        <v>100</v>
      </c>
      <c r="D248">
        <v>34424</v>
      </c>
      <c r="E248" s="115">
        <f>'Exhibit 4'!C$81</f>
        <v>0</v>
      </c>
      <c r="F248" t="s">
        <v>811</v>
      </c>
    </row>
    <row r="249" spans="1:6" x14ac:dyDescent="0.3">
      <c r="A249">
        <f>VLOOKUP('Start Here'!$B$2,EntityNumber,2,FALSE)</f>
        <v>510002</v>
      </c>
      <c r="B249" s="131">
        <f>YEAR('Start Here'!$B$5)</f>
        <v>2025</v>
      </c>
      <c r="C249">
        <v>100</v>
      </c>
      <c r="D249">
        <v>34429</v>
      </c>
      <c r="E249" s="115">
        <f>'Exhibit 4'!C$82</f>
        <v>0</v>
      </c>
      <c r="F249" t="s">
        <v>811</v>
      </c>
    </row>
    <row r="250" spans="1:6" x14ac:dyDescent="0.3">
      <c r="A250">
        <f>VLOOKUP('Start Here'!$B$2,EntityNumber,2,FALSE)</f>
        <v>510002</v>
      </c>
      <c r="B250" s="131">
        <f>YEAR('Start Here'!$B$5)</f>
        <v>2025</v>
      </c>
      <c r="C250">
        <v>100</v>
      </c>
      <c r="D250">
        <v>34430</v>
      </c>
      <c r="E250" s="115">
        <f>'Exhibit 4'!C$83</f>
        <v>0</v>
      </c>
      <c r="F250" t="s">
        <v>811</v>
      </c>
    </row>
    <row r="251" spans="1:6" x14ac:dyDescent="0.3">
      <c r="A251">
        <f>VLOOKUP('Start Here'!$B$2,EntityNumber,2,FALSE)</f>
        <v>510002</v>
      </c>
      <c r="B251" s="131">
        <f>YEAR('Start Here'!$B$5)</f>
        <v>2025</v>
      </c>
      <c r="C251">
        <v>100</v>
      </c>
      <c r="D251">
        <v>34440</v>
      </c>
      <c r="E251" s="115">
        <f>'Exhibit 4'!C$84</f>
        <v>0</v>
      </c>
      <c r="F251" t="s">
        <v>811</v>
      </c>
    </row>
    <row r="252" spans="1:6" x14ac:dyDescent="0.3">
      <c r="A252">
        <f>VLOOKUP('Start Here'!$B$2,EntityNumber,2,FALSE)</f>
        <v>510002</v>
      </c>
      <c r="B252" s="131">
        <f>YEAR('Start Here'!$B$5)</f>
        <v>2025</v>
      </c>
      <c r="C252">
        <v>100</v>
      </c>
      <c r="D252">
        <v>34500</v>
      </c>
      <c r="E252" s="115">
        <f>'Exhibit 4'!C$85</f>
        <v>0</v>
      </c>
      <c r="F252" t="s">
        <v>811</v>
      </c>
    </row>
    <row r="253" spans="1:6" x14ac:dyDescent="0.3">
      <c r="A253">
        <f>VLOOKUP('Start Here'!$B$2,EntityNumber,2,FALSE)</f>
        <v>510002</v>
      </c>
      <c r="B253" s="131">
        <f>YEAR('Start Here'!$B$5)</f>
        <v>2025</v>
      </c>
      <c r="C253">
        <v>100</v>
      </c>
      <c r="D253">
        <v>34600</v>
      </c>
      <c r="E253" s="115">
        <f>'Exhibit 4'!C$86</f>
        <v>0</v>
      </c>
      <c r="F253" t="s">
        <v>811</v>
      </c>
    </row>
    <row r="254" spans="1:6" x14ac:dyDescent="0.3">
      <c r="A254">
        <f>VLOOKUP('Start Here'!$B$2,EntityNumber,2,FALSE)</f>
        <v>510002</v>
      </c>
      <c r="B254" s="131">
        <f>YEAR('Start Here'!$B$5)</f>
        <v>2025</v>
      </c>
      <c r="C254">
        <v>100</v>
      </c>
      <c r="D254">
        <v>34800</v>
      </c>
      <c r="E254" s="115">
        <f>'Exhibit 4'!C$87</f>
        <v>0</v>
      </c>
      <c r="F254" t="s">
        <v>811</v>
      </c>
    </row>
    <row r="255" spans="1:6" x14ac:dyDescent="0.3">
      <c r="A255">
        <f>VLOOKUP('Start Here'!$B$2,EntityNumber,2,FALSE)</f>
        <v>510002</v>
      </c>
      <c r="B255" s="131">
        <f>YEAR('Start Here'!$B$5)</f>
        <v>2025</v>
      </c>
      <c r="C255">
        <v>100</v>
      </c>
      <c r="D255">
        <v>34900</v>
      </c>
      <c r="E255" s="115">
        <f>'Exhibit 4'!C$88</f>
        <v>0</v>
      </c>
      <c r="F255" t="s">
        <v>811</v>
      </c>
    </row>
    <row r="256" spans="1:6" x14ac:dyDescent="0.3">
      <c r="A256">
        <f>VLOOKUP('Start Here'!$B$2,EntityNumber,2,FALSE)</f>
        <v>510002</v>
      </c>
      <c r="B256" s="131">
        <f>YEAR('Start Here'!$B$5)</f>
        <v>2025</v>
      </c>
      <c r="C256">
        <v>100</v>
      </c>
      <c r="D256">
        <v>35100</v>
      </c>
      <c r="E256" s="115">
        <f>'Exhibit 4'!C$92</f>
        <v>0</v>
      </c>
      <c r="F256" t="s">
        <v>811</v>
      </c>
    </row>
    <row r="257" spans="1:6" x14ac:dyDescent="0.3">
      <c r="A257">
        <f>VLOOKUP('Start Here'!$B$2,EntityNumber,2,FALSE)</f>
        <v>510002</v>
      </c>
      <c r="B257" s="131">
        <f>YEAR('Start Here'!$B$5)</f>
        <v>2025</v>
      </c>
      <c r="C257">
        <v>100</v>
      </c>
      <c r="D257">
        <v>35200</v>
      </c>
      <c r="E257" s="115">
        <f>'Exhibit 4'!C$93</f>
        <v>0</v>
      </c>
      <c r="F257" t="s">
        <v>811</v>
      </c>
    </row>
    <row r="258" spans="1:6" x14ac:dyDescent="0.3">
      <c r="A258">
        <f>VLOOKUP('Start Here'!$B$2,EntityNumber,2,FALSE)</f>
        <v>510002</v>
      </c>
      <c r="B258" s="131">
        <f>YEAR('Start Here'!$B$5)</f>
        <v>2025</v>
      </c>
      <c r="C258">
        <v>100</v>
      </c>
      <c r="D258">
        <v>35300</v>
      </c>
      <c r="E258" s="115">
        <f>'Exhibit 4'!C$94</f>
        <v>0</v>
      </c>
      <c r="F258" t="s">
        <v>811</v>
      </c>
    </row>
    <row r="259" spans="1:6" x14ac:dyDescent="0.3">
      <c r="A259">
        <f>VLOOKUP('Start Here'!$B$2,EntityNumber,2,FALSE)</f>
        <v>510002</v>
      </c>
      <c r="B259" s="131">
        <f>YEAR('Start Here'!$B$5)</f>
        <v>2025</v>
      </c>
      <c r="C259">
        <v>100</v>
      </c>
      <c r="D259">
        <v>35900</v>
      </c>
      <c r="E259" s="115">
        <f>'Exhibit 4'!C$95</f>
        <v>0</v>
      </c>
      <c r="F259" t="s">
        <v>811</v>
      </c>
    </row>
    <row r="260" spans="1:6" x14ac:dyDescent="0.3">
      <c r="A260">
        <f>VLOOKUP('Start Here'!$B$2,EntityNumber,2,FALSE)</f>
        <v>510002</v>
      </c>
      <c r="B260" s="131">
        <f>YEAR('Start Here'!$B$5)</f>
        <v>2025</v>
      </c>
      <c r="C260">
        <v>100</v>
      </c>
      <c r="D260">
        <v>36100</v>
      </c>
      <c r="E260" s="115">
        <f>'Exhibit 4'!C$99</f>
        <v>0</v>
      </c>
      <c r="F260" t="s">
        <v>811</v>
      </c>
    </row>
    <row r="261" spans="1:6" x14ac:dyDescent="0.3">
      <c r="A261">
        <f>VLOOKUP('Start Here'!$B$2,EntityNumber,2,FALSE)</f>
        <v>510002</v>
      </c>
      <c r="B261" s="131">
        <f>YEAR('Start Here'!$B$5)</f>
        <v>2025</v>
      </c>
      <c r="C261">
        <v>100</v>
      </c>
      <c r="D261">
        <v>36200</v>
      </c>
      <c r="E261" s="115">
        <f>'Exhibit 4'!C$100</f>
        <v>0</v>
      </c>
      <c r="F261" t="s">
        <v>811</v>
      </c>
    </row>
    <row r="262" spans="1:6" x14ac:dyDescent="0.3">
      <c r="A262">
        <f>VLOOKUP('Start Here'!$B$2,EntityNumber,2,FALSE)</f>
        <v>510002</v>
      </c>
      <c r="B262" s="131">
        <f>YEAR('Start Here'!$B$5)</f>
        <v>2025</v>
      </c>
      <c r="C262">
        <v>100</v>
      </c>
      <c r="D262">
        <v>36300</v>
      </c>
      <c r="E262" s="115">
        <f>'Exhibit 4'!C$101</f>
        <v>0</v>
      </c>
      <c r="F262" t="s">
        <v>811</v>
      </c>
    </row>
    <row r="263" spans="1:6" x14ac:dyDescent="0.3">
      <c r="A263">
        <f>VLOOKUP('Start Here'!$B$2,EntityNumber,2,FALSE)</f>
        <v>510002</v>
      </c>
      <c r="B263" s="131">
        <f>YEAR('Start Here'!$B$5)</f>
        <v>2025</v>
      </c>
      <c r="C263">
        <v>100</v>
      </c>
      <c r="D263">
        <v>36500</v>
      </c>
      <c r="E263" s="115">
        <f>'Exhibit 4'!C$102</f>
        <v>0</v>
      </c>
      <c r="F263" t="s">
        <v>811</v>
      </c>
    </row>
    <row r="264" spans="1:6" x14ac:dyDescent="0.3">
      <c r="A264">
        <f>VLOOKUP('Start Here'!$B$2,EntityNumber,2,FALSE)</f>
        <v>510002</v>
      </c>
      <c r="B264" s="131">
        <f>YEAR('Start Here'!$B$5)</f>
        <v>2025</v>
      </c>
      <c r="C264">
        <v>100</v>
      </c>
      <c r="D264">
        <v>36600</v>
      </c>
      <c r="E264" s="115">
        <f>'Exhibit 4'!C$103</f>
        <v>0</v>
      </c>
      <c r="F264" t="s">
        <v>811</v>
      </c>
    </row>
    <row r="265" spans="1:6" x14ac:dyDescent="0.3">
      <c r="A265">
        <f>VLOOKUP('Start Here'!$B$2,EntityNumber,2,FALSE)</f>
        <v>510002</v>
      </c>
      <c r="B265" s="131">
        <f>YEAR('Start Here'!$B$5)</f>
        <v>2025</v>
      </c>
      <c r="C265">
        <v>100</v>
      </c>
      <c r="D265">
        <v>36900</v>
      </c>
      <c r="E265" s="115">
        <f>'Exhibit 4'!C$104</f>
        <v>0</v>
      </c>
      <c r="F265" t="s">
        <v>811</v>
      </c>
    </row>
    <row r="266" spans="1:6" x14ac:dyDescent="0.3">
      <c r="A266">
        <f>VLOOKUP('Start Here'!$B$2,EntityNumber,2,FALSE)</f>
        <v>510002</v>
      </c>
      <c r="B266" s="131">
        <f>YEAR('Start Here'!$B$5)</f>
        <v>2025</v>
      </c>
      <c r="C266">
        <v>100</v>
      </c>
      <c r="D266">
        <v>411100</v>
      </c>
      <c r="E266" s="115">
        <f>'Exhibit 4'!C$111</f>
        <v>0</v>
      </c>
      <c r="F266" t="s">
        <v>811</v>
      </c>
    </row>
    <row r="267" spans="1:6" x14ac:dyDescent="0.3">
      <c r="A267">
        <f>VLOOKUP('Start Here'!$B$2,EntityNumber,2,FALSE)</f>
        <v>510002</v>
      </c>
      <c r="B267" s="131">
        <f>YEAR('Start Here'!$B$5)</f>
        <v>2025</v>
      </c>
      <c r="C267">
        <v>100</v>
      </c>
      <c r="D267">
        <v>412000</v>
      </c>
      <c r="E267" s="115">
        <f>'Exhibit 4'!C$112</f>
        <v>0</v>
      </c>
      <c r="F267" t="s">
        <v>811</v>
      </c>
    </row>
    <row r="268" spans="1:6" x14ac:dyDescent="0.3">
      <c r="A268">
        <f>VLOOKUP('Start Here'!$B$2,EntityNumber,2,FALSE)</f>
        <v>510002</v>
      </c>
      <c r="B268" s="131">
        <f>YEAR('Start Here'!$B$5)</f>
        <v>2025</v>
      </c>
      <c r="C268">
        <v>100</v>
      </c>
      <c r="D268">
        <v>413000</v>
      </c>
      <c r="E268" s="115">
        <f>'Exhibit 4'!C$113</f>
        <v>0</v>
      </c>
      <c r="F268" t="s">
        <v>811</v>
      </c>
    </row>
    <row r="269" spans="1:6" x14ac:dyDescent="0.3">
      <c r="A269">
        <f>VLOOKUP('Start Here'!$B$2,EntityNumber,2,FALSE)</f>
        <v>510002</v>
      </c>
      <c r="B269" s="131">
        <f>YEAR('Start Here'!$B$5)</f>
        <v>2025</v>
      </c>
      <c r="C269">
        <v>100</v>
      </c>
      <c r="D269">
        <v>414100</v>
      </c>
      <c r="E269" s="115">
        <f>'Exhibit 4'!C$115</f>
        <v>0</v>
      </c>
      <c r="F269" t="s">
        <v>811</v>
      </c>
    </row>
    <row r="270" spans="1:6" x14ac:dyDescent="0.3">
      <c r="A270">
        <f>VLOOKUP('Start Here'!$B$2,EntityNumber,2,FALSE)</f>
        <v>510002</v>
      </c>
      <c r="B270" s="131">
        <f>YEAR('Start Here'!$B$5)</f>
        <v>2025</v>
      </c>
      <c r="C270">
        <v>100</v>
      </c>
      <c r="D270">
        <v>414200</v>
      </c>
      <c r="E270" s="115">
        <f>'Exhibit 4'!C$116</f>
        <v>0</v>
      </c>
      <c r="F270" t="s">
        <v>811</v>
      </c>
    </row>
    <row r="271" spans="1:6" x14ac:dyDescent="0.3">
      <c r="A271">
        <f>VLOOKUP('Start Here'!$B$2,EntityNumber,2,FALSE)</f>
        <v>510002</v>
      </c>
      <c r="B271" s="131">
        <f>YEAR('Start Here'!$B$5)</f>
        <v>2025</v>
      </c>
      <c r="C271">
        <v>100</v>
      </c>
      <c r="D271">
        <v>414300</v>
      </c>
      <c r="E271" s="115">
        <f>'Exhibit 4'!C$117</f>
        <v>0</v>
      </c>
      <c r="F271" t="s">
        <v>811</v>
      </c>
    </row>
    <row r="272" spans="1:6" x14ac:dyDescent="0.3">
      <c r="A272">
        <f>VLOOKUP('Start Here'!$B$2,EntityNumber,2,FALSE)</f>
        <v>510002</v>
      </c>
      <c r="B272" s="131">
        <f>YEAR('Start Here'!$B$5)</f>
        <v>2025</v>
      </c>
      <c r="C272">
        <v>100</v>
      </c>
      <c r="D272">
        <v>414900</v>
      </c>
      <c r="E272" s="115">
        <f>'Exhibit 4'!C$118</f>
        <v>0</v>
      </c>
      <c r="F272" t="s">
        <v>811</v>
      </c>
    </row>
    <row r="273" spans="1:6" x14ac:dyDescent="0.3">
      <c r="A273">
        <f>VLOOKUP('Start Here'!$B$2,EntityNumber,2,FALSE)</f>
        <v>510002</v>
      </c>
      <c r="B273" s="131">
        <f>YEAR('Start Here'!$B$5)</f>
        <v>2025</v>
      </c>
      <c r="C273">
        <v>100</v>
      </c>
      <c r="D273">
        <v>415100</v>
      </c>
      <c r="E273" s="115">
        <f>'Exhibit 4'!C$120</f>
        <v>0</v>
      </c>
      <c r="F273" t="s">
        <v>811</v>
      </c>
    </row>
    <row r="274" spans="1:6" x14ac:dyDescent="0.3">
      <c r="A274">
        <f>VLOOKUP('Start Here'!$B$2,EntityNumber,2,FALSE)</f>
        <v>510002</v>
      </c>
      <c r="B274" s="131">
        <f>YEAR('Start Here'!$B$5)</f>
        <v>2025</v>
      </c>
      <c r="C274">
        <v>100</v>
      </c>
      <c r="D274">
        <v>415200</v>
      </c>
      <c r="E274" s="115">
        <f>'Exhibit 4'!C$121</f>
        <v>0</v>
      </c>
      <c r="F274" t="s">
        <v>811</v>
      </c>
    </row>
    <row r="275" spans="1:6" x14ac:dyDescent="0.3">
      <c r="A275">
        <f>VLOOKUP('Start Here'!$B$2,EntityNumber,2,FALSE)</f>
        <v>510002</v>
      </c>
      <c r="B275" s="131">
        <f>YEAR('Start Here'!$B$5)</f>
        <v>2025</v>
      </c>
      <c r="C275">
        <v>100</v>
      </c>
      <c r="D275">
        <v>415300</v>
      </c>
      <c r="E275" s="115">
        <f>'Exhibit 4'!C$122</f>
        <v>0</v>
      </c>
      <c r="F275" t="s">
        <v>811</v>
      </c>
    </row>
    <row r="276" spans="1:6" x14ac:dyDescent="0.3">
      <c r="A276">
        <f>VLOOKUP('Start Here'!$B$2,EntityNumber,2,FALSE)</f>
        <v>510002</v>
      </c>
      <c r="B276" s="131">
        <f>YEAR('Start Here'!$B$5)</f>
        <v>2025</v>
      </c>
      <c r="C276">
        <v>100</v>
      </c>
      <c r="D276">
        <v>415400</v>
      </c>
      <c r="E276" s="115">
        <f>'Exhibit 4'!C$123</f>
        <v>0</v>
      </c>
      <c r="F276" t="s">
        <v>811</v>
      </c>
    </row>
    <row r="277" spans="1:6" x14ac:dyDescent="0.3">
      <c r="A277">
        <f>VLOOKUP('Start Here'!$B$2,EntityNumber,2,FALSE)</f>
        <v>510002</v>
      </c>
      <c r="B277" s="131">
        <f>YEAR('Start Here'!$B$5)</f>
        <v>2025</v>
      </c>
      <c r="C277">
        <v>100</v>
      </c>
      <c r="D277">
        <v>415900</v>
      </c>
      <c r="E277" s="115">
        <f>'Exhibit 4'!C$124</f>
        <v>0</v>
      </c>
      <c r="F277" t="s">
        <v>811</v>
      </c>
    </row>
    <row r="278" spans="1:6" x14ac:dyDescent="0.3">
      <c r="A278">
        <f>VLOOKUP('Start Here'!$B$2,EntityNumber,2,FALSE)</f>
        <v>510002</v>
      </c>
      <c r="B278" s="131">
        <f>YEAR('Start Here'!$B$5)</f>
        <v>2025</v>
      </c>
      <c r="C278">
        <v>100</v>
      </c>
      <c r="D278">
        <v>416100</v>
      </c>
      <c r="E278" s="115">
        <f>'Exhibit 4'!C$126</f>
        <v>0</v>
      </c>
      <c r="F278" t="s">
        <v>811</v>
      </c>
    </row>
    <row r="279" spans="1:6" x14ac:dyDescent="0.3">
      <c r="A279">
        <f>VLOOKUP('Start Here'!$B$2,EntityNumber,2,FALSE)</f>
        <v>510002</v>
      </c>
      <c r="B279" s="131">
        <f>YEAR('Start Here'!$B$5)</f>
        <v>2025</v>
      </c>
      <c r="C279">
        <v>100</v>
      </c>
      <c r="D279">
        <v>416200</v>
      </c>
      <c r="E279" s="115">
        <f>'Exhibit 4'!C$127</f>
        <v>0</v>
      </c>
      <c r="F279" t="s">
        <v>811</v>
      </c>
    </row>
    <row r="280" spans="1:6" x14ac:dyDescent="0.3">
      <c r="A280">
        <f>VLOOKUP('Start Here'!$B$2,EntityNumber,2,FALSE)</f>
        <v>510002</v>
      </c>
      <c r="B280" s="131">
        <f>YEAR('Start Here'!$B$5)</f>
        <v>2025</v>
      </c>
      <c r="C280">
        <v>100</v>
      </c>
      <c r="D280">
        <v>416300</v>
      </c>
      <c r="E280" s="115">
        <f>'Exhibit 4'!C$128</f>
        <v>0</v>
      </c>
      <c r="F280" t="s">
        <v>811</v>
      </c>
    </row>
    <row r="281" spans="1:6" x14ac:dyDescent="0.3">
      <c r="A281">
        <f>VLOOKUP('Start Here'!$B$2,EntityNumber,2,FALSE)</f>
        <v>510002</v>
      </c>
      <c r="B281" s="131">
        <f>YEAR('Start Here'!$B$5)</f>
        <v>2025</v>
      </c>
      <c r="C281">
        <v>100</v>
      </c>
      <c r="D281">
        <v>416400</v>
      </c>
      <c r="E281" s="115">
        <f>'Exhibit 4'!C$129</f>
        <v>0</v>
      </c>
      <c r="F281" t="s">
        <v>811</v>
      </c>
    </row>
    <row r="282" spans="1:6" x14ac:dyDescent="0.3">
      <c r="A282">
        <f>VLOOKUP('Start Here'!$B$2,EntityNumber,2,FALSE)</f>
        <v>510002</v>
      </c>
      <c r="B282" s="131">
        <f>YEAR('Start Here'!$B$5)</f>
        <v>2025</v>
      </c>
      <c r="C282">
        <v>100</v>
      </c>
      <c r="D282">
        <v>416500</v>
      </c>
      <c r="E282" s="115">
        <f>'Exhibit 4'!C$130</f>
        <v>0</v>
      </c>
      <c r="F282" t="s">
        <v>811</v>
      </c>
    </row>
    <row r="283" spans="1:6" x14ac:dyDescent="0.3">
      <c r="A283">
        <f>VLOOKUP('Start Here'!$B$2,EntityNumber,2,FALSE)</f>
        <v>510002</v>
      </c>
      <c r="B283" s="131">
        <f>YEAR('Start Here'!$B$5)</f>
        <v>2025</v>
      </c>
      <c r="C283">
        <v>100</v>
      </c>
      <c r="D283">
        <v>416600</v>
      </c>
      <c r="E283" s="115">
        <f>'Exhibit 4'!C$131</f>
        <v>0</v>
      </c>
      <c r="F283" t="s">
        <v>811</v>
      </c>
    </row>
    <row r="284" spans="1:6" x14ac:dyDescent="0.3">
      <c r="A284">
        <f>VLOOKUP('Start Here'!$B$2,EntityNumber,2,FALSE)</f>
        <v>510002</v>
      </c>
      <c r="B284" s="131">
        <f>YEAR('Start Here'!$B$5)</f>
        <v>2025</v>
      </c>
      <c r="C284">
        <v>100</v>
      </c>
      <c r="D284">
        <v>416700</v>
      </c>
      <c r="E284" s="115">
        <f>'Exhibit 4'!C$132</f>
        <v>0</v>
      </c>
      <c r="F284" t="s">
        <v>811</v>
      </c>
    </row>
    <row r="285" spans="1:6" x14ac:dyDescent="0.3">
      <c r="A285">
        <f>VLOOKUP('Start Here'!$B$2,EntityNumber,2,FALSE)</f>
        <v>510002</v>
      </c>
      <c r="B285" s="131">
        <f>YEAR('Start Here'!$B$5)</f>
        <v>2025</v>
      </c>
      <c r="C285">
        <v>100</v>
      </c>
      <c r="D285">
        <v>416800</v>
      </c>
      <c r="E285" s="115">
        <f>'Exhibit 4'!C$133</f>
        <v>0</v>
      </c>
      <c r="F285" t="s">
        <v>811</v>
      </c>
    </row>
    <row r="286" spans="1:6" x14ac:dyDescent="0.3">
      <c r="A286">
        <f>VLOOKUP('Start Here'!$B$2,EntityNumber,2,FALSE)</f>
        <v>510002</v>
      </c>
      <c r="B286" s="131">
        <f>YEAR('Start Here'!$B$5)</f>
        <v>2025</v>
      </c>
      <c r="C286">
        <v>100</v>
      </c>
      <c r="D286">
        <v>416900</v>
      </c>
      <c r="E286" s="115">
        <f>'Exhibit 4'!C$134</f>
        <v>0</v>
      </c>
      <c r="F286" t="s">
        <v>811</v>
      </c>
    </row>
    <row r="287" spans="1:6" x14ac:dyDescent="0.3">
      <c r="A287">
        <f>VLOOKUP('Start Here'!$B$2,EntityNumber,2,FALSE)</f>
        <v>510002</v>
      </c>
      <c r="B287" s="131">
        <f>YEAR('Start Here'!$B$5)</f>
        <v>2025</v>
      </c>
      <c r="C287">
        <v>100</v>
      </c>
      <c r="D287">
        <v>417000</v>
      </c>
      <c r="E287" s="115">
        <f>'Exhibit 4'!C$135</f>
        <v>0</v>
      </c>
      <c r="F287" t="s">
        <v>811</v>
      </c>
    </row>
    <row r="288" spans="1:6" x14ac:dyDescent="0.3">
      <c r="A288">
        <f>VLOOKUP('Start Here'!$B$2,EntityNumber,2,FALSE)</f>
        <v>510002</v>
      </c>
      <c r="B288" s="131">
        <f>YEAR('Start Here'!$B$5)</f>
        <v>2025</v>
      </c>
      <c r="C288">
        <v>100</v>
      </c>
      <c r="D288">
        <v>417100</v>
      </c>
      <c r="E288" s="115">
        <f>'Exhibit 4'!C$136</f>
        <v>0</v>
      </c>
      <c r="F288" t="s">
        <v>811</v>
      </c>
    </row>
    <row r="289" spans="1:6" x14ac:dyDescent="0.3">
      <c r="A289">
        <f>VLOOKUP('Start Here'!$B$2,EntityNumber,2,FALSE)</f>
        <v>510002</v>
      </c>
      <c r="B289" s="131">
        <f>YEAR('Start Here'!$B$5)</f>
        <v>2025</v>
      </c>
      <c r="C289">
        <v>100</v>
      </c>
      <c r="D289">
        <v>417200</v>
      </c>
      <c r="E289" s="115">
        <f>'Exhibit 4'!C$137</f>
        <v>0</v>
      </c>
      <c r="F289" t="s">
        <v>811</v>
      </c>
    </row>
    <row r="290" spans="1:6" x14ac:dyDescent="0.3">
      <c r="A290">
        <f>VLOOKUP('Start Here'!$B$2,EntityNumber,2,FALSE)</f>
        <v>510002</v>
      </c>
      <c r="B290" s="131">
        <f>YEAR('Start Here'!$B$5)</f>
        <v>2025</v>
      </c>
      <c r="C290">
        <v>100</v>
      </c>
      <c r="D290">
        <v>421100</v>
      </c>
      <c r="E290" s="115">
        <f>'Exhibit 4'!C$142</f>
        <v>0</v>
      </c>
      <c r="F290" t="s">
        <v>811</v>
      </c>
    </row>
    <row r="291" spans="1:6" x14ac:dyDescent="0.3">
      <c r="A291">
        <f>VLOOKUP('Start Here'!$B$2,EntityNumber,2,FALSE)</f>
        <v>510002</v>
      </c>
      <c r="B291" s="131">
        <f>YEAR('Start Here'!$B$5)</f>
        <v>2025</v>
      </c>
      <c r="C291">
        <v>100</v>
      </c>
      <c r="D291">
        <v>421200</v>
      </c>
      <c r="E291" s="115">
        <f>'Exhibit 4'!C$143</f>
        <v>0</v>
      </c>
      <c r="F291" t="s">
        <v>811</v>
      </c>
    </row>
    <row r="292" spans="1:6" x14ac:dyDescent="0.3">
      <c r="A292">
        <f>VLOOKUP('Start Here'!$B$2,EntityNumber,2,FALSE)</f>
        <v>510002</v>
      </c>
      <c r="B292" s="131">
        <f>YEAR('Start Here'!$B$5)</f>
        <v>2025</v>
      </c>
      <c r="C292">
        <v>100</v>
      </c>
      <c r="D292">
        <v>421300</v>
      </c>
      <c r="E292" s="115">
        <f>'Exhibit 4'!C$144</f>
        <v>0</v>
      </c>
      <c r="F292" t="s">
        <v>811</v>
      </c>
    </row>
    <row r="293" spans="1:6" x14ac:dyDescent="0.3">
      <c r="A293">
        <f>VLOOKUP('Start Here'!$B$2,EntityNumber,2,FALSE)</f>
        <v>510002</v>
      </c>
      <c r="B293" s="131">
        <f>YEAR('Start Here'!$B$5)</f>
        <v>2025</v>
      </c>
      <c r="C293">
        <v>100</v>
      </c>
      <c r="D293">
        <v>421400</v>
      </c>
      <c r="E293" s="115">
        <f>'Exhibit 4'!C$145</f>
        <v>0</v>
      </c>
      <c r="F293" t="s">
        <v>811</v>
      </c>
    </row>
    <row r="294" spans="1:6" x14ac:dyDescent="0.3">
      <c r="A294">
        <f>VLOOKUP('Start Here'!$B$2,EntityNumber,2,FALSE)</f>
        <v>510002</v>
      </c>
      <c r="B294" s="131">
        <f>YEAR('Start Here'!$B$5)</f>
        <v>2025</v>
      </c>
      <c r="C294">
        <v>100</v>
      </c>
      <c r="D294">
        <v>421500</v>
      </c>
      <c r="E294" s="115">
        <f>'Exhibit 4'!C$146</f>
        <v>0</v>
      </c>
      <c r="F294" t="s">
        <v>811</v>
      </c>
    </row>
    <row r="295" spans="1:6" x14ac:dyDescent="0.3">
      <c r="A295">
        <f>VLOOKUP('Start Here'!$B$2,EntityNumber,2,FALSE)</f>
        <v>510002</v>
      </c>
      <c r="B295" s="131">
        <f>YEAR('Start Here'!$B$5)</f>
        <v>2025</v>
      </c>
      <c r="C295">
        <v>100</v>
      </c>
      <c r="D295">
        <v>421900</v>
      </c>
      <c r="E295" s="115">
        <f>'Exhibit 4'!C$147</f>
        <v>0</v>
      </c>
      <c r="F295" t="s">
        <v>811</v>
      </c>
    </row>
    <row r="296" spans="1:6" x14ac:dyDescent="0.3">
      <c r="A296">
        <f>VLOOKUP('Start Here'!$B$2,EntityNumber,2,FALSE)</f>
        <v>510002</v>
      </c>
      <c r="B296" s="131">
        <f>YEAR('Start Here'!$B$5)</f>
        <v>2025</v>
      </c>
      <c r="C296">
        <v>100</v>
      </c>
      <c r="D296">
        <v>422100</v>
      </c>
      <c r="E296" s="115">
        <f>'Exhibit 4'!C$149</f>
        <v>0</v>
      </c>
      <c r="F296" t="s">
        <v>811</v>
      </c>
    </row>
    <row r="297" spans="1:6" x14ac:dyDescent="0.3">
      <c r="A297">
        <f>VLOOKUP('Start Here'!$B$2,EntityNumber,2,FALSE)</f>
        <v>510002</v>
      </c>
      <c r="B297" s="131">
        <f>YEAR('Start Here'!$B$5)</f>
        <v>2025</v>
      </c>
      <c r="C297">
        <v>100</v>
      </c>
      <c r="D297">
        <v>422200</v>
      </c>
      <c r="E297" s="115">
        <f>'Exhibit 4'!C$150</f>
        <v>0</v>
      </c>
      <c r="F297" t="s">
        <v>811</v>
      </c>
    </row>
    <row r="298" spans="1:6" x14ac:dyDescent="0.3">
      <c r="A298">
        <f>VLOOKUP('Start Here'!$B$2,EntityNumber,2,FALSE)</f>
        <v>510002</v>
      </c>
      <c r="B298" s="131">
        <f>YEAR('Start Here'!$B$5)</f>
        <v>2025</v>
      </c>
      <c r="C298">
        <v>100</v>
      </c>
      <c r="D298">
        <v>422300</v>
      </c>
      <c r="E298" s="115">
        <f>'Exhibit 4'!C$151</f>
        <v>0</v>
      </c>
      <c r="F298" t="s">
        <v>811</v>
      </c>
    </row>
    <row r="299" spans="1:6" x14ac:dyDescent="0.3">
      <c r="A299">
        <f>VLOOKUP('Start Here'!$B$2,EntityNumber,2,FALSE)</f>
        <v>510002</v>
      </c>
      <c r="B299" s="131">
        <f>YEAR('Start Here'!$B$5)</f>
        <v>2025</v>
      </c>
      <c r="C299">
        <v>100</v>
      </c>
      <c r="D299">
        <v>422500</v>
      </c>
      <c r="E299" s="115">
        <f>'Exhibit 4'!C$152</f>
        <v>0</v>
      </c>
      <c r="F299" t="s">
        <v>811</v>
      </c>
    </row>
    <row r="300" spans="1:6" x14ac:dyDescent="0.3">
      <c r="A300">
        <f>VLOOKUP('Start Here'!$B$2,EntityNumber,2,FALSE)</f>
        <v>510002</v>
      </c>
      <c r="B300" s="131">
        <f>YEAR('Start Here'!$B$5)</f>
        <v>2025</v>
      </c>
      <c r="C300">
        <v>100</v>
      </c>
      <c r="D300">
        <v>422900</v>
      </c>
      <c r="E300" s="115">
        <f>'Exhibit 4'!C$153</f>
        <v>0</v>
      </c>
      <c r="F300" t="s">
        <v>811</v>
      </c>
    </row>
    <row r="301" spans="1:6" x14ac:dyDescent="0.3">
      <c r="A301">
        <f>VLOOKUP('Start Here'!$B$2,EntityNumber,2,FALSE)</f>
        <v>510002</v>
      </c>
      <c r="B301" s="131">
        <f>YEAR('Start Here'!$B$5)</f>
        <v>2025</v>
      </c>
      <c r="C301">
        <v>100</v>
      </c>
      <c r="D301">
        <v>431100</v>
      </c>
      <c r="E301" s="115">
        <f>'Exhibit 4'!C$158</f>
        <v>0</v>
      </c>
      <c r="F301" t="s">
        <v>811</v>
      </c>
    </row>
    <row r="302" spans="1:6" x14ac:dyDescent="0.3">
      <c r="A302">
        <f>VLOOKUP('Start Here'!$B$2,EntityNumber,2,FALSE)</f>
        <v>510002</v>
      </c>
      <c r="B302" s="131">
        <f>YEAR('Start Here'!$B$5)</f>
        <v>2025</v>
      </c>
      <c r="C302">
        <v>100</v>
      </c>
      <c r="D302">
        <v>432100</v>
      </c>
      <c r="E302" s="115">
        <f>'Exhibit 4'!C$160</f>
        <v>0</v>
      </c>
      <c r="F302" t="s">
        <v>811</v>
      </c>
    </row>
    <row r="303" spans="1:6" x14ac:dyDescent="0.3">
      <c r="A303">
        <f>VLOOKUP('Start Here'!$B$2,EntityNumber,2,FALSE)</f>
        <v>510002</v>
      </c>
      <c r="B303" s="131">
        <f>YEAR('Start Here'!$B$5)</f>
        <v>2025</v>
      </c>
      <c r="C303">
        <v>100</v>
      </c>
      <c r="D303">
        <v>432200</v>
      </c>
      <c r="E303" s="115">
        <f>'Exhibit 4'!C$161</f>
        <v>0</v>
      </c>
      <c r="F303" t="s">
        <v>811</v>
      </c>
    </row>
    <row r="304" spans="1:6" x14ac:dyDescent="0.3">
      <c r="A304">
        <f>VLOOKUP('Start Here'!$B$2,EntityNumber,2,FALSE)</f>
        <v>510002</v>
      </c>
      <c r="B304" s="131">
        <f>YEAR('Start Here'!$B$5)</f>
        <v>2025</v>
      </c>
      <c r="C304">
        <v>100</v>
      </c>
      <c r="D304">
        <v>433100</v>
      </c>
      <c r="E304" s="115">
        <f>'Exhibit 4'!C$163</f>
        <v>0</v>
      </c>
      <c r="F304" t="s">
        <v>811</v>
      </c>
    </row>
    <row r="305" spans="1:6" x14ac:dyDescent="0.3">
      <c r="A305">
        <f>VLOOKUP('Start Here'!$B$2,EntityNumber,2,FALSE)</f>
        <v>510002</v>
      </c>
      <c r="B305" s="131">
        <f>YEAR('Start Here'!$B$5)</f>
        <v>2025</v>
      </c>
      <c r="C305">
        <v>100</v>
      </c>
      <c r="D305">
        <v>433200</v>
      </c>
      <c r="E305" s="115">
        <f>'Exhibit 4'!C$164</f>
        <v>0</v>
      </c>
      <c r="F305" t="s">
        <v>811</v>
      </c>
    </row>
    <row r="306" spans="1:6" x14ac:dyDescent="0.3">
      <c r="A306">
        <f>VLOOKUP('Start Here'!$B$2,EntityNumber,2,FALSE)</f>
        <v>510002</v>
      </c>
      <c r="B306" s="131">
        <f>YEAR('Start Here'!$B$5)</f>
        <v>2025</v>
      </c>
      <c r="C306">
        <v>100</v>
      </c>
      <c r="D306">
        <v>433300</v>
      </c>
      <c r="E306" s="115">
        <f>'Exhibit 4'!C$165</f>
        <v>0</v>
      </c>
      <c r="F306" t="s">
        <v>811</v>
      </c>
    </row>
    <row r="307" spans="1:6" x14ac:dyDescent="0.3">
      <c r="A307">
        <f>VLOOKUP('Start Here'!$B$2,EntityNumber,2,FALSE)</f>
        <v>510002</v>
      </c>
      <c r="B307" s="131">
        <f>YEAR('Start Here'!$B$5)</f>
        <v>2025</v>
      </c>
      <c r="C307">
        <v>100</v>
      </c>
      <c r="D307">
        <v>434000</v>
      </c>
      <c r="E307" s="115">
        <f>'Exhibit 4'!C$166</f>
        <v>0</v>
      </c>
      <c r="F307" t="s">
        <v>811</v>
      </c>
    </row>
    <row r="308" spans="1:6" x14ac:dyDescent="0.3">
      <c r="A308">
        <f>VLOOKUP('Start Here'!$B$2,EntityNumber,2,FALSE)</f>
        <v>510002</v>
      </c>
      <c r="B308" s="131">
        <f>YEAR('Start Here'!$B$5)</f>
        <v>2025</v>
      </c>
      <c r="C308">
        <v>100</v>
      </c>
      <c r="D308">
        <v>439000</v>
      </c>
      <c r="E308" s="115">
        <f>'Exhibit 4'!C$167</f>
        <v>0</v>
      </c>
      <c r="F308" t="s">
        <v>811</v>
      </c>
    </row>
    <row r="309" spans="1:6" x14ac:dyDescent="0.3">
      <c r="A309">
        <f>VLOOKUP('Start Here'!$B$2,EntityNumber,2,FALSE)</f>
        <v>510002</v>
      </c>
      <c r="B309" s="131">
        <f>YEAR('Start Here'!$B$5)</f>
        <v>2025</v>
      </c>
      <c r="C309">
        <v>100</v>
      </c>
      <c r="D309">
        <v>441100</v>
      </c>
      <c r="E309" s="115">
        <f>'Exhibit 4'!C$172</f>
        <v>0</v>
      </c>
      <c r="F309" t="s">
        <v>811</v>
      </c>
    </row>
    <row r="310" spans="1:6" x14ac:dyDescent="0.3">
      <c r="A310">
        <f>VLOOKUP('Start Here'!$B$2,EntityNumber,2,FALSE)</f>
        <v>510002</v>
      </c>
      <c r="B310" s="131">
        <f>YEAR('Start Here'!$B$5)</f>
        <v>2025</v>
      </c>
      <c r="C310">
        <v>100</v>
      </c>
      <c r="D310">
        <v>441200</v>
      </c>
      <c r="E310" s="115">
        <f>'Exhibit 4'!C$173</f>
        <v>0</v>
      </c>
      <c r="F310" t="s">
        <v>811</v>
      </c>
    </row>
    <row r="311" spans="1:6" x14ac:dyDescent="0.3">
      <c r="A311">
        <f>VLOOKUP('Start Here'!$B$2,EntityNumber,2,FALSE)</f>
        <v>510002</v>
      </c>
      <c r="B311" s="131">
        <f>YEAR('Start Here'!$B$5)</f>
        <v>2025</v>
      </c>
      <c r="C311">
        <v>100</v>
      </c>
      <c r="D311">
        <v>441300</v>
      </c>
      <c r="E311" s="115">
        <f>'Exhibit 4'!C$174</f>
        <v>0</v>
      </c>
      <c r="F311" t="s">
        <v>811</v>
      </c>
    </row>
    <row r="312" spans="1:6" x14ac:dyDescent="0.3">
      <c r="A312">
        <f>VLOOKUP('Start Here'!$B$2,EntityNumber,2,FALSE)</f>
        <v>510002</v>
      </c>
      <c r="B312" s="131">
        <f>YEAR('Start Here'!$B$5)</f>
        <v>2025</v>
      </c>
      <c r="C312">
        <v>100</v>
      </c>
      <c r="D312">
        <v>441500</v>
      </c>
      <c r="E312" s="115">
        <f>'Exhibit 4'!C$175</f>
        <v>0</v>
      </c>
      <c r="F312" t="s">
        <v>811</v>
      </c>
    </row>
    <row r="313" spans="1:6" x14ac:dyDescent="0.3">
      <c r="A313">
        <f>VLOOKUP('Start Here'!$B$2,EntityNumber,2,FALSE)</f>
        <v>510002</v>
      </c>
      <c r="B313" s="131">
        <f>YEAR('Start Here'!$B$5)</f>
        <v>2025</v>
      </c>
      <c r="C313">
        <v>100</v>
      </c>
      <c r="D313">
        <v>441900</v>
      </c>
      <c r="E313" s="115">
        <f>'Exhibit 4'!C$176</f>
        <v>0</v>
      </c>
      <c r="F313" t="s">
        <v>811</v>
      </c>
    </row>
    <row r="314" spans="1:6" x14ac:dyDescent="0.3">
      <c r="A314">
        <f>VLOOKUP('Start Here'!$B$2,EntityNumber,2,FALSE)</f>
        <v>510002</v>
      </c>
      <c r="B314" s="131">
        <f>YEAR('Start Here'!$B$5)</f>
        <v>2025</v>
      </c>
      <c r="C314">
        <v>100</v>
      </c>
      <c r="D314">
        <v>442100</v>
      </c>
      <c r="E314" s="115">
        <f>'Exhibit 4'!C$178</f>
        <v>0</v>
      </c>
      <c r="F314" t="s">
        <v>811</v>
      </c>
    </row>
    <row r="315" spans="1:6" x14ac:dyDescent="0.3">
      <c r="A315">
        <f>VLOOKUP('Start Here'!$B$2,EntityNumber,2,FALSE)</f>
        <v>510002</v>
      </c>
      <c r="B315" s="131">
        <f>YEAR('Start Here'!$B$5)</f>
        <v>2025</v>
      </c>
      <c r="C315">
        <v>100</v>
      </c>
      <c r="D315">
        <v>442200</v>
      </c>
      <c r="E315" s="115">
        <f>'Exhibit 4'!C$179</f>
        <v>0</v>
      </c>
      <c r="F315" t="s">
        <v>811</v>
      </c>
    </row>
    <row r="316" spans="1:6" x14ac:dyDescent="0.3">
      <c r="A316">
        <f>VLOOKUP('Start Here'!$B$2,EntityNumber,2,FALSE)</f>
        <v>510002</v>
      </c>
      <c r="B316" s="131">
        <f>YEAR('Start Here'!$B$5)</f>
        <v>2025</v>
      </c>
      <c r="C316">
        <v>100</v>
      </c>
      <c r="D316">
        <v>442300</v>
      </c>
      <c r="E316" s="115">
        <f>'Exhibit 4'!C$180</f>
        <v>0</v>
      </c>
      <c r="F316" t="s">
        <v>811</v>
      </c>
    </row>
    <row r="317" spans="1:6" x14ac:dyDescent="0.3">
      <c r="A317">
        <f>VLOOKUP('Start Here'!$B$2,EntityNumber,2,FALSE)</f>
        <v>510002</v>
      </c>
      <c r="B317" s="131">
        <f>YEAR('Start Here'!$B$5)</f>
        <v>2025</v>
      </c>
      <c r="C317">
        <v>100</v>
      </c>
      <c r="D317">
        <v>442400</v>
      </c>
      <c r="E317" s="115">
        <f>'Exhibit 4'!C$181</f>
        <v>0</v>
      </c>
      <c r="F317" t="s">
        <v>811</v>
      </c>
    </row>
    <row r="318" spans="1:6" x14ac:dyDescent="0.3">
      <c r="A318">
        <f>VLOOKUP('Start Here'!$B$2,EntityNumber,2,FALSE)</f>
        <v>510002</v>
      </c>
      <c r="B318" s="131">
        <f>YEAR('Start Here'!$B$5)</f>
        <v>2025</v>
      </c>
      <c r="C318">
        <v>100</v>
      </c>
      <c r="D318">
        <v>442500</v>
      </c>
      <c r="E318" s="115">
        <f>'Exhibit 4'!C$182</f>
        <v>0</v>
      </c>
      <c r="F318" t="s">
        <v>811</v>
      </c>
    </row>
    <row r="319" spans="1:6" x14ac:dyDescent="0.3">
      <c r="A319">
        <f>VLOOKUP('Start Here'!$B$2,EntityNumber,2,FALSE)</f>
        <v>510002</v>
      </c>
      <c r="B319" s="131">
        <f>YEAR('Start Here'!$B$5)</f>
        <v>2025</v>
      </c>
      <c r="C319">
        <v>100</v>
      </c>
      <c r="D319">
        <v>442600</v>
      </c>
      <c r="E319" s="115">
        <f>'Exhibit 4'!C$183</f>
        <v>0</v>
      </c>
      <c r="F319" t="s">
        <v>811</v>
      </c>
    </row>
    <row r="320" spans="1:6" x14ac:dyDescent="0.3">
      <c r="A320">
        <f>VLOOKUP('Start Here'!$B$2,EntityNumber,2,FALSE)</f>
        <v>510002</v>
      </c>
      <c r="B320" s="131">
        <f>YEAR('Start Here'!$B$5)</f>
        <v>2025</v>
      </c>
      <c r="C320">
        <v>100</v>
      </c>
      <c r="D320">
        <v>442900</v>
      </c>
      <c r="E320" s="115">
        <f>'Exhibit 4'!C$184</f>
        <v>0</v>
      </c>
      <c r="F320" t="s">
        <v>811</v>
      </c>
    </row>
    <row r="321" spans="1:6" x14ac:dyDescent="0.3">
      <c r="A321">
        <f>VLOOKUP('Start Here'!$B$2,EntityNumber,2,FALSE)</f>
        <v>510002</v>
      </c>
      <c r="B321" s="131">
        <f>YEAR('Start Here'!$B$5)</f>
        <v>2025</v>
      </c>
      <c r="C321">
        <v>100</v>
      </c>
      <c r="D321">
        <v>443100</v>
      </c>
      <c r="E321" s="115">
        <f>'Exhibit 4'!C$186</f>
        <v>0</v>
      </c>
      <c r="F321" t="s">
        <v>811</v>
      </c>
    </row>
    <row r="322" spans="1:6" x14ac:dyDescent="0.3">
      <c r="A322">
        <f>VLOOKUP('Start Here'!$B$2,EntityNumber,2,FALSE)</f>
        <v>510002</v>
      </c>
      <c r="B322" s="131">
        <f>YEAR('Start Here'!$B$5)</f>
        <v>2025</v>
      </c>
      <c r="C322">
        <v>100</v>
      </c>
      <c r="D322">
        <v>443200</v>
      </c>
      <c r="E322" s="115">
        <f>'Exhibit 4'!C$187</f>
        <v>0</v>
      </c>
      <c r="F322" t="s">
        <v>811</v>
      </c>
    </row>
    <row r="323" spans="1:6" x14ac:dyDescent="0.3">
      <c r="A323">
        <f>VLOOKUP('Start Here'!$B$2,EntityNumber,2,FALSE)</f>
        <v>510002</v>
      </c>
      <c r="B323" s="131">
        <f>YEAR('Start Here'!$B$5)</f>
        <v>2025</v>
      </c>
      <c r="C323">
        <v>100</v>
      </c>
      <c r="D323">
        <v>443300</v>
      </c>
      <c r="E323" s="115">
        <f>'Exhibit 4'!C$188</f>
        <v>0</v>
      </c>
      <c r="F323" t="s">
        <v>811</v>
      </c>
    </row>
    <row r="324" spans="1:6" x14ac:dyDescent="0.3">
      <c r="A324">
        <f>VLOOKUP('Start Here'!$B$2,EntityNumber,2,FALSE)</f>
        <v>510002</v>
      </c>
      <c r="B324" s="131">
        <f>YEAR('Start Here'!$B$5)</f>
        <v>2025</v>
      </c>
      <c r="C324">
        <v>100</v>
      </c>
      <c r="D324">
        <v>443400</v>
      </c>
      <c r="E324" s="115">
        <f>'Exhibit 4'!C$189</f>
        <v>0</v>
      </c>
      <c r="F324" t="s">
        <v>811</v>
      </c>
    </row>
    <row r="325" spans="1:6" x14ac:dyDescent="0.3">
      <c r="A325">
        <f>VLOOKUP('Start Here'!$B$2,EntityNumber,2,FALSE)</f>
        <v>510002</v>
      </c>
      <c r="B325" s="131">
        <f>YEAR('Start Here'!$B$5)</f>
        <v>2025</v>
      </c>
      <c r="C325">
        <v>100</v>
      </c>
      <c r="D325">
        <v>443900</v>
      </c>
      <c r="E325" s="115">
        <f>'Exhibit 4'!C$190</f>
        <v>0</v>
      </c>
      <c r="F325" t="s">
        <v>811</v>
      </c>
    </row>
    <row r="326" spans="1:6" x14ac:dyDescent="0.3">
      <c r="A326">
        <f>VLOOKUP('Start Here'!$B$2,EntityNumber,2,FALSE)</f>
        <v>510002</v>
      </c>
      <c r="B326" s="131">
        <f>YEAR('Start Here'!$B$5)</f>
        <v>2025</v>
      </c>
      <c r="C326">
        <v>100</v>
      </c>
      <c r="D326">
        <v>444100</v>
      </c>
      <c r="E326" s="115">
        <f>'Exhibit 4'!C$192</f>
        <v>0</v>
      </c>
      <c r="F326" t="s">
        <v>811</v>
      </c>
    </row>
    <row r="327" spans="1:6" x14ac:dyDescent="0.3">
      <c r="A327">
        <f>VLOOKUP('Start Here'!$B$2,EntityNumber,2,FALSE)</f>
        <v>510002</v>
      </c>
      <c r="B327" s="131">
        <f>YEAR('Start Here'!$B$5)</f>
        <v>2025</v>
      </c>
      <c r="C327">
        <v>100</v>
      </c>
      <c r="D327">
        <v>444200</v>
      </c>
      <c r="E327" s="115">
        <f>'Exhibit 4'!C$193</f>
        <v>0</v>
      </c>
      <c r="F327" t="s">
        <v>811</v>
      </c>
    </row>
    <row r="328" spans="1:6" x14ac:dyDescent="0.3">
      <c r="A328">
        <f>VLOOKUP('Start Here'!$B$2,EntityNumber,2,FALSE)</f>
        <v>510002</v>
      </c>
      <c r="B328" s="131">
        <f>YEAR('Start Here'!$B$5)</f>
        <v>2025</v>
      </c>
      <c r="C328">
        <v>100</v>
      </c>
      <c r="D328">
        <v>444300</v>
      </c>
      <c r="E328" s="115">
        <f>'Exhibit 4'!C$194</f>
        <v>0</v>
      </c>
      <c r="F328" t="s">
        <v>811</v>
      </c>
    </row>
    <row r="329" spans="1:6" x14ac:dyDescent="0.3">
      <c r="A329">
        <f>VLOOKUP('Start Here'!$B$2,EntityNumber,2,FALSE)</f>
        <v>510002</v>
      </c>
      <c r="B329" s="131">
        <f>YEAR('Start Here'!$B$5)</f>
        <v>2025</v>
      </c>
      <c r="C329">
        <v>100</v>
      </c>
      <c r="D329">
        <v>444400</v>
      </c>
      <c r="E329" s="115">
        <f>'Exhibit 4'!C$195</f>
        <v>0</v>
      </c>
      <c r="F329" t="s">
        <v>811</v>
      </c>
    </row>
    <row r="330" spans="1:6" x14ac:dyDescent="0.3">
      <c r="A330">
        <f>VLOOKUP('Start Here'!$B$2,EntityNumber,2,FALSE)</f>
        <v>510002</v>
      </c>
      <c r="B330" s="131">
        <f>YEAR('Start Here'!$B$5)</f>
        <v>2025</v>
      </c>
      <c r="C330">
        <v>100</v>
      </c>
      <c r="D330">
        <v>444500</v>
      </c>
      <c r="E330" s="115">
        <f>'Exhibit 4'!C$196</f>
        <v>0</v>
      </c>
      <c r="F330" t="s">
        <v>811</v>
      </c>
    </row>
    <row r="331" spans="1:6" x14ac:dyDescent="0.3">
      <c r="A331">
        <f>VLOOKUP('Start Here'!$B$2,EntityNumber,2,FALSE)</f>
        <v>510002</v>
      </c>
      <c r="B331" s="131">
        <f>YEAR('Start Here'!$B$5)</f>
        <v>2025</v>
      </c>
      <c r="C331">
        <v>100</v>
      </c>
      <c r="D331">
        <v>444900</v>
      </c>
      <c r="E331" s="115">
        <f>'Exhibit 4'!C$197</f>
        <v>0</v>
      </c>
      <c r="F331" t="s">
        <v>811</v>
      </c>
    </row>
    <row r="332" spans="1:6" x14ac:dyDescent="0.3">
      <c r="A332">
        <f>VLOOKUP('Start Here'!$B$2,EntityNumber,2,FALSE)</f>
        <v>510002</v>
      </c>
      <c r="B332" s="131">
        <f>YEAR('Start Here'!$B$5)</f>
        <v>2025</v>
      </c>
      <c r="C332">
        <v>100</v>
      </c>
      <c r="D332">
        <v>451100</v>
      </c>
      <c r="E332" s="115">
        <f>'Exhibit 4'!C$202</f>
        <v>0</v>
      </c>
      <c r="F332" t="s">
        <v>811</v>
      </c>
    </row>
    <row r="333" spans="1:6" x14ac:dyDescent="0.3">
      <c r="A333">
        <f>VLOOKUP('Start Here'!$B$2,EntityNumber,2,FALSE)</f>
        <v>510002</v>
      </c>
      <c r="B333" s="131">
        <f>YEAR('Start Here'!$B$5)</f>
        <v>2025</v>
      </c>
      <c r="C333">
        <v>100</v>
      </c>
      <c r="D333">
        <v>451200</v>
      </c>
      <c r="E333" s="115">
        <f>'Exhibit 4'!C$203</f>
        <v>0</v>
      </c>
      <c r="F333" t="s">
        <v>811</v>
      </c>
    </row>
    <row r="334" spans="1:6" x14ac:dyDescent="0.3">
      <c r="A334">
        <f>VLOOKUP('Start Here'!$B$2,EntityNumber,2,FALSE)</f>
        <v>510002</v>
      </c>
      <c r="B334" s="131">
        <f>YEAR('Start Here'!$B$5)</f>
        <v>2025</v>
      </c>
      <c r="C334">
        <v>100</v>
      </c>
      <c r="D334">
        <v>451300</v>
      </c>
      <c r="E334" s="115">
        <f>'Exhibit 4'!C$204</f>
        <v>0</v>
      </c>
      <c r="F334" t="s">
        <v>811</v>
      </c>
    </row>
    <row r="335" spans="1:6" x14ac:dyDescent="0.3">
      <c r="A335">
        <f>VLOOKUP('Start Here'!$B$2,EntityNumber,2,FALSE)</f>
        <v>510002</v>
      </c>
      <c r="B335" s="131">
        <f>YEAR('Start Here'!$B$5)</f>
        <v>2025</v>
      </c>
      <c r="C335">
        <v>100</v>
      </c>
      <c r="D335">
        <v>451400</v>
      </c>
      <c r="E335" s="115">
        <f>'Exhibit 4'!C$205</f>
        <v>0</v>
      </c>
      <c r="F335" t="s">
        <v>811</v>
      </c>
    </row>
    <row r="336" spans="1:6" x14ac:dyDescent="0.3">
      <c r="A336">
        <f>VLOOKUP('Start Here'!$B$2,EntityNumber,2,FALSE)</f>
        <v>510002</v>
      </c>
      <c r="B336" s="131">
        <f>YEAR('Start Here'!$B$5)</f>
        <v>2025</v>
      </c>
      <c r="C336">
        <v>100</v>
      </c>
      <c r="D336">
        <v>451500</v>
      </c>
      <c r="E336" s="115">
        <f>'Exhibit 4'!C$206</f>
        <v>0</v>
      </c>
      <c r="F336" t="s">
        <v>811</v>
      </c>
    </row>
    <row r="337" spans="1:6" x14ac:dyDescent="0.3">
      <c r="A337">
        <f>VLOOKUP('Start Here'!$B$2,EntityNumber,2,FALSE)</f>
        <v>510002</v>
      </c>
      <c r="B337" s="131">
        <f>YEAR('Start Here'!$B$5)</f>
        <v>2025</v>
      </c>
      <c r="C337">
        <v>100</v>
      </c>
      <c r="D337">
        <v>451600</v>
      </c>
      <c r="E337" s="115">
        <f>'Exhibit 4'!C$207</f>
        <v>0</v>
      </c>
      <c r="F337" t="s">
        <v>811</v>
      </c>
    </row>
    <row r="338" spans="1:6" x14ac:dyDescent="0.3">
      <c r="A338">
        <f>VLOOKUP('Start Here'!$B$2,EntityNumber,2,FALSE)</f>
        <v>510002</v>
      </c>
      <c r="B338" s="131">
        <f>YEAR('Start Here'!$B$5)</f>
        <v>2025</v>
      </c>
      <c r="C338">
        <v>100</v>
      </c>
      <c r="D338">
        <v>451900</v>
      </c>
      <c r="E338" s="115">
        <f>'Exhibit 4'!C$208</f>
        <v>0</v>
      </c>
      <c r="F338" t="s">
        <v>811</v>
      </c>
    </row>
    <row r="339" spans="1:6" x14ac:dyDescent="0.3">
      <c r="A339">
        <f>VLOOKUP('Start Here'!$B$2,EntityNumber,2,FALSE)</f>
        <v>510002</v>
      </c>
      <c r="B339" s="131">
        <f>YEAR('Start Here'!$B$5)</f>
        <v>2025</v>
      </c>
      <c r="C339">
        <v>100</v>
      </c>
      <c r="D339">
        <v>452100</v>
      </c>
      <c r="E339" s="115">
        <f>'Exhibit 4'!C$210</f>
        <v>0</v>
      </c>
      <c r="F339" t="s">
        <v>811</v>
      </c>
    </row>
    <row r="340" spans="1:6" x14ac:dyDescent="0.3">
      <c r="A340">
        <f>VLOOKUP('Start Here'!$B$2,EntityNumber,2,FALSE)</f>
        <v>510002</v>
      </c>
      <c r="B340" s="131">
        <f>YEAR('Start Here'!$B$5)</f>
        <v>2025</v>
      </c>
      <c r="C340">
        <v>100</v>
      </c>
      <c r="D340">
        <v>452200</v>
      </c>
      <c r="E340" s="115">
        <f>'Exhibit 4'!C$211</f>
        <v>0</v>
      </c>
      <c r="F340" t="s">
        <v>811</v>
      </c>
    </row>
    <row r="341" spans="1:6" x14ac:dyDescent="0.3">
      <c r="A341">
        <f>VLOOKUP('Start Here'!$B$2,EntityNumber,2,FALSE)</f>
        <v>510002</v>
      </c>
      <c r="B341" s="131">
        <f>YEAR('Start Here'!$B$5)</f>
        <v>2025</v>
      </c>
      <c r="C341">
        <v>100</v>
      </c>
      <c r="D341">
        <v>452300</v>
      </c>
      <c r="E341" s="115">
        <f>'Exhibit 4'!C$212</f>
        <v>0</v>
      </c>
      <c r="F341" t="s">
        <v>811</v>
      </c>
    </row>
    <row r="342" spans="1:6" x14ac:dyDescent="0.3">
      <c r="A342">
        <f>VLOOKUP('Start Here'!$B$2,EntityNumber,2,FALSE)</f>
        <v>510002</v>
      </c>
      <c r="B342" s="131">
        <f>YEAR('Start Here'!$B$5)</f>
        <v>2025</v>
      </c>
      <c r="C342">
        <v>100</v>
      </c>
      <c r="D342">
        <v>452400</v>
      </c>
      <c r="E342" s="115">
        <f>'Exhibit 4'!C$213</f>
        <v>0</v>
      </c>
      <c r="F342" t="s">
        <v>811</v>
      </c>
    </row>
    <row r="343" spans="1:6" x14ac:dyDescent="0.3">
      <c r="A343">
        <f>VLOOKUP('Start Here'!$B$2,EntityNumber,2,FALSE)</f>
        <v>510002</v>
      </c>
      <c r="B343" s="131">
        <f>YEAR('Start Here'!$B$5)</f>
        <v>2025</v>
      </c>
      <c r="C343">
        <v>100</v>
      </c>
      <c r="D343">
        <v>452500</v>
      </c>
      <c r="E343" s="115">
        <f>'Exhibit 4'!C$214</f>
        <v>0</v>
      </c>
      <c r="F343" t="s">
        <v>811</v>
      </c>
    </row>
    <row r="344" spans="1:6" x14ac:dyDescent="0.3">
      <c r="A344">
        <f>VLOOKUP('Start Here'!$B$2,EntityNumber,2,FALSE)</f>
        <v>510002</v>
      </c>
      <c r="B344" s="131">
        <f>YEAR('Start Here'!$B$5)</f>
        <v>2025</v>
      </c>
      <c r="C344">
        <v>100</v>
      </c>
      <c r="D344">
        <v>452900</v>
      </c>
      <c r="E344" s="115">
        <f>'Exhibit 4'!C$215</f>
        <v>0</v>
      </c>
      <c r="F344" t="s">
        <v>811</v>
      </c>
    </row>
    <row r="345" spans="1:6" x14ac:dyDescent="0.3">
      <c r="A345">
        <f>VLOOKUP('Start Here'!$B$2,EntityNumber,2,FALSE)</f>
        <v>510002</v>
      </c>
      <c r="B345" s="131">
        <f>YEAR('Start Here'!$B$5)</f>
        <v>2025</v>
      </c>
      <c r="C345">
        <v>100</v>
      </c>
      <c r="D345">
        <v>461100</v>
      </c>
      <c r="E345" s="115">
        <f>'Exhibit 4'!C$220</f>
        <v>0</v>
      </c>
      <c r="F345" t="s">
        <v>811</v>
      </c>
    </row>
    <row r="346" spans="1:6" x14ac:dyDescent="0.3">
      <c r="A346">
        <f>VLOOKUP('Start Here'!$B$2,EntityNumber,2,FALSE)</f>
        <v>510002</v>
      </c>
      <c r="B346" s="131">
        <f>YEAR('Start Here'!$B$5)</f>
        <v>2025</v>
      </c>
      <c r="C346">
        <v>100</v>
      </c>
      <c r="D346">
        <v>461200</v>
      </c>
      <c r="E346" s="115">
        <f>'Exhibit 4'!C$221</f>
        <v>0</v>
      </c>
      <c r="F346" t="s">
        <v>811</v>
      </c>
    </row>
    <row r="347" spans="1:6" x14ac:dyDescent="0.3">
      <c r="A347">
        <f>VLOOKUP('Start Here'!$B$2,EntityNumber,2,FALSE)</f>
        <v>510002</v>
      </c>
      <c r="B347" s="131">
        <f>YEAR('Start Here'!$B$5)</f>
        <v>2025</v>
      </c>
      <c r="C347">
        <v>100</v>
      </c>
      <c r="D347">
        <v>461300</v>
      </c>
      <c r="E347" s="115">
        <f>'Exhibit 4'!C$222</f>
        <v>0</v>
      </c>
      <c r="F347" t="s">
        <v>811</v>
      </c>
    </row>
    <row r="348" spans="1:6" x14ac:dyDescent="0.3">
      <c r="A348">
        <f>VLOOKUP('Start Here'!$B$2,EntityNumber,2,FALSE)</f>
        <v>510002</v>
      </c>
      <c r="B348" s="131">
        <f>YEAR('Start Here'!$B$5)</f>
        <v>2025</v>
      </c>
      <c r="C348">
        <v>100</v>
      </c>
      <c r="D348">
        <v>461400</v>
      </c>
      <c r="E348" s="115">
        <f>'Exhibit 4'!C$223</f>
        <v>0</v>
      </c>
      <c r="F348" t="s">
        <v>811</v>
      </c>
    </row>
    <row r="349" spans="1:6" x14ac:dyDescent="0.3">
      <c r="A349">
        <f>VLOOKUP('Start Here'!$B$2,EntityNumber,2,FALSE)</f>
        <v>510002</v>
      </c>
      <c r="B349" s="131">
        <f>YEAR('Start Here'!$B$5)</f>
        <v>2025</v>
      </c>
      <c r="C349">
        <v>100</v>
      </c>
      <c r="D349">
        <v>461500</v>
      </c>
      <c r="E349" s="115">
        <f>'Exhibit 4'!C$224</f>
        <v>0</v>
      </c>
      <c r="F349" t="s">
        <v>811</v>
      </c>
    </row>
    <row r="350" spans="1:6" x14ac:dyDescent="0.3">
      <c r="A350">
        <f>VLOOKUP('Start Here'!$B$2,EntityNumber,2,FALSE)</f>
        <v>510002</v>
      </c>
      <c r="B350" s="131">
        <f>YEAR('Start Here'!$B$5)</f>
        <v>2025</v>
      </c>
      <c r="C350">
        <v>100</v>
      </c>
      <c r="D350">
        <v>461600</v>
      </c>
      <c r="E350" s="115">
        <f>'Exhibit 4'!C$225</f>
        <v>0</v>
      </c>
      <c r="F350" t="s">
        <v>811</v>
      </c>
    </row>
    <row r="351" spans="1:6" x14ac:dyDescent="0.3">
      <c r="A351">
        <f>VLOOKUP('Start Here'!$B$2,EntityNumber,2,FALSE)</f>
        <v>510002</v>
      </c>
      <c r="B351" s="131">
        <f>YEAR('Start Here'!$B$5)</f>
        <v>2025</v>
      </c>
      <c r="C351">
        <v>100</v>
      </c>
      <c r="D351">
        <v>461900</v>
      </c>
      <c r="E351" s="115">
        <f>'Exhibit 4'!C$226</f>
        <v>0</v>
      </c>
      <c r="F351" t="s">
        <v>811</v>
      </c>
    </row>
    <row r="352" spans="1:6" x14ac:dyDescent="0.3">
      <c r="A352">
        <f>VLOOKUP('Start Here'!$B$2,EntityNumber,2,FALSE)</f>
        <v>510002</v>
      </c>
      <c r="B352" s="131">
        <f>YEAR('Start Here'!$B$5)</f>
        <v>2025</v>
      </c>
      <c r="C352">
        <v>100</v>
      </c>
      <c r="D352">
        <v>462100</v>
      </c>
      <c r="E352" s="115">
        <f>'Exhibit 4'!C$228</f>
        <v>0</v>
      </c>
      <c r="F352" t="s">
        <v>811</v>
      </c>
    </row>
    <row r="353" spans="1:6" x14ac:dyDescent="0.3">
      <c r="A353">
        <f>VLOOKUP('Start Here'!$B$2,EntityNumber,2,FALSE)</f>
        <v>510002</v>
      </c>
      <c r="B353" s="131">
        <f>YEAR('Start Here'!$B$5)</f>
        <v>2025</v>
      </c>
      <c r="C353">
        <v>100</v>
      </c>
      <c r="D353">
        <v>462200</v>
      </c>
      <c r="E353" s="115">
        <f>'Exhibit 4'!C$229</f>
        <v>0</v>
      </c>
      <c r="F353" t="s">
        <v>811</v>
      </c>
    </row>
    <row r="354" spans="1:6" x14ac:dyDescent="0.3">
      <c r="A354">
        <f>VLOOKUP('Start Here'!$B$2,EntityNumber,2,FALSE)</f>
        <v>510002</v>
      </c>
      <c r="B354" s="131">
        <f>YEAR('Start Here'!$B$5)</f>
        <v>2025</v>
      </c>
      <c r="C354">
        <v>100</v>
      </c>
      <c r="D354">
        <v>462300</v>
      </c>
      <c r="E354" s="115">
        <f>'Exhibit 4'!C$230</f>
        <v>0</v>
      </c>
      <c r="F354" t="s">
        <v>811</v>
      </c>
    </row>
    <row r="355" spans="1:6" x14ac:dyDescent="0.3">
      <c r="A355">
        <f>VLOOKUP('Start Here'!$B$2,EntityNumber,2,FALSE)</f>
        <v>510002</v>
      </c>
      <c r="B355" s="131">
        <f>YEAR('Start Here'!$B$5)</f>
        <v>2025</v>
      </c>
      <c r="C355">
        <v>100</v>
      </c>
      <c r="D355">
        <v>462400</v>
      </c>
      <c r="E355" s="115">
        <f>'Exhibit 4'!C$231</f>
        <v>0</v>
      </c>
      <c r="F355" t="s">
        <v>811</v>
      </c>
    </row>
    <row r="356" spans="1:6" x14ac:dyDescent="0.3">
      <c r="A356">
        <f>VLOOKUP('Start Here'!$B$2,EntityNumber,2,FALSE)</f>
        <v>510002</v>
      </c>
      <c r="B356" s="131">
        <f>YEAR('Start Here'!$B$5)</f>
        <v>2025</v>
      </c>
      <c r="C356">
        <v>100</v>
      </c>
      <c r="D356">
        <v>462900</v>
      </c>
      <c r="E356" s="115">
        <f>'Exhibit 4'!C$232</f>
        <v>0</v>
      </c>
      <c r="F356" t="s">
        <v>811</v>
      </c>
    </row>
    <row r="357" spans="1:6" x14ac:dyDescent="0.3">
      <c r="A357">
        <f>VLOOKUP('Start Here'!$B$2,EntityNumber,2,FALSE)</f>
        <v>510002</v>
      </c>
      <c r="B357" s="131">
        <f>YEAR('Start Here'!$B$5)</f>
        <v>2025</v>
      </c>
      <c r="C357">
        <v>100</v>
      </c>
      <c r="D357">
        <v>471100</v>
      </c>
      <c r="E357" s="115">
        <f>'Exhibit 4'!C$237</f>
        <v>0</v>
      </c>
      <c r="F357" t="s">
        <v>811</v>
      </c>
    </row>
    <row r="358" spans="1:6" x14ac:dyDescent="0.3">
      <c r="A358">
        <f>VLOOKUP('Start Here'!$B$2,EntityNumber,2,FALSE)</f>
        <v>510002</v>
      </c>
      <c r="B358" s="131">
        <f>YEAR('Start Here'!$B$5)</f>
        <v>2025</v>
      </c>
      <c r="C358">
        <v>100</v>
      </c>
      <c r="D358">
        <v>471200</v>
      </c>
      <c r="E358" s="115">
        <f>'Exhibit 4'!C$238</f>
        <v>0</v>
      </c>
      <c r="F358" t="s">
        <v>811</v>
      </c>
    </row>
    <row r="359" spans="1:6" x14ac:dyDescent="0.3">
      <c r="A359">
        <f>VLOOKUP('Start Here'!$B$2,EntityNumber,2,FALSE)</f>
        <v>510002</v>
      </c>
      <c r="B359" s="131">
        <f>YEAR('Start Here'!$B$5)</f>
        <v>2025</v>
      </c>
      <c r="C359">
        <v>100</v>
      </c>
      <c r="D359">
        <v>471900</v>
      </c>
      <c r="E359" s="115">
        <f>'Exhibit 4'!C$239</f>
        <v>0</v>
      </c>
      <c r="F359" t="s">
        <v>811</v>
      </c>
    </row>
    <row r="360" spans="1:6" x14ac:dyDescent="0.3">
      <c r="A360">
        <f>VLOOKUP('Start Here'!$B$2,EntityNumber,2,FALSE)</f>
        <v>510002</v>
      </c>
      <c r="B360" s="131">
        <f>YEAR('Start Here'!$B$5)</f>
        <v>2025</v>
      </c>
      <c r="C360">
        <v>100</v>
      </c>
      <c r="D360">
        <v>472100</v>
      </c>
      <c r="E360" s="115">
        <f>'Exhibit 4'!C$241</f>
        <v>0</v>
      </c>
      <c r="F360" t="s">
        <v>811</v>
      </c>
    </row>
    <row r="361" spans="1:6" x14ac:dyDescent="0.3">
      <c r="A361">
        <f>VLOOKUP('Start Here'!$B$2,EntityNumber,2,FALSE)</f>
        <v>510002</v>
      </c>
      <c r="B361" s="131">
        <f>YEAR('Start Here'!$B$5)</f>
        <v>2025</v>
      </c>
      <c r="C361">
        <v>100</v>
      </c>
      <c r="D361">
        <v>471900</v>
      </c>
      <c r="E361" s="115">
        <f>'Exhibit 4'!C$242</f>
        <v>0</v>
      </c>
      <c r="F361" t="s">
        <v>811</v>
      </c>
    </row>
    <row r="362" spans="1:6" x14ac:dyDescent="0.3">
      <c r="A362">
        <f>VLOOKUP('Start Here'!$B$2,EntityNumber,2,FALSE)</f>
        <v>510002</v>
      </c>
      <c r="B362" s="131">
        <f>YEAR('Start Here'!$B$5)</f>
        <v>2025</v>
      </c>
      <c r="C362">
        <v>100</v>
      </c>
      <c r="D362">
        <v>475000</v>
      </c>
      <c r="E362" s="115">
        <f>'Exhibit 4'!C$245</f>
        <v>0</v>
      </c>
      <c r="F362" t="s">
        <v>811</v>
      </c>
    </row>
    <row r="363" spans="1:6" x14ac:dyDescent="0.3">
      <c r="A363">
        <f>VLOOKUP('Start Here'!$B$2,EntityNumber,2,FALSE)</f>
        <v>510002</v>
      </c>
      <c r="B363" s="131">
        <f>YEAR('Start Here'!$B$5)</f>
        <v>2025</v>
      </c>
      <c r="C363">
        <v>100</v>
      </c>
      <c r="D363">
        <v>480000</v>
      </c>
      <c r="E363" s="115">
        <f>'Exhibit 4'!C$246</f>
        <v>0</v>
      </c>
      <c r="F363" t="s">
        <v>811</v>
      </c>
    </row>
    <row r="364" spans="1:6" x14ac:dyDescent="0.3">
      <c r="A364">
        <f>VLOOKUP('Start Here'!$B$2,EntityNumber,2,FALSE)</f>
        <v>510002</v>
      </c>
      <c r="B364" s="131">
        <f>YEAR('Start Here'!$B$5)</f>
        <v>2025</v>
      </c>
      <c r="C364">
        <v>100</v>
      </c>
      <c r="D364">
        <v>485000</v>
      </c>
      <c r="E364" s="115">
        <f>'Exhibit 4'!C$247</f>
        <v>0</v>
      </c>
      <c r="F364" t="s">
        <v>811</v>
      </c>
    </row>
    <row r="365" spans="1:6" x14ac:dyDescent="0.3">
      <c r="A365">
        <f>VLOOKUP('Start Here'!$B$2,EntityNumber,2,FALSE)</f>
        <v>510002</v>
      </c>
      <c r="B365" s="131">
        <f>YEAR('Start Here'!$B$5)</f>
        <v>2025</v>
      </c>
      <c r="C365">
        <v>100</v>
      </c>
      <c r="D365">
        <v>489000</v>
      </c>
      <c r="E365" s="115">
        <f>'Exhibit 4'!C$248</f>
        <v>0</v>
      </c>
      <c r="F365" t="s">
        <v>811</v>
      </c>
    </row>
    <row r="366" spans="1:6" x14ac:dyDescent="0.3">
      <c r="A366">
        <f>VLOOKUP('Start Here'!$B$2,EntityNumber,2,FALSE)</f>
        <v>510002</v>
      </c>
      <c r="B366" s="131">
        <f>YEAR('Start Here'!$B$5)</f>
        <v>2025</v>
      </c>
      <c r="C366">
        <v>100</v>
      </c>
      <c r="D366">
        <v>37100</v>
      </c>
      <c r="E366" s="115">
        <f>'Exhibit 4'!C$253</f>
        <v>0</v>
      </c>
      <c r="F366" t="s">
        <v>811</v>
      </c>
    </row>
    <row r="367" spans="1:6" x14ac:dyDescent="0.3">
      <c r="A367">
        <f>VLOOKUP('Start Here'!$B$2,EntityNumber,2,FALSE)</f>
        <v>510002</v>
      </c>
      <c r="B367" s="131">
        <f>YEAR('Start Here'!$B$5)</f>
        <v>2025</v>
      </c>
      <c r="C367">
        <v>100</v>
      </c>
      <c r="D367">
        <v>91100</v>
      </c>
      <c r="E367" s="115">
        <f>'Exhibit 4'!C$254*-1</f>
        <v>0</v>
      </c>
      <c r="F367" t="s">
        <v>811</v>
      </c>
    </row>
    <row r="368" spans="1:6" x14ac:dyDescent="0.3">
      <c r="A368">
        <f>VLOOKUP('Start Here'!$B$2,EntityNumber,2,FALSE)</f>
        <v>510002</v>
      </c>
      <c r="B368" s="131">
        <f>YEAR('Start Here'!$B$5)</f>
        <v>2025</v>
      </c>
      <c r="C368">
        <v>100</v>
      </c>
      <c r="D368">
        <v>37200</v>
      </c>
      <c r="E368" s="115">
        <f>'Exhibit 4'!C$255</f>
        <v>0</v>
      </c>
      <c r="F368" t="s">
        <v>811</v>
      </c>
    </row>
    <row r="369" spans="1:6" x14ac:dyDescent="0.3">
      <c r="A369">
        <f>VLOOKUP('Start Here'!$B$2,EntityNumber,2,FALSE)</f>
        <v>510002</v>
      </c>
      <c r="B369" s="131">
        <f>YEAR('Start Here'!$B$5)</f>
        <v>2025</v>
      </c>
      <c r="C369">
        <v>100</v>
      </c>
      <c r="D369">
        <v>37300</v>
      </c>
      <c r="E369" s="115">
        <f>'Exhibit 4'!C$256</f>
        <v>0</v>
      </c>
      <c r="F369" t="s">
        <v>811</v>
      </c>
    </row>
    <row r="370" spans="1:6" x14ac:dyDescent="0.3">
      <c r="A370">
        <f>VLOOKUP('Start Here'!$B$2,EntityNumber,2,FALSE)</f>
        <v>510002</v>
      </c>
      <c r="B370" s="131">
        <f>YEAR('Start Here'!$B$5)</f>
        <v>2025</v>
      </c>
      <c r="C370">
        <v>100</v>
      </c>
      <c r="D370">
        <v>37400</v>
      </c>
      <c r="E370" s="115">
        <f>'Exhibit 4'!C$257</f>
        <v>0</v>
      </c>
      <c r="F370" t="s">
        <v>811</v>
      </c>
    </row>
    <row r="371" spans="1:6" x14ac:dyDescent="0.3">
      <c r="A371">
        <f>VLOOKUP('Start Here'!$B$2,EntityNumber,2,FALSE)</f>
        <v>510002</v>
      </c>
      <c r="B371" s="131">
        <f>YEAR('Start Here'!$B$5)</f>
        <v>2025</v>
      </c>
      <c r="C371">
        <v>100</v>
      </c>
      <c r="D371">
        <v>91200</v>
      </c>
      <c r="E371" s="115">
        <f>'Exhibit 4'!C$258*-1</f>
        <v>0</v>
      </c>
      <c r="F371" t="s">
        <v>811</v>
      </c>
    </row>
    <row r="372" spans="1:6" x14ac:dyDescent="0.3">
      <c r="A372">
        <f>VLOOKUP('Start Here'!$B$2,EntityNumber,2,FALSE)</f>
        <v>510002</v>
      </c>
      <c r="B372" s="131">
        <f>YEAR('Start Here'!$B$5)</f>
        <v>2025</v>
      </c>
      <c r="C372">
        <v>100</v>
      </c>
      <c r="D372">
        <v>91500</v>
      </c>
      <c r="E372" s="115">
        <f>'Exhibit 4'!C$259*-1</f>
        <v>0</v>
      </c>
      <c r="F372" t="s">
        <v>811</v>
      </c>
    </row>
    <row r="373" spans="1:6" x14ac:dyDescent="0.3">
      <c r="A373">
        <f>VLOOKUP('Start Here'!$B$2,EntityNumber,2,FALSE)</f>
        <v>510002</v>
      </c>
      <c r="B373" s="131">
        <f>YEAR('Start Here'!$B$5)</f>
        <v>2025</v>
      </c>
      <c r="C373">
        <v>100</v>
      </c>
      <c r="D373">
        <f>IF('Exhibit 4'!C$262&gt;0,37600,91300)</f>
        <v>91300</v>
      </c>
      <c r="E373" s="115">
        <f>IF('Exhibit 4'!C$262&gt;0,'Exhibit 4'!C$262,'Exhibit 4'!C$262*-1)</f>
        <v>0</v>
      </c>
      <c r="F373" t="s">
        <v>811</v>
      </c>
    </row>
    <row r="374" spans="1:6" x14ac:dyDescent="0.3">
      <c r="A374">
        <f>VLOOKUP('Start Here'!$B$2,EntityNumber,2,FALSE)</f>
        <v>510002</v>
      </c>
      <c r="B374" s="131">
        <f>YEAR('Start Here'!$B$5)</f>
        <v>2025</v>
      </c>
      <c r="C374">
        <v>100</v>
      </c>
      <c r="D374">
        <f>IF('Exhibit 4'!C$263&gt;0,37500,91400)</f>
        <v>91400</v>
      </c>
      <c r="E374" s="115">
        <f>IF('Exhibit 4'!C$263&gt;0,'Exhibit 4'!C$263,'Exhibit 4'!C$263*-1)</f>
        <v>0</v>
      </c>
      <c r="F374" t="s">
        <v>811</v>
      </c>
    </row>
    <row r="375" spans="1:6" x14ac:dyDescent="0.3">
      <c r="A375">
        <f>VLOOKUP('Start Here'!$B$2,EntityNumber,2,FALSE)</f>
        <v>510002</v>
      </c>
      <c r="B375" s="131">
        <f>YEAR('Start Here'!$B$5)</f>
        <v>2025</v>
      </c>
      <c r="C375">
        <v>201</v>
      </c>
      <c r="D375">
        <v>31100</v>
      </c>
      <c r="E375" s="115">
        <f>'Exhibit 4'!D$11</f>
        <v>0</v>
      </c>
      <c r="F375" t="s">
        <v>811</v>
      </c>
    </row>
    <row r="376" spans="1:6" x14ac:dyDescent="0.3">
      <c r="A376">
        <f>VLOOKUP('Start Here'!$B$2,EntityNumber,2,FALSE)</f>
        <v>510002</v>
      </c>
      <c r="B376" s="131">
        <f>YEAR('Start Here'!$B$5)</f>
        <v>2025</v>
      </c>
      <c r="C376">
        <v>201</v>
      </c>
      <c r="D376">
        <v>31200</v>
      </c>
      <c r="E376" s="115">
        <f>'Exhibit 4'!D$12</f>
        <v>0</v>
      </c>
      <c r="F376" t="s">
        <v>811</v>
      </c>
    </row>
    <row r="377" spans="1:6" x14ac:dyDescent="0.3">
      <c r="A377">
        <f>VLOOKUP('Start Here'!$B$2,EntityNumber,2,FALSE)</f>
        <v>510002</v>
      </c>
      <c r="B377" s="131">
        <f>YEAR('Start Here'!$B$5)</f>
        <v>2025</v>
      </c>
      <c r="C377">
        <v>201</v>
      </c>
      <c r="D377">
        <v>31300</v>
      </c>
      <c r="E377" s="115">
        <f>'Exhibit 4'!D$13</f>
        <v>0</v>
      </c>
      <c r="F377" t="s">
        <v>811</v>
      </c>
    </row>
    <row r="378" spans="1:6" x14ac:dyDescent="0.3">
      <c r="A378">
        <f>VLOOKUP('Start Here'!$B$2,EntityNumber,2,FALSE)</f>
        <v>510002</v>
      </c>
      <c r="B378" s="131">
        <f>YEAR('Start Here'!$B$5)</f>
        <v>2025</v>
      </c>
      <c r="C378">
        <v>201</v>
      </c>
      <c r="D378">
        <v>31400</v>
      </c>
      <c r="E378" s="115">
        <f>'Exhibit 4'!D$14</f>
        <v>0</v>
      </c>
      <c r="F378" t="s">
        <v>811</v>
      </c>
    </row>
    <row r="379" spans="1:6" x14ac:dyDescent="0.3">
      <c r="A379">
        <f>VLOOKUP('Start Here'!$B$2,EntityNumber,2,FALSE)</f>
        <v>510002</v>
      </c>
      <c r="B379" s="131">
        <f>YEAR('Start Here'!$B$5)</f>
        <v>2025</v>
      </c>
      <c r="C379">
        <v>201</v>
      </c>
      <c r="D379">
        <v>31500</v>
      </c>
      <c r="E379" s="115">
        <f>'Exhibit 4'!D$15</f>
        <v>0</v>
      </c>
      <c r="F379" t="s">
        <v>811</v>
      </c>
    </row>
    <row r="380" spans="1:6" x14ac:dyDescent="0.3">
      <c r="A380">
        <f>VLOOKUP('Start Here'!$B$2,EntityNumber,2,FALSE)</f>
        <v>510002</v>
      </c>
      <c r="B380" s="131">
        <f>YEAR('Start Here'!$B$5)</f>
        <v>2025</v>
      </c>
      <c r="C380">
        <v>201</v>
      </c>
      <c r="D380">
        <v>31600</v>
      </c>
      <c r="E380" s="115">
        <f>'Exhibit 4'!D$16</f>
        <v>0</v>
      </c>
      <c r="F380" t="s">
        <v>811</v>
      </c>
    </row>
    <row r="381" spans="1:6" x14ac:dyDescent="0.3">
      <c r="A381">
        <f>VLOOKUP('Start Here'!$B$2,EntityNumber,2,FALSE)</f>
        <v>510002</v>
      </c>
      <c r="B381" s="131">
        <f>YEAR('Start Here'!$B$5)</f>
        <v>2025</v>
      </c>
      <c r="C381">
        <v>201</v>
      </c>
      <c r="D381">
        <v>31800</v>
      </c>
      <c r="E381" s="115">
        <f>'Exhibit 4'!D$17</f>
        <v>0</v>
      </c>
      <c r="F381" t="s">
        <v>811</v>
      </c>
    </row>
    <row r="382" spans="1:6" x14ac:dyDescent="0.3">
      <c r="A382">
        <f>VLOOKUP('Start Here'!$B$2,EntityNumber,2,FALSE)</f>
        <v>510002</v>
      </c>
      <c r="B382" s="131">
        <f>YEAR('Start Here'!$B$5)</f>
        <v>2025</v>
      </c>
      <c r="C382">
        <v>201</v>
      </c>
      <c r="D382">
        <v>31900</v>
      </c>
      <c r="E382" s="115">
        <f>'Exhibit 4'!D$18</f>
        <v>0</v>
      </c>
      <c r="F382" t="s">
        <v>811</v>
      </c>
    </row>
    <row r="383" spans="1:6" x14ac:dyDescent="0.3">
      <c r="A383">
        <f>VLOOKUP('Start Here'!$B$2,EntityNumber,2,FALSE)</f>
        <v>510002</v>
      </c>
      <c r="B383" s="131">
        <f>YEAR('Start Here'!$B$5)</f>
        <v>2025</v>
      </c>
      <c r="C383">
        <v>201</v>
      </c>
      <c r="D383">
        <v>32000</v>
      </c>
      <c r="E383" s="115">
        <f>'Exhibit 4'!D$21</f>
        <v>0</v>
      </c>
      <c r="F383" t="s">
        <v>811</v>
      </c>
    </row>
    <row r="384" spans="1:6" x14ac:dyDescent="0.3">
      <c r="A384">
        <f>VLOOKUP('Start Here'!$B$2,EntityNumber,2,FALSE)</f>
        <v>510002</v>
      </c>
      <c r="B384" s="131">
        <f>YEAR('Start Here'!$B$5)</f>
        <v>2025</v>
      </c>
      <c r="C384">
        <v>201</v>
      </c>
      <c r="D384">
        <v>33100</v>
      </c>
      <c r="E384" s="115">
        <f>'Exhibit 4'!D$24</f>
        <v>0</v>
      </c>
      <c r="F384" t="s">
        <v>811</v>
      </c>
    </row>
    <row r="385" spans="1:6" x14ac:dyDescent="0.3">
      <c r="A385">
        <f>VLOOKUP('Start Here'!$B$2,EntityNumber,2,FALSE)</f>
        <v>510002</v>
      </c>
      <c r="B385" s="131">
        <f>YEAR('Start Here'!$B$5)</f>
        <v>2025</v>
      </c>
      <c r="C385">
        <v>201</v>
      </c>
      <c r="D385">
        <v>33200</v>
      </c>
      <c r="E385" s="115">
        <f>'Exhibit 4'!D$25</f>
        <v>0</v>
      </c>
      <c r="F385" t="s">
        <v>811</v>
      </c>
    </row>
    <row r="386" spans="1:6" x14ac:dyDescent="0.3">
      <c r="A386">
        <f>VLOOKUP('Start Here'!$B$2,EntityNumber,2,FALSE)</f>
        <v>510002</v>
      </c>
      <c r="B386" s="131">
        <f>YEAR('Start Here'!$B$5)</f>
        <v>2025</v>
      </c>
      <c r="C386">
        <v>201</v>
      </c>
      <c r="D386">
        <v>33300</v>
      </c>
      <c r="E386" s="115">
        <f>'Exhibit 4'!D$26</f>
        <v>0</v>
      </c>
      <c r="F386" t="s">
        <v>811</v>
      </c>
    </row>
    <row r="387" spans="1:6" x14ac:dyDescent="0.3">
      <c r="A387">
        <f>VLOOKUP('Start Here'!$B$2,EntityNumber,2,FALSE)</f>
        <v>510002</v>
      </c>
      <c r="B387" s="131">
        <f>YEAR('Start Here'!$B$5)</f>
        <v>2025</v>
      </c>
      <c r="C387">
        <v>201</v>
      </c>
      <c r="D387">
        <v>33400</v>
      </c>
      <c r="E387" s="115">
        <f>'Exhibit 4'!D$27</f>
        <v>0</v>
      </c>
      <c r="F387" t="s">
        <v>811</v>
      </c>
    </row>
    <row r="388" spans="1:6" x14ac:dyDescent="0.3">
      <c r="A388">
        <f>VLOOKUP('Start Here'!$B$2,EntityNumber,2,FALSE)</f>
        <v>510002</v>
      </c>
      <c r="B388" s="131">
        <f>YEAR('Start Here'!$B$5)</f>
        <v>2025</v>
      </c>
      <c r="C388">
        <v>201</v>
      </c>
      <c r="D388">
        <v>33501</v>
      </c>
      <c r="E388" s="115">
        <f>'Exhibit 4'!D$29</f>
        <v>0</v>
      </c>
      <c r="F388" t="s">
        <v>811</v>
      </c>
    </row>
    <row r="389" spans="1:6" x14ac:dyDescent="0.3">
      <c r="A389">
        <f>VLOOKUP('Start Here'!$B$2,EntityNumber,2,FALSE)</f>
        <v>510002</v>
      </c>
      <c r="B389" s="131">
        <f>YEAR('Start Here'!$B$5)</f>
        <v>2025</v>
      </c>
      <c r="C389">
        <v>201</v>
      </c>
      <c r="D389">
        <v>33502</v>
      </c>
      <c r="E389" s="115">
        <f>'Exhibit 4'!D$30</f>
        <v>0</v>
      </c>
      <c r="F389" t="s">
        <v>811</v>
      </c>
    </row>
    <row r="390" spans="1:6" x14ac:dyDescent="0.3">
      <c r="A390">
        <f>VLOOKUP('Start Here'!$B$2,EntityNumber,2,FALSE)</f>
        <v>510002</v>
      </c>
      <c r="B390" s="131">
        <f>YEAR('Start Here'!$B$5)</f>
        <v>2025</v>
      </c>
      <c r="C390">
        <v>201</v>
      </c>
      <c r="D390">
        <v>33504</v>
      </c>
      <c r="E390" s="115">
        <f>'Exhibit 4'!D$31</f>
        <v>0</v>
      </c>
      <c r="F390" t="s">
        <v>811</v>
      </c>
    </row>
    <row r="391" spans="1:6" x14ac:dyDescent="0.3">
      <c r="A391">
        <f>VLOOKUP('Start Here'!$B$2,EntityNumber,2,FALSE)</f>
        <v>510002</v>
      </c>
      <c r="B391" s="131">
        <f>YEAR('Start Here'!$B$5)</f>
        <v>2025</v>
      </c>
      <c r="C391">
        <v>201</v>
      </c>
      <c r="D391">
        <v>33505</v>
      </c>
      <c r="E391" s="115">
        <f>'Exhibit 4'!D$32</f>
        <v>0</v>
      </c>
      <c r="F391" t="s">
        <v>811</v>
      </c>
    </row>
    <row r="392" spans="1:6" x14ac:dyDescent="0.3">
      <c r="A392">
        <f>VLOOKUP('Start Here'!$B$2,EntityNumber,2,FALSE)</f>
        <v>510002</v>
      </c>
      <c r="B392" s="131">
        <f>YEAR('Start Here'!$B$5)</f>
        <v>2025</v>
      </c>
      <c r="C392">
        <v>201</v>
      </c>
      <c r="D392">
        <v>33506</v>
      </c>
      <c r="E392" s="115">
        <f>'Exhibit 4'!D$33</f>
        <v>0</v>
      </c>
      <c r="F392" t="s">
        <v>811</v>
      </c>
    </row>
    <row r="393" spans="1:6" x14ac:dyDescent="0.3">
      <c r="A393">
        <f>VLOOKUP('Start Here'!$B$2,EntityNumber,2,FALSE)</f>
        <v>510002</v>
      </c>
      <c r="B393" s="131">
        <f>YEAR('Start Here'!$B$5)</f>
        <v>2025</v>
      </c>
      <c r="C393">
        <v>201</v>
      </c>
      <c r="D393">
        <v>33507</v>
      </c>
      <c r="E393" s="115">
        <f>'Exhibit 4'!D$34</f>
        <v>0</v>
      </c>
      <c r="F393" t="s">
        <v>811</v>
      </c>
    </row>
    <row r="394" spans="1:6" x14ac:dyDescent="0.3">
      <c r="A394">
        <f>VLOOKUP('Start Here'!$B$2,EntityNumber,2,FALSE)</f>
        <v>510002</v>
      </c>
      <c r="B394" s="131">
        <f>YEAR('Start Here'!$B$5)</f>
        <v>2025</v>
      </c>
      <c r="C394">
        <v>201</v>
      </c>
      <c r="D394">
        <v>33508</v>
      </c>
      <c r="E394" s="115">
        <f>'Exhibit 4'!D$35</f>
        <v>0</v>
      </c>
      <c r="F394" t="s">
        <v>811</v>
      </c>
    </row>
    <row r="395" spans="1:6" x14ac:dyDescent="0.3">
      <c r="A395">
        <f>VLOOKUP('Start Here'!$B$2,EntityNumber,2,FALSE)</f>
        <v>510002</v>
      </c>
      <c r="B395" s="131">
        <f>YEAR('Start Here'!$B$5)</f>
        <v>2025</v>
      </c>
      <c r="C395">
        <v>201</v>
      </c>
      <c r="D395">
        <v>33509</v>
      </c>
      <c r="E395" s="115">
        <f>'Exhibit 4'!D$36</f>
        <v>0</v>
      </c>
      <c r="F395" t="s">
        <v>811</v>
      </c>
    </row>
    <row r="396" spans="1:6" x14ac:dyDescent="0.3">
      <c r="A396">
        <f>VLOOKUP('Start Here'!$B$2,EntityNumber,2,FALSE)</f>
        <v>510002</v>
      </c>
      <c r="B396" s="131">
        <f>YEAR('Start Here'!$B$5)</f>
        <v>2025</v>
      </c>
      <c r="C396">
        <v>201</v>
      </c>
      <c r="D396">
        <v>33510</v>
      </c>
      <c r="E396" s="115">
        <f>'Exhibit 4'!D$37</f>
        <v>0</v>
      </c>
      <c r="F396" t="s">
        <v>811</v>
      </c>
    </row>
    <row r="397" spans="1:6" x14ac:dyDescent="0.3">
      <c r="A397">
        <f>VLOOKUP('Start Here'!$B$2,EntityNumber,2,FALSE)</f>
        <v>510002</v>
      </c>
      <c r="B397" s="131">
        <f>YEAR('Start Here'!$B$5)</f>
        <v>2025</v>
      </c>
      <c r="C397">
        <v>201</v>
      </c>
      <c r="D397">
        <v>33511</v>
      </c>
      <c r="E397" s="115">
        <f>'Exhibit 4'!D$38</f>
        <v>0</v>
      </c>
      <c r="F397" t="s">
        <v>811</v>
      </c>
    </row>
    <row r="398" spans="1:6" x14ac:dyDescent="0.3">
      <c r="A398">
        <f>VLOOKUP('Start Here'!$B$2,EntityNumber,2,FALSE)</f>
        <v>510002</v>
      </c>
      <c r="B398" s="131">
        <f>YEAR('Start Here'!$B$5)</f>
        <v>2025</v>
      </c>
      <c r="C398">
        <v>201</v>
      </c>
      <c r="D398">
        <v>33513</v>
      </c>
      <c r="E398" s="115">
        <f>'Exhibit 4'!D$39</f>
        <v>0</v>
      </c>
      <c r="F398" t="s">
        <v>811</v>
      </c>
    </row>
    <row r="399" spans="1:6" x14ac:dyDescent="0.3">
      <c r="A399">
        <f>VLOOKUP('Start Here'!$B$2,EntityNumber,2,FALSE)</f>
        <v>510002</v>
      </c>
      <c r="B399" s="131">
        <f>YEAR('Start Here'!$B$5)</f>
        <v>2025</v>
      </c>
      <c r="C399">
        <v>201</v>
      </c>
      <c r="D399">
        <v>33514</v>
      </c>
      <c r="E399" s="115">
        <f>'Exhibit 4'!D$40</f>
        <v>0</v>
      </c>
      <c r="F399" t="s">
        <v>811</v>
      </c>
    </row>
    <row r="400" spans="1:6" x14ac:dyDescent="0.3">
      <c r="A400">
        <f>VLOOKUP('Start Here'!$B$2,EntityNumber,2,FALSE)</f>
        <v>510002</v>
      </c>
      <c r="B400" s="131">
        <f>YEAR('Start Here'!$B$5)</f>
        <v>2025</v>
      </c>
      <c r="C400">
        <v>201</v>
      </c>
      <c r="D400">
        <v>33515</v>
      </c>
      <c r="E400" s="115">
        <f>'Exhibit 4'!D$41</f>
        <v>0</v>
      </c>
      <c r="F400" t="s">
        <v>811</v>
      </c>
    </row>
    <row r="401" spans="1:6" x14ac:dyDescent="0.3">
      <c r="A401">
        <f>VLOOKUP('Start Here'!$B$2,EntityNumber,2,FALSE)</f>
        <v>510002</v>
      </c>
      <c r="B401" s="131">
        <f>YEAR('Start Here'!$B$5)</f>
        <v>2025</v>
      </c>
      <c r="C401">
        <v>201</v>
      </c>
      <c r="D401">
        <v>33516</v>
      </c>
      <c r="E401" s="115">
        <f>'Exhibit 4'!D$42</f>
        <v>0</v>
      </c>
      <c r="F401" t="s">
        <v>811</v>
      </c>
    </row>
    <row r="402" spans="1:6" x14ac:dyDescent="0.3">
      <c r="A402">
        <f>VLOOKUP('Start Here'!$B$2,EntityNumber,2,FALSE)</f>
        <v>510002</v>
      </c>
      <c r="B402" s="131">
        <f>YEAR('Start Here'!$B$5)</f>
        <v>2025</v>
      </c>
      <c r="C402">
        <v>201</v>
      </c>
      <c r="D402">
        <v>33517</v>
      </c>
      <c r="E402" s="115">
        <f>'Exhibit 4'!D$43</f>
        <v>0</v>
      </c>
      <c r="F402" t="s">
        <v>811</v>
      </c>
    </row>
    <row r="403" spans="1:6" x14ac:dyDescent="0.3">
      <c r="A403">
        <f>VLOOKUP('Start Here'!$B$2,EntityNumber,2,FALSE)</f>
        <v>510002</v>
      </c>
      <c r="B403" s="131">
        <f>YEAR('Start Here'!$B$5)</f>
        <v>2025</v>
      </c>
      <c r="C403">
        <v>201</v>
      </c>
      <c r="D403">
        <v>33518</v>
      </c>
      <c r="E403" s="115">
        <f>'Exhibit 4'!D$44</f>
        <v>0</v>
      </c>
      <c r="F403" t="s">
        <v>811</v>
      </c>
    </row>
    <row r="404" spans="1:6" x14ac:dyDescent="0.3">
      <c r="A404">
        <f>VLOOKUP('Start Here'!$B$2,EntityNumber,2,FALSE)</f>
        <v>510002</v>
      </c>
      <c r="B404" s="131">
        <f>YEAR('Start Here'!$B$5)</f>
        <v>2025</v>
      </c>
      <c r="C404">
        <v>201</v>
      </c>
      <c r="D404">
        <v>33519</v>
      </c>
      <c r="E404" s="115">
        <f>'Exhibit 4'!D$45</f>
        <v>0</v>
      </c>
      <c r="F404" t="s">
        <v>811</v>
      </c>
    </row>
    <row r="405" spans="1:6" x14ac:dyDescent="0.3">
      <c r="A405">
        <f>VLOOKUP('Start Here'!$B$2,EntityNumber,2,FALSE)</f>
        <v>510002</v>
      </c>
      <c r="B405" s="131">
        <f>YEAR('Start Here'!$B$5)</f>
        <v>2025</v>
      </c>
      <c r="C405">
        <v>201</v>
      </c>
      <c r="D405">
        <v>33599</v>
      </c>
      <c r="E405" s="115">
        <f>'Exhibit 4'!D$46</f>
        <v>0</v>
      </c>
      <c r="F405" t="s">
        <v>811</v>
      </c>
    </row>
    <row r="406" spans="1:6" x14ac:dyDescent="0.3">
      <c r="A406">
        <f>VLOOKUP('Start Here'!$B$2,EntityNumber,2,FALSE)</f>
        <v>510002</v>
      </c>
      <c r="B406" s="131">
        <f>YEAR('Start Here'!$B$5)</f>
        <v>2025</v>
      </c>
      <c r="C406">
        <v>201</v>
      </c>
      <c r="D406">
        <v>33600</v>
      </c>
      <c r="E406" s="115">
        <f>'Exhibit 4'!D$47</f>
        <v>0</v>
      </c>
      <c r="F406" t="s">
        <v>811</v>
      </c>
    </row>
    <row r="407" spans="1:6" x14ac:dyDescent="0.3">
      <c r="A407">
        <f>VLOOKUP('Start Here'!$B$2,EntityNumber,2,FALSE)</f>
        <v>510002</v>
      </c>
      <c r="B407" s="131">
        <f>YEAR('Start Here'!$B$5)</f>
        <v>2025</v>
      </c>
      <c r="C407">
        <v>201</v>
      </c>
      <c r="D407">
        <v>33800</v>
      </c>
      <c r="E407" s="115">
        <f>'Exhibit 4'!D$48</f>
        <v>0</v>
      </c>
      <c r="F407" t="s">
        <v>811</v>
      </c>
    </row>
    <row r="408" spans="1:6" x14ac:dyDescent="0.3">
      <c r="A408">
        <f>VLOOKUP('Start Here'!$B$2,EntityNumber,2,FALSE)</f>
        <v>510002</v>
      </c>
      <c r="B408" s="131">
        <f>YEAR('Start Here'!$B$5)</f>
        <v>2025</v>
      </c>
      <c r="C408">
        <v>201</v>
      </c>
      <c r="D408">
        <v>33900</v>
      </c>
      <c r="E408" s="115">
        <f>'Exhibit 4'!D$49</f>
        <v>0</v>
      </c>
      <c r="F408" t="s">
        <v>811</v>
      </c>
    </row>
    <row r="409" spans="1:6" x14ac:dyDescent="0.3">
      <c r="A409">
        <f>VLOOKUP('Start Here'!$B$2,EntityNumber,2,FALSE)</f>
        <v>510002</v>
      </c>
      <c r="B409" s="131">
        <f>YEAR('Start Here'!$B$5)</f>
        <v>2025</v>
      </c>
      <c r="C409">
        <v>201</v>
      </c>
      <c r="D409">
        <v>34110</v>
      </c>
      <c r="E409" s="115">
        <f>'Exhibit 4'!D$54</f>
        <v>0</v>
      </c>
      <c r="F409" t="s">
        <v>811</v>
      </c>
    </row>
    <row r="410" spans="1:6" x14ac:dyDescent="0.3">
      <c r="A410">
        <f>VLOOKUP('Start Here'!$B$2,EntityNumber,2,FALSE)</f>
        <v>510002</v>
      </c>
      <c r="B410" s="131">
        <f>YEAR('Start Here'!$B$5)</f>
        <v>2025</v>
      </c>
      <c r="C410">
        <v>201</v>
      </c>
      <c r="D410">
        <v>34120</v>
      </c>
      <c r="E410" s="115">
        <f>'Exhibit 4'!D$55</f>
        <v>0</v>
      </c>
      <c r="F410" t="s">
        <v>811</v>
      </c>
    </row>
    <row r="411" spans="1:6" x14ac:dyDescent="0.3">
      <c r="A411">
        <f>VLOOKUP('Start Here'!$B$2,EntityNumber,2,FALSE)</f>
        <v>510002</v>
      </c>
      <c r="B411" s="131">
        <f>YEAR('Start Here'!$B$5)</f>
        <v>2025</v>
      </c>
      <c r="C411">
        <v>201</v>
      </c>
      <c r="D411">
        <v>34130</v>
      </c>
      <c r="E411" s="115">
        <f>'Exhibit 4'!D$56</f>
        <v>0</v>
      </c>
      <c r="F411" t="s">
        <v>811</v>
      </c>
    </row>
    <row r="412" spans="1:6" x14ac:dyDescent="0.3">
      <c r="A412">
        <f>VLOOKUP('Start Here'!$B$2,EntityNumber,2,FALSE)</f>
        <v>510002</v>
      </c>
      <c r="B412" s="131">
        <f>YEAR('Start Here'!$B$5)</f>
        <v>2025</v>
      </c>
      <c r="C412">
        <v>201</v>
      </c>
      <c r="D412">
        <v>34140</v>
      </c>
      <c r="E412" s="115">
        <f>'Exhibit 4'!D$57</f>
        <v>0</v>
      </c>
      <c r="F412" t="s">
        <v>811</v>
      </c>
    </row>
    <row r="413" spans="1:6" x14ac:dyDescent="0.3">
      <c r="A413">
        <f>VLOOKUP('Start Here'!$B$2,EntityNumber,2,FALSE)</f>
        <v>510002</v>
      </c>
      <c r="B413" s="131">
        <f>YEAR('Start Here'!$B$5)</f>
        <v>2025</v>
      </c>
      <c r="C413">
        <v>201</v>
      </c>
      <c r="D413">
        <v>34150</v>
      </c>
      <c r="E413" s="115">
        <f>'Exhibit 4'!D$58</f>
        <v>0</v>
      </c>
      <c r="F413" t="s">
        <v>811</v>
      </c>
    </row>
    <row r="414" spans="1:6" x14ac:dyDescent="0.3">
      <c r="A414">
        <f>VLOOKUP('Start Here'!$B$2,EntityNumber,2,FALSE)</f>
        <v>510002</v>
      </c>
      <c r="B414" s="131">
        <f>YEAR('Start Here'!$B$5)</f>
        <v>2025</v>
      </c>
      <c r="C414">
        <v>201</v>
      </c>
      <c r="D414">
        <v>34190</v>
      </c>
      <c r="E414" s="115">
        <f>'Exhibit 4'!D$59</f>
        <v>0</v>
      </c>
      <c r="F414" t="s">
        <v>811</v>
      </c>
    </row>
    <row r="415" spans="1:6" x14ac:dyDescent="0.3">
      <c r="A415">
        <f>VLOOKUP('Start Here'!$B$2,EntityNumber,2,FALSE)</f>
        <v>510002</v>
      </c>
      <c r="B415" s="131">
        <f>YEAR('Start Here'!$B$5)</f>
        <v>2025</v>
      </c>
      <c r="C415">
        <v>201</v>
      </c>
      <c r="D415">
        <v>34210</v>
      </c>
      <c r="E415" s="115">
        <f>'Exhibit 4'!D$61</f>
        <v>0</v>
      </c>
      <c r="F415" t="s">
        <v>811</v>
      </c>
    </row>
    <row r="416" spans="1:6" x14ac:dyDescent="0.3">
      <c r="A416">
        <f>VLOOKUP('Start Here'!$B$2,EntityNumber,2,FALSE)</f>
        <v>510002</v>
      </c>
      <c r="B416" s="131">
        <f>YEAR('Start Here'!$B$5)</f>
        <v>2025</v>
      </c>
      <c r="C416">
        <v>201</v>
      </c>
      <c r="D416">
        <v>34220</v>
      </c>
      <c r="E416" s="115">
        <f>'Exhibit 4'!D$62</f>
        <v>0</v>
      </c>
      <c r="F416" t="s">
        <v>811</v>
      </c>
    </row>
    <row r="417" spans="1:6" x14ac:dyDescent="0.3">
      <c r="A417">
        <f>VLOOKUP('Start Here'!$B$2,EntityNumber,2,FALSE)</f>
        <v>510002</v>
      </c>
      <c r="B417" s="131">
        <f>YEAR('Start Here'!$B$5)</f>
        <v>2025</v>
      </c>
      <c r="C417">
        <v>201</v>
      </c>
      <c r="D417">
        <v>34230</v>
      </c>
      <c r="E417" s="115">
        <f>'Exhibit 4'!D$63</f>
        <v>0</v>
      </c>
      <c r="F417" t="s">
        <v>811</v>
      </c>
    </row>
    <row r="418" spans="1:6" x14ac:dyDescent="0.3">
      <c r="A418">
        <f>VLOOKUP('Start Here'!$B$2,EntityNumber,2,FALSE)</f>
        <v>510002</v>
      </c>
      <c r="B418" s="131">
        <f>YEAR('Start Here'!$B$5)</f>
        <v>2025</v>
      </c>
      <c r="C418">
        <v>201</v>
      </c>
      <c r="D418">
        <v>34290</v>
      </c>
      <c r="E418" s="115">
        <f>'Exhibit 4'!D$64</f>
        <v>0</v>
      </c>
      <c r="F418" t="s">
        <v>811</v>
      </c>
    </row>
    <row r="419" spans="1:6" x14ac:dyDescent="0.3">
      <c r="A419">
        <f>VLOOKUP('Start Here'!$B$2,EntityNumber,2,FALSE)</f>
        <v>510002</v>
      </c>
      <c r="B419" s="131">
        <f>YEAR('Start Here'!$B$5)</f>
        <v>2025</v>
      </c>
      <c r="C419">
        <v>201</v>
      </c>
      <c r="D419">
        <v>34310</v>
      </c>
      <c r="E419" s="115">
        <f>'Exhibit 4'!D$66</f>
        <v>0</v>
      </c>
      <c r="F419" t="s">
        <v>811</v>
      </c>
    </row>
    <row r="420" spans="1:6" x14ac:dyDescent="0.3">
      <c r="A420">
        <f>VLOOKUP('Start Here'!$B$2,EntityNumber,2,FALSE)</f>
        <v>510002</v>
      </c>
      <c r="B420" s="131">
        <f>YEAR('Start Here'!$B$5)</f>
        <v>2025</v>
      </c>
      <c r="C420">
        <v>201</v>
      </c>
      <c r="D420">
        <v>34320</v>
      </c>
      <c r="E420" s="115">
        <f>'Exhibit 4'!D$67</f>
        <v>0</v>
      </c>
      <c r="F420" t="s">
        <v>811</v>
      </c>
    </row>
    <row r="421" spans="1:6" x14ac:dyDescent="0.3">
      <c r="A421">
        <f>VLOOKUP('Start Here'!$B$2,EntityNumber,2,FALSE)</f>
        <v>510002</v>
      </c>
      <c r="B421" s="131">
        <f>YEAR('Start Here'!$B$5)</f>
        <v>2025</v>
      </c>
      <c r="C421">
        <v>201</v>
      </c>
      <c r="D421">
        <v>34330</v>
      </c>
      <c r="E421" s="115">
        <f>'Exhibit 4'!D$68</f>
        <v>0</v>
      </c>
      <c r="F421" t="s">
        <v>811</v>
      </c>
    </row>
    <row r="422" spans="1:6" x14ac:dyDescent="0.3">
      <c r="A422">
        <f>VLOOKUP('Start Here'!$B$2,EntityNumber,2,FALSE)</f>
        <v>510002</v>
      </c>
      <c r="B422" s="131">
        <f>YEAR('Start Here'!$B$5)</f>
        <v>2025</v>
      </c>
      <c r="C422">
        <v>201</v>
      </c>
      <c r="D422">
        <v>34390</v>
      </c>
      <c r="E422" s="115">
        <f>'Exhibit 4'!D$69</f>
        <v>0</v>
      </c>
      <c r="F422" t="s">
        <v>811</v>
      </c>
    </row>
    <row r="423" spans="1:6" x14ac:dyDescent="0.3">
      <c r="A423">
        <f>VLOOKUP('Start Here'!$B$2,EntityNumber,2,FALSE)</f>
        <v>510002</v>
      </c>
      <c r="B423" s="131">
        <f>YEAR('Start Here'!$B$5)</f>
        <v>2025</v>
      </c>
      <c r="C423">
        <v>201</v>
      </c>
      <c r="D423">
        <v>34411</v>
      </c>
      <c r="E423" s="115">
        <f>'Exhibit 4'!D$72</f>
        <v>0</v>
      </c>
      <c r="F423" t="s">
        <v>811</v>
      </c>
    </row>
    <row r="424" spans="1:6" x14ac:dyDescent="0.3">
      <c r="A424">
        <f>VLOOKUP('Start Here'!$B$2,EntityNumber,2,FALSE)</f>
        <v>510002</v>
      </c>
      <c r="B424" s="131">
        <f>YEAR('Start Here'!$B$5)</f>
        <v>2025</v>
      </c>
      <c r="C424">
        <v>201</v>
      </c>
      <c r="D424">
        <v>34412</v>
      </c>
      <c r="E424" s="115">
        <f>'Exhibit 4'!D$73</f>
        <v>0</v>
      </c>
      <c r="F424" t="s">
        <v>811</v>
      </c>
    </row>
    <row r="425" spans="1:6" x14ac:dyDescent="0.3">
      <c r="A425">
        <f>VLOOKUP('Start Here'!$B$2,EntityNumber,2,FALSE)</f>
        <v>510002</v>
      </c>
      <c r="B425" s="131">
        <f>YEAR('Start Here'!$B$5)</f>
        <v>2025</v>
      </c>
      <c r="C425">
        <v>201</v>
      </c>
      <c r="D425">
        <v>34413</v>
      </c>
      <c r="E425" s="115">
        <f>'Exhibit 4'!D$74</f>
        <v>0</v>
      </c>
      <c r="F425" t="s">
        <v>811</v>
      </c>
    </row>
    <row r="426" spans="1:6" x14ac:dyDescent="0.3">
      <c r="A426">
        <f>VLOOKUP('Start Here'!$B$2,EntityNumber,2,FALSE)</f>
        <v>510002</v>
      </c>
      <c r="B426" s="131">
        <f>YEAR('Start Here'!$B$5)</f>
        <v>2025</v>
      </c>
      <c r="C426">
        <v>201</v>
      </c>
      <c r="D426">
        <v>34414</v>
      </c>
      <c r="E426" s="115">
        <f>'Exhibit 4'!D$75</f>
        <v>0</v>
      </c>
      <c r="F426" t="s">
        <v>811</v>
      </c>
    </row>
    <row r="427" spans="1:6" x14ac:dyDescent="0.3">
      <c r="A427">
        <f>VLOOKUP('Start Here'!$B$2,EntityNumber,2,FALSE)</f>
        <v>510002</v>
      </c>
      <c r="B427" s="131">
        <f>YEAR('Start Here'!$B$5)</f>
        <v>2025</v>
      </c>
      <c r="C427">
        <v>201</v>
      </c>
      <c r="D427">
        <v>34419</v>
      </c>
      <c r="E427" s="115">
        <f>'Exhibit 4'!D$76</f>
        <v>0</v>
      </c>
      <c r="F427" t="s">
        <v>811</v>
      </c>
    </row>
    <row r="428" spans="1:6" x14ac:dyDescent="0.3">
      <c r="A428">
        <f>VLOOKUP('Start Here'!$B$2,EntityNumber,2,FALSE)</f>
        <v>510002</v>
      </c>
      <c r="B428" s="131">
        <f>YEAR('Start Here'!$B$5)</f>
        <v>2025</v>
      </c>
      <c r="C428">
        <v>201</v>
      </c>
      <c r="D428">
        <v>34421</v>
      </c>
      <c r="E428" s="115">
        <f>'Exhibit 4'!D$78</f>
        <v>0</v>
      </c>
      <c r="F428" t="s">
        <v>811</v>
      </c>
    </row>
    <row r="429" spans="1:6" x14ac:dyDescent="0.3">
      <c r="A429">
        <f>VLOOKUP('Start Here'!$B$2,EntityNumber,2,FALSE)</f>
        <v>510002</v>
      </c>
      <c r="B429" s="131">
        <f>YEAR('Start Here'!$B$5)</f>
        <v>2025</v>
      </c>
      <c r="C429">
        <v>201</v>
      </c>
      <c r="D429">
        <v>34422</v>
      </c>
      <c r="E429" s="115">
        <f>'Exhibit 4'!D$79</f>
        <v>0</v>
      </c>
      <c r="F429" t="s">
        <v>811</v>
      </c>
    </row>
    <row r="430" spans="1:6" x14ac:dyDescent="0.3">
      <c r="A430">
        <f>VLOOKUP('Start Here'!$B$2,EntityNumber,2,FALSE)</f>
        <v>510002</v>
      </c>
      <c r="B430" s="131">
        <f>YEAR('Start Here'!$B$5)</f>
        <v>2025</v>
      </c>
      <c r="C430">
        <v>201</v>
      </c>
      <c r="D430">
        <v>34423</v>
      </c>
      <c r="E430" s="115">
        <f>'Exhibit 4'!D$80</f>
        <v>0</v>
      </c>
      <c r="F430" t="s">
        <v>811</v>
      </c>
    </row>
    <row r="431" spans="1:6" x14ac:dyDescent="0.3">
      <c r="A431">
        <f>VLOOKUP('Start Here'!$B$2,EntityNumber,2,FALSE)</f>
        <v>510002</v>
      </c>
      <c r="B431" s="131">
        <f>YEAR('Start Here'!$B$5)</f>
        <v>2025</v>
      </c>
      <c r="C431">
        <v>201</v>
      </c>
      <c r="D431">
        <v>34424</v>
      </c>
      <c r="E431" s="115">
        <f>'Exhibit 4'!D$81</f>
        <v>0</v>
      </c>
      <c r="F431" t="s">
        <v>811</v>
      </c>
    </row>
    <row r="432" spans="1:6" x14ac:dyDescent="0.3">
      <c r="A432">
        <f>VLOOKUP('Start Here'!$B$2,EntityNumber,2,FALSE)</f>
        <v>510002</v>
      </c>
      <c r="B432" s="131">
        <f>YEAR('Start Here'!$B$5)</f>
        <v>2025</v>
      </c>
      <c r="C432">
        <v>201</v>
      </c>
      <c r="D432">
        <v>34429</v>
      </c>
      <c r="E432" s="115">
        <f>'Exhibit 4'!D$82</f>
        <v>0</v>
      </c>
      <c r="F432" t="s">
        <v>811</v>
      </c>
    </row>
    <row r="433" spans="1:6" x14ac:dyDescent="0.3">
      <c r="A433">
        <f>VLOOKUP('Start Here'!$B$2,EntityNumber,2,FALSE)</f>
        <v>510002</v>
      </c>
      <c r="B433" s="131">
        <f>YEAR('Start Here'!$B$5)</f>
        <v>2025</v>
      </c>
      <c r="C433">
        <v>201</v>
      </c>
      <c r="D433">
        <v>34430</v>
      </c>
      <c r="E433" s="115">
        <f>'Exhibit 4'!D$83</f>
        <v>0</v>
      </c>
      <c r="F433" t="s">
        <v>811</v>
      </c>
    </row>
    <row r="434" spans="1:6" x14ac:dyDescent="0.3">
      <c r="A434">
        <f>VLOOKUP('Start Here'!$B$2,EntityNumber,2,FALSE)</f>
        <v>510002</v>
      </c>
      <c r="B434" s="131">
        <f>YEAR('Start Here'!$B$5)</f>
        <v>2025</v>
      </c>
      <c r="C434">
        <v>201</v>
      </c>
      <c r="D434">
        <v>34440</v>
      </c>
      <c r="E434" s="115">
        <f>'Exhibit 4'!D$84</f>
        <v>0</v>
      </c>
      <c r="F434" t="s">
        <v>811</v>
      </c>
    </row>
    <row r="435" spans="1:6" x14ac:dyDescent="0.3">
      <c r="A435">
        <f>VLOOKUP('Start Here'!$B$2,EntityNumber,2,FALSE)</f>
        <v>510002</v>
      </c>
      <c r="B435" s="131">
        <f>YEAR('Start Here'!$B$5)</f>
        <v>2025</v>
      </c>
      <c r="C435">
        <v>201</v>
      </c>
      <c r="D435">
        <v>34500</v>
      </c>
      <c r="E435" s="115">
        <f>'Exhibit 4'!D$85</f>
        <v>0</v>
      </c>
      <c r="F435" t="s">
        <v>811</v>
      </c>
    </row>
    <row r="436" spans="1:6" x14ac:dyDescent="0.3">
      <c r="A436">
        <f>VLOOKUP('Start Here'!$B$2,EntityNumber,2,FALSE)</f>
        <v>510002</v>
      </c>
      <c r="B436" s="131">
        <f>YEAR('Start Here'!$B$5)</f>
        <v>2025</v>
      </c>
      <c r="C436">
        <v>201</v>
      </c>
      <c r="D436">
        <v>34600</v>
      </c>
      <c r="E436" s="115">
        <f>'Exhibit 4'!D$86</f>
        <v>0</v>
      </c>
      <c r="F436" t="s">
        <v>811</v>
      </c>
    </row>
    <row r="437" spans="1:6" x14ac:dyDescent="0.3">
      <c r="A437">
        <f>VLOOKUP('Start Here'!$B$2,EntityNumber,2,FALSE)</f>
        <v>510002</v>
      </c>
      <c r="B437" s="131">
        <f>YEAR('Start Here'!$B$5)</f>
        <v>2025</v>
      </c>
      <c r="C437">
        <v>201</v>
      </c>
      <c r="D437">
        <v>34800</v>
      </c>
      <c r="E437" s="115">
        <f>'Exhibit 4'!D$87</f>
        <v>0</v>
      </c>
      <c r="F437" t="s">
        <v>811</v>
      </c>
    </row>
    <row r="438" spans="1:6" x14ac:dyDescent="0.3">
      <c r="A438">
        <f>VLOOKUP('Start Here'!$B$2,EntityNumber,2,FALSE)</f>
        <v>510002</v>
      </c>
      <c r="B438" s="131">
        <f>YEAR('Start Here'!$B$5)</f>
        <v>2025</v>
      </c>
      <c r="C438">
        <v>201</v>
      </c>
      <c r="D438">
        <v>34900</v>
      </c>
      <c r="E438" s="115">
        <f>'Exhibit 4'!D$88</f>
        <v>0</v>
      </c>
      <c r="F438" t="s">
        <v>811</v>
      </c>
    </row>
    <row r="439" spans="1:6" x14ac:dyDescent="0.3">
      <c r="A439">
        <f>VLOOKUP('Start Here'!$B$2,EntityNumber,2,FALSE)</f>
        <v>510002</v>
      </c>
      <c r="B439" s="131">
        <f>YEAR('Start Here'!$B$5)</f>
        <v>2025</v>
      </c>
      <c r="C439">
        <v>201</v>
      </c>
      <c r="D439">
        <v>35100</v>
      </c>
      <c r="E439" s="115">
        <f>'Exhibit 4'!D$92</f>
        <v>0</v>
      </c>
      <c r="F439" t="s">
        <v>811</v>
      </c>
    </row>
    <row r="440" spans="1:6" x14ac:dyDescent="0.3">
      <c r="A440">
        <f>VLOOKUP('Start Here'!$B$2,EntityNumber,2,FALSE)</f>
        <v>510002</v>
      </c>
      <c r="B440" s="131">
        <f>YEAR('Start Here'!$B$5)</f>
        <v>2025</v>
      </c>
      <c r="C440">
        <v>201</v>
      </c>
      <c r="D440">
        <v>35200</v>
      </c>
      <c r="E440" s="115">
        <f>'Exhibit 4'!D$93</f>
        <v>0</v>
      </c>
      <c r="F440" t="s">
        <v>811</v>
      </c>
    </row>
    <row r="441" spans="1:6" x14ac:dyDescent="0.3">
      <c r="A441">
        <f>VLOOKUP('Start Here'!$B$2,EntityNumber,2,FALSE)</f>
        <v>510002</v>
      </c>
      <c r="B441" s="131">
        <f>YEAR('Start Here'!$B$5)</f>
        <v>2025</v>
      </c>
      <c r="C441">
        <v>201</v>
      </c>
      <c r="D441">
        <v>35300</v>
      </c>
      <c r="E441" s="115">
        <f>'Exhibit 4'!D$94</f>
        <v>0</v>
      </c>
      <c r="F441" t="s">
        <v>811</v>
      </c>
    </row>
    <row r="442" spans="1:6" x14ac:dyDescent="0.3">
      <c r="A442">
        <f>VLOOKUP('Start Here'!$B$2,EntityNumber,2,FALSE)</f>
        <v>510002</v>
      </c>
      <c r="B442" s="131">
        <f>YEAR('Start Here'!$B$5)</f>
        <v>2025</v>
      </c>
      <c r="C442">
        <v>201</v>
      </c>
      <c r="D442">
        <v>35900</v>
      </c>
      <c r="E442" s="115">
        <f>'Exhibit 4'!D$95</f>
        <v>0</v>
      </c>
      <c r="F442" t="s">
        <v>811</v>
      </c>
    </row>
    <row r="443" spans="1:6" x14ac:dyDescent="0.3">
      <c r="A443">
        <f>VLOOKUP('Start Here'!$B$2,EntityNumber,2,FALSE)</f>
        <v>510002</v>
      </c>
      <c r="B443" s="131">
        <f>YEAR('Start Here'!$B$5)</f>
        <v>2025</v>
      </c>
      <c r="C443">
        <v>201</v>
      </c>
      <c r="D443">
        <v>36100</v>
      </c>
      <c r="E443" s="115">
        <f>'Exhibit 4'!D$99</f>
        <v>0</v>
      </c>
      <c r="F443" t="s">
        <v>811</v>
      </c>
    </row>
    <row r="444" spans="1:6" x14ac:dyDescent="0.3">
      <c r="A444">
        <f>VLOOKUP('Start Here'!$B$2,EntityNumber,2,FALSE)</f>
        <v>510002</v>
      </c>
      <c r="B444" s="131">
        <f>YEAR('Start Here'!$B$5)</f>
        <v>2025</v>
      </c>
      <c r="C444">
        <v>201</v>
      </c>
      <c r="D444">
        <v>36200</v>
      </c>
      <c r="E444" s="115">
        <f>'Exhibit 4'!D$100</f>
        <v>0</v>
      </c>
      <c r="F444" t="s">
        <v>811</v>
      </c>
    </row>
    <row r="445" spans="1:6" x14ac:dyDescent="0.3">
      <c r="A445">
        <f>VLOOKUP('Start Here'!$B$2,EntityNumber,2,FALSE)</f>
        <v>510002</v>
      </c>
      <c r="B445" s="131">
        <f>YEAR('Start Here'!$B$5)</f>
        <v>2025</v>
      </c>
      <c r="C445">
        <v>201</v>
      </c>
      <c r="D445">
        <v>36300</v>
      </c>
      <c r="E445" s="115">
        <f>'Exhibit 4'!D$101</f>
        <v>0</v>
      </c>
      <c r="F445" t="s">
        <v>811</v>
      </c>
    </row>
    <row r="446" spans="1:6" x14ac:dyDescent="0.3">
      <c r="A446">
        <f>VLOOKUP('Start Here'!$B$2,EntityNumber,2,FALSE)</f>
        <v>510002</v>
      </c>
      <c r="B446" s="131">
        <f>YEAR('Start Here'!$B$5)</f>
        <v>2025</v>
      </c>
      <c r="C446">
        <v>201</v>
      </c>
      <c r="D446">
        <v>36500</v>
      </c>
      <c r="E446" s="115">
        <f>'Exhibit 4'!D$102</f>
        <v>0</v>
      </c>
      <c r="F446" t="s">
        <v>811</v>
      </c>
    </row>
    <row r="447" spans="1:6" x14ac:dyDescent="0.3">
      <c r="A447">
        <f>VLOOKUP('Start Here'!$B$2,EntityNumber,2,FALSE)</f>
        <v>510002</v>
      </c>
      <c r="B447" s="131">
        <f>YEAR('Start Here'!$B$5)</f>
        <v>2025</v>
      </c>
      <c r="C447">
        <v>201</v>
      </c>
      <c r="D447">
        <v>36600</v>
      </c>
      <c r="E447" s="115">
        <f>'Exhibit 4'!D$103</f>
        <v>0</v>
      </c>
      <c r="F447" t="s">
        <v>811</v>
      </c>
    </row>
    <row r="448" spans="1:6" x14ac:dyDescent="0.3">
      <c r="A448">
        <f>VLOOKUP('Start Here'!$B$2,EntityNumber,2,FALSE)</f>
        <v>510002</v>
      </c>
      <c r="B448" s="131">
        <f>YEAR('Start Here'!$B$5)</f>
        <v>2025</v>
      </c>
      <c r="C448">
        <v>201</v>
      </c>
      <c r="D448">
        <v>36900</v>
      </c>
      <c r="E448" s="115">
        <f>'Exhibit 4'!D$104</f>
        <v>0</v>
      </c>
      <c r="F448" t="s">
        <v>811</v>
      </c>
    </row>
    <row r="449" spans="1:6" x14ac:dyDescent="0.3">
      <c r="A449">
        <f>VLOOKUP('Start Here'!$B$2,EntityNumber,2,FALSE)</f>
        <v>510002</v>
      </c>
      <c r="B449" s="131">
        <f>YEAR('Start Here'!$B$5)</f>
        <v>2025</v>
      </c>
      <c r="C449">
        <v>201</v>
      </c>
      <c r="D449">
        <v>411100</v>
      </c>
      <c r="E449" s="115">
        <f>'Exhibit 4'!D$111</f>
        <v>0</v>
      </c>
      <c r="F449" t="s">
        <v>811</v>
      </c>
    </row>
    <row r="450" spans="1:6" x14ac:dyDescent="0.3">
      <c r="A450">
        <f>VLOOKUP('Start Here'!$B$2,EntityNumber,2,FALSE)</f>
        <v>510002</v>
      </c>
      <c r="B450" s="131">
        <f>YEAR('Start Here'!$B$5)</f>
        <v>2025</v>
      </c>
      <c r="C450">
        <v>201</v>
      </c>
      <c r="D450">
        <v>412000</v>
      </c>
      <c r="E450" s="115">
        <f>'Exhibit 4'!D$112</f>
        <v>0</v>
      </c>
      <c r="F450" t="s">
        <v>811</v>
      </c>
    </row>
    <row r="451" spans="1:6" x14ac:dyDescent="0.3">
      <c r="A451">
        <f>VLOOKUP('Start Here'!$B$2,EntityNumber,2,FALSE)</f>
        <v>510002</v>
      </c>
      <c r="B451" s="131">
        <f>YEAR('Start Here'!$B$5)</f>
        <v>2025</v>
      </c>
      <c r="C451">
        <v>201</v>
      </c>
      <c r="D451">
        <v>413000</v>
      </c>
      <c r="E451" s="115">
        <f>'Exhibit 4'!D$113</f>
        <v>0</v>
      </c>
      <c r="F451" t="s">
        <v>811</v>
      </c>
    </row>
    <row r="452" spans="1:6" x14ac:dyDescent="0.3">
      <c r="A452">
        <f>VLOOKUP('Start Here'!$B$2,EntityNumber,2,FALSE)</f>
        <v>510002</v>
      </c>
      <c r="B452" s="131">
        <f>YEAR('Start Here'!$B$5)</f>
        <v>2025</v>
      </c>
      <c r="C452">
        <v>201</v>
      </c>
      <c r="D452">
        <v>414100</v>
      </c>
      <c r="E452" s="115">
        <f>'Exhibit 4'!D$115</f>
        <v>0</v>
      </c>
      <c r="F452" t="s">
        <v>811</v>
      </c>
    </row>
    <row r="453" spans="1:6" x14ac:dyDescent="0.3">
      <c r="A453">
        <f>VLOOKUP('Start Here'!$B$2,EntityNumber,2,FALSE)</f>
        <v>510002</v>
      </c>
      <c r="B453" s="131">
        <f>YEAR('Start Here'!$B$5)</f>
        <v>2025</v>
      </c>
      <c r="C453">
        <v>201</v>
      </c>
      <c r="D453">
        <v>414200</v>
      </c>
      <c r="E453" s="115">
        <f>'Exhibit 4'!D$116</f>
        <v>0</v>
      </c>
      <c r="F453" t="s">
        <v>811</v>
      </c>
    </row>
    <row r="454" spans="1:6" x14ac:dyDescent="0.3">
      <c r="A454">
        <f>VLOOKUP('Start Here'!$B$2,EntityNumber,2,FALSE)</f>
        <v>510002</v>
      </c>
      <c r="B454" s="131">
        <f>YEAR('Start Here'!$B$5)</f>
        <v>2025</v>
      </c>
      <c r="C454">
        <v>201</v>
      </c>
      <c r="D454">
        <v>414300</v>
      </c>
      <c r="E454" s="115">
        <f>'Exhibit 4'!D$117</f>
        <v>0</v>
      </c>
      <c r="F454" t="s">
        <v>811</v>
      </c>
    </row>
    <row r="455" spans="1:6" x14ac:dyDescent="0.3">
      <c r="A455">
        <f>VLOOKUP('Start Here'!$B$2,EntityNumber,2,FALSE)</f>
        <v>510002</v>
      </c>
      <c r="B455" s="131">
        <f>YEAR('Start Here'!$B$5)</f>
        <v>2025</v>
      </c>
      <c r="C455">
        <v>201</v>
      </c>
      <c r="D455">
        <v>414900</v>
      </c>
      <c r="E455" s="115">
        <f>'Exhibit 4'!D$118</f>
        <v>0</v>
      </c>
      <c r="F455" t="s">
        <v>811</v>
      </c>
    </row>
    <row r="456" spans="1:6" x14ac:dyDescent="0.3">
      <c r="A456">
        <f>VLOOKUP('Start Here'!$B$2,EntityNumber,2,FALSE)</f>
        <v>510002</v>
      </c>
      <c r="B456" s="131">
        <f>YEAR('Start Here'!$B$5)</f>
        <v>2025</v>
      </c>
      <c r="C456">
        <v>201</v>
      </c>
      <c r="D456">
        <v>415100</v>
      </c>
      <c r="E456" s="115">
        <f>'Exhibit 4'!D$120</f>
        <v>0</v>
      </c>
      <c r="F456" t="s">
        <v>811</v>
      </c>
    </row>
    <row r="457" spans="1:6" x14ac:dyDescent="0.3">
      <c r="A457">
        <f>VLOOKUP('Start Here'!$B$2,EntityNumber,2,FALSE)</f>
        <v>510002</v>
      </c>
      <c r="B457" s="131">
        <f>YEAR('Start Here'!$B$5)</f>
        <v>2025</v>
      </c>
      <c r="C457">
        <v>201</v>
      </c>
      <c r="D457">
        <v>415200</v>
      </c>
      <c r="E457" s="115">
        <f>'Exhibit 4'!D$121</f>
        <v>0</v>
      </c>
      <c r="F457" t="s">
        <v>811</v>
      </c>
    </row>
    <row r="458" spans="1:6" x14ac:dyDescent="0.3">
      <c r="A458">
        <f>VLOOKUP('Start Here'!$B$2,EntityNumber,2,FALSE)</f>
        <v>510002</v>
      </c>
      <c r="B458" s="131">
        <f>YEAR('Start Here'!$B$5)</f>
        <v>2025</v>
      </c>
      <c r="C458">
        <v>201</v>
      </c>
      <c r="D458">
        <v>415300</v>
      </c>
      <c r="E458" s="115">
        <f>'Exhibit 4'!D$122</f>
        <v>0</v>
      </c>
      <c r="F458" t="s">
        <v>811</v>
      </c>
    </row>
    <row r="459" spans="1:6" x14ac:dyDescent="0.3">
      <c r="A459">
        <f>VLOOKUP('Start Here'!$B$2,EntityNumber,2,FALSE)</f>
        <v>510002</v>
      </c>
      <c r="B459" s="131">
        <f>YEAR('Start Here'!$B$5)</f>
        <v>2025</v>
      </c>
      <c r="C459">
        <v>201</v>
      </c>
      <c r="D459">
        <v>415400</v>
      </c>
      <c r="E459" s="115">
        <f>'Exhibit 4'!D$123</f>
        <v>0</v>
      </c>
      <c r="F459" t="s">
        <v>811</v>
      </c>
    </row>
    <row r="460" spans="1:6" x14ac:dyDescent="0.3">
      <c r="A460">
        <f>VLOOKUP('Start Here'!$B$2,EntityNumber,2,FALSE)</f>
        <v>510002</v>
      </c>
      <c r="B460" s="131">
        <f>YEAR('Start Here'!$B$5)</f>
        <v>2025</v>
      </c>
      <c r="C460">
        <v>201</v>
      </c>
      <c r="D460">
        <v>415900</v>
      </c>
      <c r="E460" s="115">
        <f>'Exhibit 4'!D$124</f>
        <v>0</v>
      </c>
      <c r="F460" t="s">
        <v>811</v>
      </c>
    </row>
    <row r="461" spans="1:6" x14ac:dyDescent="0.3">
      <c r="A461">
        <f>VLOOKUP('Start Here'!$B$2,EntityNumber,2,FALSE)</f>
        <v>510002</v>
      </c>
      <c r="B461" s="131">
        <f>YEAR('Start Here'!$B$5)</f>
        <v>2025</v>
      </c>
      <c r="C461">
        <v>201</v>
      </c>
      <c r="D461">
        <v>416100</v>
      </c>
      <c r="E461" s="115">
        <f>'Exhibit 4'!D$126</f>
        <v>0</v>
      </c>
      <c r="F461" t="s">
        <v>811</v>
      </c>
    </row>
    <row r="462" spans="1:6" x14ac:dyDescent="0.3">
      <c r="A462">
        <f>VLOOKUP('Start Here'!$B$2,EntityNumber,2,FALSE)</f>
        <v>510002</v>
      </c>
      <c r="B462" s="131">
        <f>YEAR('Start Here'!$B$5)</f>
        <v>2025</v>
      </c>
      <c r="C462">
        <v>201</v>
      </c>
      <c r="D462">
        <v>416200</v>
      </c>
      <c r="E462" s="115">
        <f>'Exhibit 4'!D$127</f>
        <v>0</v>
      </c>
      <c r="F462" t="s">
        <v>811</v>
      </c>
    </row>
    <row r="463" spans="1:6" x14ac:dyDescent="0.3">
      <c r="A463">
        <f>VLOOKUP('Start Here'!$B$2,EntityNumber,2,FALSE)</f>
        <v>510002</v>
      </c>
      <c r="B463" s="131">
        <f>YEAR('Start Here'!$B$5)</f>
        <v>2025</v>
      </c>
      <c r="C463">
        <v>201</v>
      </c>
      <c r="D463">
        <v>416300</v>
      </c>
      <c r="E463" s="115">
        <f>'Exhibit 4'!D$128</f>
        <v>0</v>
      </c>
      <c r="F463" t="s">
        <v>811</v>
      </c>
    </row>
    <row r="464" spans="1:6" x14ac:dyDescent="0.3">
      <c r="A464">
        <f>VLOOKUP('Start Here'!$B$2,EntityNumber,2,FALSE)</f>
        <v>510002</v>
      </c>
      <c r="B464" s="131">
        <f>YEAR('Start Here'!$B$5)</f>
        <v>2025</v>
      </c>
      <c r="C464">
        <v>201</v>
      </c>
      <c r="D464">
        <v>416400</v>
      </c>
      <c r="E464" s="115">
        <f>'Exhibit 4'!D$129</f>
        <v>0</v>
      </c>
      <c r="F464" t="s">
        <v>811</v>
      </c>
    </row>
    <row r="465" spans="1:6" x14ac:dyDescent="0.3">
      <c r="A465">
        <f>VLOOKUP('Start Here'!$B$2,EntityNumber,2,FALSE)</f>
        <v>510002</v>
      </c>
      <c r="B465" s="131">
        <f>YEAR('Start Here'!$B$5)</f>
        <v>2025</v>
      </c>
      <c r="C465">
        <v>201</v>
      </c>
      <c r="D465">
        <v>416500</v>
      </c>
      <c r="E465" s="115">
        <f>'Exhibit 4'!D$130</f>
        <v>0</v>
      </c>
      <c r="F465" t="s">
        <v>811</v>
      </c>
    </row>
    <row r="466" spans="1:6" x14ac:dyDescent="0.3">
      <c r="A466">
        <f>VLOOKUP('Start Here'!$B$2,EntityNumber,2,FALSE)</f>
        <v>510002</v>
      </c>
      <c r="B466" s="131">
        <f>YEAR('Start Here'!$B$5)</f>
        <v>2025</v>
      </c>
      <c r="C466">
        <v>201</v>
      </c>
      <c r="D466">
        <v>416600</v>
      </c>
      <c r="E466" s="115">
        <f>'Exhibit 4'!D$131</f>
        <v>0</v>
      </c>
      <c r="F466" t="s">
        <v>811</v>
      </c>
    </row>
    <row r="467" spans="1:6" x14ac:dyDescent="0.3">
      <c r="A467">
        <f>VLOOKUP('Start Here'!$B$2,EntityNumber,2,FALSE)</f>
        <v>510002</v>
      </c>
      <c r="B467" s="131">
        <f>YEAR('Start Here'!$B$5)</f>
        <v>2025</v>
      </c>
      <c r="C467">
        <v>201</v>
      </c>
      <c r="D467">
        <v>416700</v>
      </c>
      <c r="E467" s="115">
        <f>'Exhibit 4'!D$132</f>
        <v>0</v>
      </c>
      <c r="F467" t="s">
        <v>811</v>
      </c>
    </row>
    <row r="468" spans="1:6" x14ac:dyDescent="0.3">
      <c r="A468">
        <f>VLOOKUP('Start Here'!$B$2,EntityNumber,2,FALSE)</f>
        <v>510002</v>
      </c>
      <c r="B468" s="131">
        <f>YEAR('Start Here'!$B$5)</f>
        <v>2025</v>
      </c>
      <c r="C468">
        <v>201</v>
      </c>
      <c r="D468">
        <v>416800</v>
      </c>
      <c r="E468" s="115">
        <f>'Exhibit 4'!D$133</f>
        <v>0</v>
      </c>
      <c r="F468" t="s">
        <v>811</v>
      </c>
    </row>
    <row r="469" spans="1:6" x14ac:dyDescent="0.3">
      <c r="A469">
        <f>VLOOKUP('Start Here'!$B$2,EntityNumber,2,FALSE)</f>
        <v>510002</v>
      </c>
      <c r="B469" s="131">
        <f>YEAR('Start Here'!$B$5)</f>
        <v>2025</v>
      </c>
      <c r="C469">
        <v>201</v>
      </c>
      <c r="D469">
        <v>416900</v>
      </c>
      <c r="E469" s="115">
        <f>'Exhibit 4'!D$134</f>
        <v>0</v>
      </c>
      <c r="F469" t="s">
        <v>811</v>
      </c>
    </row>
    <row r="470" spans="1:6" x14ac:dyDescent="0.3">
      <c r="A470">
        <f>VLOOKUP('Start Here'!$B$2,EntityNumber,2,FALSE)</f>
        <v>510002</v>
      </c>
      <c r="B470" s="131">
        <f>YEAR('Start Here'!$B$5)</f>
        <v>2025</v>
      </c>
      <c r="C470">
        <v>201</v>
      </c>
      <c r="D470">
        <v>417000</v>
      </c>
      <c r="E470" s="115">
        <f>'Exhibit 4'!D$135</f>
        <v>0</v>
      </c>
      <c r="F470" t="s">
        <v>811</v>
      </c>
    </row>
    <row r="471" spans="1:6" x14ac:dyDescent="0.3">
      <c r="A471">
        <f>VLOOKUP('Start Here'!$B$2,EntityNumber,2,FALSE)</f>
        <v>510002</v>
      </c>
      <c r="B471" s="131">
        <f>YEAR('Start Here'!$B$5)</f>
        <v>2025</v>
      </c>
      <c r="C471">
        <v>201</v>
      </c>
      <c r="D471">
        <v>417100</v>
      </c>
      <c r="E471" s="115">
        <f>'Exhibit 4'!D$136</f>
        <v>0</v>
      </c>
      <c r="F471" t="s">
        <v>811</v>
      </c>
    </row>
    <row r="472" spans="1:6" x14ac:dyDescent="0.3">
      <c r="A472">
        <f>VLOOKUP('Start Here'!$B$2,EntityNumber,2,FALSE)</f>
        <v>510002</v>
      </c>
      <c r="B472" s="131">
        <f>YEAR('Start Here'!$B$5)</f>
        <v>2025</v>
      </c>
      <c r="C472">
        <v>201</v>
      </c>
      <c r="D472">
        <v>417200</v>
      </c>
      <c r="E472" s="115">
        <f>'Exhibit 4'!D$137</f>
        <v>0</v>
      </c>
      <c r="F472" t="s">
        <v>811</v>
      </c>
    </row>
    <row r="473" spans="1:6" x14ac:dyDescent="0.3">
      <c r="A473">
        <f>VLOOKUP('Start Here'!$B$2,EntityNumber,2,FALSE)</f>
        <v>510002</v>
      </c>
      <c r="B473" s="131">
        <f>YEAR('Start Here'!$B$5)</f>
        <v>2025</v>
      </c>
      <c r="C473">
        <v>201</v>
      </c>
      <c r="D473">
        <v>421100</v>
      </c>
      <c r="E473" s="115">
        <f>'Exhibit 4'!D$142</f>
        <v>0</v>
      </c>
      <c r="F473" t="s">
        <v>811</v>
      </c>
    </row>
    <row r="474" spans="1:6" x14ac:dyDescent="0.3">
      <c r="A474">
        <f>VLOOKUP('Start Here'!$B$2,EntityNumber,2,FALSE)</f>
        <v>510002</v>
      </c>
      <c r="B474" s="131">
        <f>YEAR('Start Here'!$B$5)</f>
        <v>2025</v>
      </c>
      <c r="C474">
        <v>201</v>
      </c>
      <c r="D474">
        <v>421200</v>
      </c>
      <c r="E474" s="115">
        <f>'Exhibit 4'!D$143</f>
        <v>0</v>
      </c>
      <c r="F474" t="s">
        <v>811</v>
      </c>
    </row>
    <row r="475" spans="1:6" x14ac:dyDescent="0.3">
      <c r="A475">
        <f>VLOOKUP('Start Here'!$B$2,EntityNumber,2,FALSE)</f>
        <v>510002</v>
      </c>
      <c r="B475" s="131">
        <f>YEAR('Start Here'!$B$5)</f>
        <v>2025</v>
      </c>
      <c r="C475">
        <v>201</v>
      </c>
      <c r="D475">
        <v>421300</v>
      </c>
      <c r="E475" s="115">
        <f>'Exhibit 4'!D$144</f>
        <v>0</v>
      </c>
      <c r="F475" t="s">
        <v>811</v>
      </c>
    </row>
    <row r="476" spans="1:6" x14ac:dyDescent="0.3">
      <c r="A476">
        <f>VLOOKUP('Start Here'!$B$2,EntityNumber,2,FALSE)</f>
        <v>510002</v>
      </c>
      <c r="B476" s="131">
        <f>YEAR('Start Here'!$B$5)</f>
        <v>2025</v>
      </c>
      <c r="C476">
        <v>201</v>
      </c>
      <c r="D476">
        <v>421400</v>
      </c>
      <c r="E476" s="115">
        <f>'Exhibit 4'!D$145</f>
        <v>0</v>
      </c>
      <c r="F476" t="s">
        <v>811</v>
      </c>
    </row>
    <row r="477" spans="1:6" x14ac:dyDescent="0.3">
      <c r="A477">
        <f>VLOOKUP('Start Here'!$B$2,EntityNumber,2,FALSE)</f>
        <v>510002</v>
      </c>
      <c r="B477" s="131">
        <f>YEAR('Start Here'!$B$5)</f>
        <v>2025</v>
      </c>
      <c r="C477">
        <v>201</v>
      </c>
      <c r="D477">
        <v>421500</v>
      </c>
      <c r="E477" s="115">
        <f>'Exhibit 4'!D$146</f>
        <v>0</v>
      </c>
      <c r="F477" t="s">
        <v>811</v>
      </c>
    </row>
    <row r="478" spans="1:6" x14ac:dyDescent="0.3">
      <c r="A478">
        <f>VLOOKUP('Start Here'!$B$2,EntityNumber,2,FALSE)</f>
        <v>510002</v>
      </c>
      <c r="B478" s="131">
        <f>YEAR('Start Here'!$B$5)</f>
        <v>2025</v>
      </c>
      <c r="C478">
        <v>201</v>
      </c>
      <c r="D478">
        <v>421900</v>
      </c>
      <c r="E478" s="115">
        <f>'Exhibit 4'!D$147</f>
        <v>0</v>
      </c>
      <c r="F478" t="s">
        <v>811</v>
      </c>
    </row>
    <row r="479" spans="1:6" x14ac:dyDescent="0.3">
      <c r="A479">
        <f>VLOOKUP('Start Here'!$B$2,EntityNumber,2,FALSE)</f>
        <v>510002</v>
      </c>
      <c r="B479" s="131">
        <f>YEAR('Start Here'!$B$5)</f>
        <v>2025</v>
      </c>
      <c r="C479">
        <v>201</v>
      </c>
      <c r="D479">
        <v>422100</v>
      </c>
      <c r="E479" s="115">
        <f>'Exhibit 4'!D$149</f>
        <v>0</v>
      </c>
      <c r="F479" t="s">
        <v>811</v>
      </c>
    </row>
    <row r="480" spans="1:6" x14ac:dyDescent="0.3">
      <c r="A480">
        <f>VLOOKUP('Start Here'!$B$2,EntityNumber,2,FALSE)</f>
        <v>510002</v>
      </c>
      <c r="B480" s="131">
        <f>YEAR('Start Here'!$B$5)</f>
        <v>2025</v>
      </c>
      <c r="C480">
        <v>201</v>
      </c>
      <c r="D480">
        <v>422200</v>
      </c>
      <c r="E480" s="115">
        <f>'Exhibit 4'!D$150</f>
        <v>0</v>
      </c>
      <c r="F480" t="s">
        <v>811</v>
      </c>
    </row>
    <row r="481" spans="1:6" x14ac:dyDescent="0.3">
      <c r="A481">
        <f>VLOOKUP('Start Here'!$B$2,EntityNumber,2,FALSE)</f>
        <v>510002</v>
      </c>
      <c r="B481" s="131">
        <f>YEAR('Start Here'!$B$5)</f>
        <v>2025</v>
      </c>
      <c r="C481">
        <v>201</v>
      </c>
      <c r="D481">
        <v>422300</v>
      </c>
      <c r="E481" s="115">
        <f>'Exhibit 4'!D$151</f>
        <v>0</v>
      </c>
      <c r="F481" t="s">
        <v>811</v>
      </c>
    </row>
    <row r="482" spans="1:6" x14ac:dyDescent="0.3">
      <c r="A482">
        <f>VLOOKUP('Start Here'!$B$2,EntityNumber,2,FALSE)</f>
        <v>510002</v>
      </c>
      <c r="B482" s="131">
        <f>YEAR('Start Here'!$B$5)</f>
        <v>2025</v>
      </c>
      <c r="C482">
        <v>201</v>
      </c>
      <c r="D482">
        <v>422500</v>
      </c>
      <c r="E482" s="115">
        <f>'Exhibit 4'!D$152</f>
        <v>0</v>
      </c>
      <c r="F482" t="s">
        <v>811</v>
      </c>
    </row>
    <row r="483" spans="1:6" x14ac:dyDescent="0.3">
      <c r="A483">
        <f>VLOOKUP('Start Here'!$B$2,EntityNumber,2,FALSE)</f>
        <v>510002</v>
      </c>
      <c r="B483" s="131">
        <f>YEAR('Start Here'!$B$5)</f>
        <v>2025</v>
      </c>
      <c r="C483">
        <v>201</v>
      </c>
      <c r="D483">
        <v>422900</v>
      </c>
      <c r="E483" s="115">
        <f>'Exhibit 4'!D$153</f>
        <v>0</v>
      </c>
      <c r="F483" t="s">
        <v>811</v>
      </c>
    </row>
    <row r="484" spans="1:6" x14ac:dyDescent="0.3">
      <c r="A484">
        <f>VLOOKUP('Start Here'!$B$2,EntityNumber,2,FALSE)</f>
        <v>510002</v>
      </c>
      <c r="B484" s="131">
        <f>YEAR('Start Here'!$B$5)</f>
        <v>2025</v>
      </c>
      <c r="C484">
        <v>201</v>
      </c>
      <c r="D484">
        <v>431100</v>
      </c>
      <c r="E484" s="115">
        <f>'Exhibit 4'!D$158</f>
        <v>0</v>
      </c>
      <c r="F484" t="s">
        <v>811</v>
      </c>
    </row>
    <row r="485" spans="1:6" x14ac:dyDescent="0.3">
      <c r="A485">
        <f>VLOOKUP('Start Here'!$B$2,EntityNumber,2,FALSE)</f>
        <v>510002</v>
      </c>
      <c r="B485" s="131">
        <f>YEAR('Start Here'!$B$5)</f>
        <v>2025</v>
      </c>
      <c r="C485">
        <v>201</v>
      </c>
      <c r="D485">
        <v>432100</v>
      </c>
      <c r="E485" s="115">
        <f>'Exhibit 4'!D$160</f>
        <v>0</v>
      </c>
      <c r="F485" t="s">
        <v>811</v>
      </c>
    </row>
    <row r="486" spans="1:6" x14ac:dyDescent="0.3">
      <c r="A486">
        <f>VLOOKUP('Start Here'!$B$2,EntityNumber,2,FALSE)</f>
        <v>510002</v>
      </c>
      <c r="B486" s="131">
        <f>YEAR('Start Here'!$B$5)</f>
        <v>2025</v>
      </c>
      <c r="C486">
        <v>201</v>
      </c>
      <c r="D486">
        <v>432200</v>
      </c>
      <c r="E486" s="115">
        <f>'Exhibit 4'!D$161</f>
        <v>0</v>
      </c>
      <c r="F486" t="s">
        <v>811</v>
      </c>
    </row>
    <row r="487" spans="1:6" x14ac:dyDescent="0.3">
      <c r="A487">
        <f>VLOOKUP('Start Here'!$B$2,EntityNumber,2,FALSE)</f>
        <v>510002</v>
      </c>
      <c r="B487" s="131">
        <f>YEAR('Start Here'!$B$5)</f>
        <v>2025</v>
      </c>
      <c r="C487">
        <v>201</v>
      </c>
      <c r="D487">
        <v>433100</v>
      </c>
      <c r="E487" s="115">
        <f>'Exhibit 4'!D$163</f>
        <v>0</v>
      </c>
      <c r="F487" t="s">
        <v>811</v>
      </c>
    </row>
    <row r="488" spans="1:6" x14ac:dyDescent="0.3">
      <c r="A488">
        <f>VLOOKUP('Start Here'!$B$2,EntityNumber,2,FALSE)</f>
        <v>510002</v>
      </c>
      <c r="B488" s="131">
        <f>YEAR('Start Here'!$B$5)</f>
        <v>2025</v>
      </c>
      <c r="C488">
        <v>201</v>
      </c>
      <c r="D488">
        <v>433200</v>
      </c>
      <c r="E488" s="115">
        <f>'Exhibit 4'!D$164</f>
        <v>0</v>
      </c>
      <c r="F488" t="s">
        <v>811</v>
      </c>
    </row>
    <row r="489" spans="1:6" x14ac:dyDescent="0.3">
      <c r="A489">
        <f>VLOOKUP('Start Here'!$B$2,EntityNumber,2,FALSE)</f>
        <v>510002</v>
      </c>
      <c r="B489" s="131">
        <f>YEAR('Start Here'!$B$5)</f>
        <v>2025</v>
      </c>
      <c r="C489">
        <v>201</v>
      </c>
      <c r="D489">
        <v>433300</v>
      </c>
      <c r="E489" s="115">
        <f>'Exhibit 4'!D$165</f>
        <v>0</v>
      </c>
      <c r="F489" t="s">
        <v>811</v>
      </c>
    </row>
    <row r="490" spans="1:6" x14ac:dyDescent="0.3">
      <c r="A490">
        <f>VLOOKUP('Start Here'!$B$2,EntityNumber,2,FALSE)</f>
        <v>510002</v>
      </c>
      <c r="B490" s="131">
        <f>YEAR('Start Here'!$B$5)</f>
        <v>2025</v>
      </c>
      <c r="C490">
        <v>201</v>
      </c>
      <c r="D490">
        <v>434000</v>
      </c>
      <c r="E490" s="115">
        <f>'Exhibit 4'!D$166</f>
        <v>0</v>
      </c>
      <c r="F490" t="s">
        <v>811</v>
      </c>
    </row>
    <row r="491" spans="1:6" x14ac:dyDescent="0.3">
      <c r="A491">
        <f>VLOOKUP('Start Here'!$B$2,EntityNumber,2,FALSE)</f>
        <v>510002</v>
      </c>
      <c r="B491" s="131">
        <f>YEAR('Start Here'!$B$5)</f>
        <v>2025</v>
      </c>
      <c r="C491">
        <v>201</v>
      </c>
      <c r="D491">
        <v>439000</v>
      </c>
      <c r="E491" s="115">
        <f>'Exhibit 4'!D$167</f>
        <v>0</v>
      </c>
      <c r="F491" t="s">
        <v>811</v>
      </c>
    </row>
    <row r="492" spans="1:6" x14ac:dyDescent="0.3">
      <c r="A492">
        <f>VLOOKUP('Start Here'!$B$2,EntityNumber,2,FALSE)</f>
        <v>510002</v>
      </c>
      <c r="B492" s="131">
        <f>YEAR('Start Here'!$B$5)</f>
        <v>2025</v>
      </c>
      <c r="C492">
        <v>201</v>
      </c>
      <c r="D492">
        <v>441100</v>
      </c>
      <c r="E492" s="115">
        <f>'Exhibit 4'!D$172</f>
        <v>0</v>
      </c>
      <c r="F492" t="s">
        <v>811</v>
      </c>
    </row>
    <row r="493" spans="1:6" x14ac:dyDescent="0.3">
      <c r="A493">
        <f>VLOOKUP('Start Here'!$B$2,EntityNumber,2,FALSE)</f>
        <v>510002</v>
      </c>
      <c r="B493" s="131">
        <f>YEAR('Start Here'!$B$5)</f>
        <v>2025</v>
      </c>
      <c r="C493">
        <v>201</v>
      </c>
      <c r="D493">
        <v>441200</v>
      </c>
      <c r="E493" s="115">
        <f>'Exhibit 4'!D$173</f>
        <v>0</v>
      </c>
      <c r="F493" t="s">
        <v>811</v>
      </c>
    </row>
    <row r="494" spans="1:6" x14ac:dyDescent="0.3">
      <c r="A494">
        <f>VLOOKUP('Start Here'!$B$2,EntityNumber,2,FALSE)</f>
        <v>510002</v>
      </c>
      <c r="B494" s="131">
        <f>YEAR('Start Here'!$B$5)</f>
        <v>2025</v>
      </c>
      <c r="C494">
        <v>201</v>
      </c>
      <c r="D494">
        <v>441300</v>
      </c>
      <c r="E494" s="115">
        <f>'Exhibit 4'!D$174</f>
        <v>0</v>
      </c>
      <c r="F494" t="s">
        <v>811</v>
      </c>
    </row>
    <row r="495" spans="1:6" x14ac:dyDescent="0.3">
      <c r="A495">
        <f>VLOOKUP('Start Here'!$B$2,EntityNumber,2,FALSE)</f>
        <v>510002</v>
      </c>
      <c r="B495" s="131">
        <f>YEAR('Start Here'!$B$5)</f>
        <v>2025</v>
      </c>
      <c r="C495">
        <v>201</v>
      </c>
      <c r="D495">
        <v>441500</v>
      </c>
      <c r="E495" s="115">
        <f>'Exhibit 4'!D$175</f>
        <v>0</v>
      </c>
      <c r="F495" t="s">
        <v>811</v>
      </c>
    </row>
    <row r="496" spans="1:6" x14ac:dyDescent="0.3">
      <c r="A496">
        <f>VLOOKUP('Start Here'!$B$2,EntityNumber,2,FALSE)</f>
        <v>510002</v>
      </c>
      <c r="B496" s="131">
        <f>YEAR('Start Here'!$B$5)</f>
        <v>2025</v>
      </c>
      <c r="C496">
        <v>201</v>
      </c>
      <c r="D496">
        <v>441900</v>
      </c>
      <c r="E496" s="115">
        <f>'Exhibit 4'!D$176</f>
        <v>0</v>
      </c>
      <c r="F496" t="s">
        <v>811</v>
      </c>
    </row>
    <row r="497" spans="1:6" x14ac:dyDescent="0.3">
      <c r="A497">
        <f>VLOOKUP('Start Here'!$B$2,EntityNumber,2,FALSE)</f>
        <v>510002</v>
      </c>
      <c r="B497" s="131">
        <f>YEAR('Start Here'!$B$5)</f>
        <v>2025</v>
      </c>
      <c r="C497">
        <v>201</v>
      </c>
      <c r="D497">
        <v>442100</v>
      </c>
      <c r="E497" s="115">
        <f>'Exhibit 4'!D$178</f>
        <v>0</v>
      </c>
      <c r="F497" t="s">
        <v>811</v>
      </c>
    </row>
    <row r="498" spans="1:6" x14ac:dyDescent="0.3">
      <c r="A498">
        <f>VLOOKUP('Start Here'!$B$2,EntityNumber,2,FALSE)</f>
        <v>510002</v>
      </c>
      <c r="B498" s="131">
        <f>YEAR('Start Here'!$B$5)</f>
        <v>2025</v>
      </c>
      <c r="C498">
        <v>201</v>
      </c>
      <c r="D498">
        <v>442200</v>
      </c>
      <c r="E498" s="115">
        <f>'Exhibit 4'!D$179</f>
        <v>0</v>
      </c>
      <c r="F498" t="s">
        <v>811</v>
      </c>
    </row>
    <row r="499" spans="1:6" x14ac:dyDescent="0.3">
      <c r="A499">
        <f>VLOOKUP('Start Here'!$B$2,EntityNumber,2,FALSE)</f>
        <v>510002</v>
      </c>
      <c r="B499" s="131">
        <f>YEAR('Start Here'!$B$5)</f>
        <v>2025</v>
      </c>
      <c r="C499">
        <v>201</v>
      </c>
      <c r="D499">
        <v>442300</v>
      </c>
      <c r="E499" s="115">
        <f>'Exhibit 4'!D$180</f>
        <v>0</v>
      </c>
      <c r="F499" t="s">
        <v>811</v>
      </c>
    </row>
    <row r="500" spans="1:6" x14ac:dyDescent="0.3">
      <c r="A500">
        <f>VLOOKUP('Start Here'!$B$2,EntityNumber,2,FALSE)</f>
        <v>510002</v>
      </c>
      <c r="B500" s="131">
        <f>YEAR('Start Here'!$B$5)</f>
        <v>2025</v>
      </c>
      <c r="C500">
        <v>201</v>
      </c>
      <c r="D500">
        <v>442400</v>
      </c>
      <c r="E500" s="115">
        <f>'Exhibit 4'!D$181</f>
        <v>0</v>
      </c>
      <c r="F500" t="s">
        <v>811</v>
      </c>
    </row>
    <row r="501" spans="1:6" x14ac:dyDescent="0.3">
      <c r="A501">
        <f>VLOOKUP('Start Here'!$B$2,EntityNumber,2,FALSE)</f>
        <v>510002</v>
      </c>
      <c r="B501" s="131">
        <f>YEAR('Start Here'!$B$5)</f>
        <v>2025</v>
      </c>
      <c r="C501">
        <v>201</v>
      </c>
      <c r="D501">
        <v>442500</v>
      </c>
      <c r="E501" s="115">
        <f>'Exhibit 4'!D$182</f>
        <v>0</v>
      </c>
      <c r="F501" t="s">
        <v>811</v>
      </c>
    </row>
    <row r="502" spans="1:6" x14ac:dyDescent="0.3">
      <c r="A502">
        <f>VLOOKUP('Start Here'!$B$2,EntityNumber,2,FALSE)</f>
        <v>510002</v>
      </c>
      <c r="B502" s="131">
        <f>YEAR('Start Here'!$B$5)</f>
        <v>2025</v>
      </c>
      <c r="C502">
        <v>201</v>
      </c>
      <c r="D502">
        <v>442600</v>
      </c>
      <c r="E502" s="115">
        <f>'Exhibit 4'!D$183</f>
        <v>0</v>
      </c>
      <c r="F502" t="s">
        <v>811</v>
      </c>
    </row>
    <row r="503" spans="1:6" x14ac:dyDescent="0.3">
      <c r="A503">
        <f>VLOOKUP('Start Here'!$B$2,EntityNumber,2,FALSE)</f>
        <v>510002</v>
      </c>
      <c r="B503" s="131">
        <f>YEAR('Start Here'!$B$5)</f>
        <v>2025</v>
      </c>
      <c r="C503">
        <v>201</v>
      </c>
      <c r="D503">
        <v>442900</v>
      </c>
      <c r="E503" s="115">
        <f>'Exhibit 4'!D$184</f>
        <v>0</v>
      </c>
      <c r="F503" t="s">
        <v>811</v>
      </c>
    </row>
    <row r="504" spans="1:6" x14ac:dyDescent="0.3">
      <c r="A504">
        <f>VLOOKUP('Start Here'!$B$2,EntityNumber,2,FALSE)</f>
        <v>510002</v>
      </c>
      <c r="B504" s="131">
        <f>YEAR('Start Here'!$B$5)</f>
        <v>2025</v>
      </c>
      <c r="C504">
        <v>201</v>
      </c>
      <c r="D504">
        <v>443100</v>
      </c>
      <c r="E504" s="115">
        <f>'Exhibit 4'!D$186</f>
        <v>0</v>
      </c>
      <c r="F504" t="s">
        <v>811</v>
      </c>
    </row>
    <row r="505" spans="1:6" x14ac:dyDescent="0.3">
      <c r="A505">
        <f>VLOOKUP('Start Here'!$B$2,EntityNumber,2,FALSE)</f>
        <v>510002</v>
      </c>
      <c r="B505" s="131">
        <f>YEAR('Start Here'!$B$5)</f>
        <v>2025</v>
      </c>
      <c r="C505">
        <v>201</v>
      </c>
      <c r="D505">
        <v>443200</v>
      </c>
      <c r="E505" s="115">
        <f>'Exhibit 4'!D$187</f>
        <v>0</v>
      </c>
      <c r="F505" t="s">
        <v>811</v>
      </c>
    </row>
    <row r="506" spans="1:6" x14ac:dyDescent="0.3">
      <c r="A506">
        <f>VLOOKUP('Start Here'!$B$2,EntityNumber,2,FALSE)</f>
        <v>510002</v>
      </c>
      <c r="B506" s="131">
        <f>YEAR('Start Here'!$B$5)</f>
        <v>2025</v>
      </c>
      <c r="C506">
        <v>201</v>
      </c>
      <c r="D506">
        <v>443300</v>
      </c>
      <c r="E506" s="115">
        <f>'Exhibit 4'!D$188</f>
        <v>0</v>
      </c>
      <c r="F506" t="s">
        <v>811</v>
      </c>
    </row>
    <row r="507" spans="1:6" x14ac:dyDescent="0.3">
      <c r="A507">
        <f>VLOOKUP('Start Here'!$B$2,EntityNumber,2,FALSE)</f>
        <v>510002</v>
      </c>
      <c r="B507" s="131">
        <f>YEAR('Start Here'!$B$5)</f>
        <v>2025</v>
      </c>
      <c r="C507">
        <v>201</v>
      </c>
      <c r="D507">
        <v>443400</v>
      </c>
      <c r="E507" s="115">
        <f>'Exhibit 4'!D$189</f>
        <v>0</v>
      </c>
      <c r="F507" t="s">
        <v>811</v>
      </c>
    </row>
    <row r="508" spans="1:6" x14ac:dyDescent="0.3">
      <c r="A508">
        <f>VLOOKUP('Start Here'!$B$2,EntityNumber,2,FALSE)</f>
        <v>510002</v>
      </c>
      <c r="B508" s="131">
        <f>YEAR('Start Here'!$B$5)</f>
        <v>2025</v>
      </c>
      <c r="C508">
        <v>201</v>
      </c>
      <c r="D508">
        <v>443900</v>
      </c>
      <c r="E508" s="115">
        <f>'Exhibit 4'!D$190</f>
        <v>0</v>
      </c>
      <c r="F508" t="s">
        <v>811</v>
      </c>
    </row>
    <row r="509" spans="1:6" x14ac:dyDescent="0.3">
      <c r="A509">
        <f>VLOOKUP('Start Here'!$B$2,EntityNumber,2,FALSE)</f>
        <v>510002</v>
      </c>
      <c r="B509" s="131">
        <f>YEAR('Start Here'!$B$5)</f>
        <v>2025</v>
      </c>
      <c r="C509">
        <v>201</v>
      </c>
      <c r="D509">
        <v>444100</v>
      </c>
      <c r="E509" s="115">
        <f>'Exhibit 4'!D$192</f>
        <v>0</v>
      </c>
      <c r="F509" t="s">
        <v>811</v>
      </c>
    </row>
    <row r="510" spans="1:6" x14ac:dyDescent="0.3">
      <c r="A510">
        <f>VLOOKUP('Start Here'!$B$2,EntityNumber,2,FALSE)</f>
        <v>510002</v>
      </c>
      <c r="B510" s="131">
        <f>YEAR('Start Here'!$B$5)</f>
        <v>2025</v>
      </c>
      <c r="C510">
        <v>201</v>
      </c>
      <c r="D510">
        <v>444200</v>
      </c>
      <c r="E510" s="115">
        <f>'Exhibit 4'!D$193</f>
        <v>0</v>
      </c>
      <c r="F510" t="s">
        <v>811</v>
      </c>
    </row>
    <row r="511" spans="1:6" x14ac:dyDescent="0.3">
      <c r="A511">
        <f>VLOOKUP('Start Here'!$B$2,EntityNumber,2,FALSE)</f>
        <v>510002</v>
      </c>
      <c r="B511" s="131">
        <f>YEAR('Start Here'!$B$5)</f>
        <v>2025</v>
      </c>
      <c r="C511">
        <v>201</v>
      </c>
      <c r="D511">
        <v>444300</v>
      </c>
      <c r="E511" s="115">
        <f>'Exhibit 4'!D$194</f>
        <v>0</v>
      </c>
      <c r="F511" t="s">
        <v>811</v>
      </c>
    </row>
    <row r="512" spans="1:6" x14ac:dyDescent="0.3">
      <c r="A512">
        <f>VLOOKUP('Start Here'!$B$2,EntityNumber,2,FALSE)</f>
        <v>510002</v>
      </c>
      <c r="B512" s="131">
        <f>YEAR('Start Here'!$B$5)</f>
        <v>2025</v>
      </c>
      <c r="C512">
        <v>201</v>
      </c>
      <c r="D512">
        <v>444400</v>
      </c>
      <c r="E512" s="115">
        <f>'Exhibit 4'!D$195</f>
        <v>0</v>
      </c>
      <c r="F512" t="s">
        <v>811</v>
      </c>
    </row>
    <row r="513" spans="1:6" x14ac:dyDescent="0.3">
      <c r="A513">
        <f>VLOOKUP('Start Here'!$B$2,EntityNumber,2,FALSE)</f>
        <v>510002</v>
      </c>
      <c r="B513" s="131">
        <f>YEAR('Start Here'!$B$5)</f>
        <v>2025</v>
      </c>
      <c r="C513">
        <v>201</v>
      </c>
      <c r="D513">
        <v>444500</v>
      </c>
      <c r="E513" s="115">
        <f>'Exhibit 4'!D$196</f>
        <v>0</v>
      </c>
      <c r="F513" t="s">
        <v>811</v>
      </c>
    </row>
    <row r="514" spans="1:6" x14ac:dyDescent="0.3">
      <c r="A514">
        <f>VLOOKUP('Start Here'!$B$2,EntityNumber,2,FALSE)</f>
        <v>510002</v>
      </c>
      <c r="B514" s="131">
        <f>YEAR('Start Here'!$B$5)</f>
        <v>2025</v>
      </c>
      <c r="C514">
        <v>201</v>
      </c>
      <c r="D514">
        <v>444900</v>
      </c>
      <c r="E514" s="115">
        <f>'Exhibit 4'!D$197</f>
        <v>0</v>
      </c>
      <c r="F514" t="s">
        <v>811</v>
      </c>
    </row>
    <row r="515" spans="1:6" x14ac:dyDescent="0.3">
      <c r="A515">
        <f>VLOOKUP('Start Here'!$B$2,EntityNumber,2,FALSE)</f>
        <v>510002</v>
      </c>
      <c r="B515" s="131">
        <f>YEAR('Start Here'!$B$5)</f>
        <v>2025</v>
      </c>
      <c r="C515">
        <v>201</v>
      </c>
      <c r="D515">
        <v>451100</v>
      </c>
      <c r="E515" s="115">
        <f>'Exhibit 4'!D$202</f>
        <v>0</v>
      </c>
      <c r="F515" t="s">
        <v>811</v>
      </c>
    </row>
    <row r="516" spans="1:6" x14ac:dyDescent="0.3">
      <c r="A516">
        <f>VLOOKUP('Start Here'!$B$2,EntityNumber,2,FALSE)</f>
        <v>510002</v>
      </c>
      <c r="B516" s="131">
        <f>YEAR('Start Here'!$B$5)</f>
        <v>2025</v>
      </c>
      <c r="C516">
        <v>201</v>
      </c>
      <c r="D516">
        <v>451200</v>
      </c>
      <c r="E516" s="115">
        <f>'Exhibit 4'!D$203</f>
        <v>0</v>
      </c>
      <c r="F516" t="s">
        <v>811</v>
      </c>
    </row>
    <row r="517" spans="1:6" x14ac:dyDescent="0.3">
      <c r="A517">
        <f>VLOOKUP('Start Here'!$B$2,EntityNumber,2,FALSE)</f>
        <v>510002</v>
      </c>
      <c r="B517" s="131">
        <f>YEAR('Start Here'!$B$5)</f>
        <v>2025</v>
      </c>
      <c r="C517">
        <v>201</v>
      </c>
      <c r="D517">
        <v>451300</v>
      </c>
      <c r="E517" s="115">
        <f>'Exhibit 4'!D$204</f>
        <v>0</v>
      </c>
      <c r="F517" t="s">
        <v>811</v>
      </c>
    </row>
    <row r="518" spans="1:6" x14ac:dyDescent="0.3">
      <c r="A518">
        <f>VLOOKUP('Start Here'!$B$2,EntityNumber,2,FALSE)</f>
        <v>510002</v>
      </c>
      <c r="B518" s="131">
        <f>YEAR('Start Here'!$B$5)</f>
        <v>2025</v>
      </c>
      <c r="C518">
        <v>201</v>
      </c>
      <c r="D518">
        <v>451400</v>
      </c>
      <c r="E518" s="115">
        <f>'Exhibit 4'!D$205</f>
        <v>0</v>
      </c>
      <c r="F518" t="s">
        <v>811</v>
      </c>
    </row>
    <row r="519" spans="1:6" x14ac:dyDescent="0.3">
      <c r="A519">
        <f>VLOOKUP('Start Here'!$B$2,EntityNumber,2,FALSE)</f>
        <v>510002</v>
      </c>
      <c r="B519" s="131">
        <f>YEAR('Start Here'!$B$5)</f>
        <v>2025</v>
      </c>
      <c r="C519">
        <v>201</v>
      </c>
      <c r="D519">
        <v>451500</v>
      </c>
      <c r="E519" s="115">
        <f>'Exhibit 4'!D$206</f>
        <v>0</v>
      </c>
      <c r="F519" t="s">
        <v>811</v>
      </c>
    </row>
    <row r="520" spans="1:6" x14ac:dyDescent="0.3">
      <c r="A520">
        <f>VLOOKUP('Start Here'!$B$2,EntityNumber,2,FALSE)</f>
        <v>510002</v>
      </c>
      <c r="B520" s="131">
        <f>YEAR('Start Here'!$B$5)</f>
        <v>2025</v>
      </c>
      <c r="C520">
        <v>201</v>
      </c>
      <c r="D520">
        <v>451600</v>
      </c>
      <c r="E520" s="115">
        <f>'Exhibit 4'!D$207</f>
        <v>0</v>
      </c>
      <c r="F520" t="s">
        <v>811</v>
      </c>
    </row>
    <row r="521" spans="1:6" x14ac:dyDescent="0.3">
      <c r="A521">
        <f>VLOOKUP('Start Here'!$B$2,EntityNumber,2,FALSE)</f>
        <v>510002</v>
      </c>
      <c r="B521" s="131">
        <f>YEAR('Start Here'!$B$5)</f>
        <v>2025</v>
      </c>
      <c r="C521">
        <v>201</v>
      </c>
      <c r="D521">
        <v>451900</v>
      </c>
      <c r="E521" s="115">
        <f>'Exhibit 4'!D$208</f>
        <v>0</v>
      </c>
      <c r="F521" t="s">
        <v>811</v>
      </c>
    </row>
    <row r="522" spans="1:6" x14ac:dyDescent="0.3">
      <c r="A522">
        <f>VLOOKUP('Start Here'!$B$2,EntityNumber,2,FALSE)</f>
        <v>510002</v>
      </c>
      <c r="B522" s="131">
        <f>YEAR('Start Here'!$B$5)</f>
        <v>2025</v>
      </c>
      <c r="C522">
        <v>201</v>
      </c>
      <c r="D522">
        <v>452100</v>
      </c>
      <c r="E522" s="115">
        <f>'Exhibit 4'!D$210</f>
        <v>0</v>
      </c>
      <c r="F522" t="s">
        <v>811</v>
      </c>
    </row>
    <row r="523" spans="1:6" x14ac:dyDescent="0.3">
      <c r="A523">
        <f>VLOOKUP('Start Here'!$B$2,EntityNumber,2,FALSE)</f>
        <v>510002</v>
      </c>
      <c r="B523" s="131">
        <f>YEAR('Start Here'!$B$5)</f>
        <v>2025</v>
      </c>
      <c r="C523">
        <v>201</v>
      </c>
      <c r="D523">
        <v>452200</v>
      </c>
      <c r="E523" s="115">
        <f>'Exhibit 4'!D$211</f>
        <v>0</v>
      </c>
      <c r="F523" t="s">
        <v>811</v>
      </c>
    </row>
    <row r="524" spans="1:6" x14ac:dyDescent="0.3">
      <c r="A524">
        <f>VLOOKUP('Start Here'!$B$2,EntityNumber,2,FALSE)</f>
        <v>510002</v>
      </c>
      <c r="B524" s="131">
        <f>YEAR('Start Here'!$B$5)</f>
        <v>2025</v>
      </c>
      <c r="C524">
        <v>201</v>
      </c>
      <c r="D524">
        <v>452300</v>
      </c>
      <c r="E524" s="115">
        <f>'Exhibit 4'!D$212</f>
        <v>0</v>
      </c>
      <c r="F524" t="s">
        <v>811</v>
      </c>
    </row>
    <row r="525" spans="1:6" x14ac:dyDescent="0.3">
      <c r="A525">
        <f>VLOOKUP('Start Here'!$B$2,EntityNumber,2,FALSE)</f>
        <v>510002</v>
      </c>
      <c r="B525" s="131">
        <f>YEAR('Start Here'!$B$5)</f>
        <v>2025</v>
      </c>
      <c r="C525">
        <v>201</v>
      </c>
      <c r="D525">
        <v>452400</v>
      </c>
      <c r="E525" s="115">
        <f>'Exhibit 4'!D$213</f>
        <v>0</v>
      </c>
      <c r="F525" t="s">
        <v>811</v>
      </c>
    </row>
    <row r="526" spans="1:6" x14ac:dyDescent="0.3">
      <c r="A526">
        <f>VLOOKUP('Start Here'!$B$2,EntityNumber,2,FALSE)</f>
        <v>510002</v>
      </c>
      <c r="B526" s="131">
        <f>YEAR('Start Here'!$B$5)</f>
        <v>2025</v>
      </c>
      <c r="C526">
        <v>201</v>
      </c>
      <c r="D526">
        <v>452500</v>
      </c>
      <c r="E526" s="115">
        <f>'Exhibit 4'!D$214</f>
        <v>0</v>
      </c>
      <c r="F526" t="s">
        <v>811</v>
      </c>
    </row>
    <row r="527" spans="1:6" x14ac:dyDescent="0.3">
      <c r="A527">
        <f>VLOOKUP('Start Here'!$B$2,EntityNumber,2,FALSE)</f>
        <v>510002</v>
      </c>
      <c r="B527" s="131">
        <f>YEAR('Start Here'!$B$5)</f>
        <v>2025</v>
      </c>
      <c r="C527">
        <v>201</v>
      </c>
      <c r="D527">
        <v>452900</v>
      </c>
      <c r="E527" s="115">
        <f>'Exhibit 4'!D$215</f>
        <v>0</v>
      </c>
      <c r="F527" t="s">
        <v>811</v>
      </c>
    </row>
    <row r="528" spans="1:6" x14ac:dyDescent="0.3">
      <c r="A528">
        <f>VLOOKUP('Start Here'!$B$2,EntityNumber,2,FALSE)</f>
        <v>510002</v>
      </c>
      <c r="B528" s="131">
        <f>YEAR('Start Here'!$B$5)</f>
        <v>2025</v>
      </c>
      <c r="C528">
        <v>201</v>
      </c>
      <c r="D528">
        <v>461100</v>
      </c>
      <c r="E528" s="115">
        <f>'Exhibit 4'!D$220</f>
        <v>0</v>
      </c>
      <c r="F528" t="s">
        <v>811</v>
      </c>
    </row>
    <row r="529" spans="1:6" x14ac:dyDescent="0.3">
      <c r="A529">
        <f>VLOOKUP('Start Here'!$B$2,EntityNumber,2,FALSE)</f>
        <v>510002</v>
      </c>
      <c r="B529" s="131">
        <f>YEAR('Start Here'!$B$5)</f>
        <v>2025</v>
      </c>
      <c r="C529">
        <v>201</v>
      </c>
      <c r="D529">
        <v>461200</v>
      </c>
      <c r="E529" s="115">
        <f>'Exhibit 4'!D$221</f>
        <v>0</v>
      </c>
      <c r="F529" t="s">
        <v>811</v>
      </c>
    </row>
    <row r="530" spans="1:6" x14ac:dyDescent="0.3">
      <c r="A530">
        <f>VLOOKUP('Start Here'!$B$2,EntityNumber,2,FALSE)</f>
        <v>510002</v>
      </c>
      <c r="B530" s="131">
        <f>YEAR('Start Here'!$B$5)</f>
        <v>2025</v>
      </c>
      <c r="C530">
        <v>201</v>
      </c>
      <c r="D530">
        <v>461300</v>
      </c>
      <c r="E530" s="115">
        <f>'Exhibit 4'!D$222</f>
        <v>0</v>
      </c>
      <c r="F530" t="s">
        <v>811</v>
      </c>
    </row>
    <row r="531" spans="1:6" x14ac:dyDescent="0.3">
      <c r="A531">
        <f>VLOOKUP('Start Here'!$B$2,EntityNumber,2,FALSE)</f>
        <v>510002</v>
      </c>
      <c r="B531" s="131">
        <f>YEAR('Start Here'!$B$5)</f>
        <v>2025</v>
      </c>
      <c r="C531">
        <v>201</v>
      </c>
      <c r="D531">
        <v>461400</v>
      </c>
      <c r="E531" s="115">
        <f>'Exhibit 4'!D$223</f>
        <v>0</v>
      </c>
      <c r="F531" t="s">
        <v>811</v>
      </c>
    </row>
    <row r="532" spans="1:6" x14ac:dyDescent="0.3">
      <c r="A532">
        <f>VLOOKUP('Start Here'!$B$2,EntityNumber,2,FALSE)</f>
        <v>510002</v>
      </c>
      <c r="B532" s="131">
        <f>YEAR('Start Here'!$B$5)</f>
        <v>2025</v>
      </c>
      <c r="C532">
        <v>201</v>
      </c>
      <c r="D532">
        <v>461500</v>
      </c>
      <c r="E532" s="115">
        <f>'Exhibit 4'!D$224</f>
        <v>0</v>
      </c>
      <c r="F532" t="s">
        <v>811</v>
      </c>
    </row>
    <row r="533" spans="1:6" x14ac:dyDescent="0.3">
      <c r="A533">
        <f>VLOOKUP('Start Here'!$B$2,EntityNumber,2,FALSE)</f>
        <v>510002</v>
      </c>
      <c r="B533" s="131">
        <f>YEAR('Start Here'!$B$5)</f>
        <v>2025</v>
      </c>
      <c r="C533">
        <v>201</v>
      </c>
      <c r="D533">
        <v>461600</v>
      </c>
      <c r="E533" s="115">
        <f>'Exhibit 4'!D$225</f>
        <v>0</v>
      </c>
      <c r="F533" t="s">
        <v>811</v>
      </c>
    </row>
    <row r="534" spans="1:6" x14ac:dyDescent="0.3">
      <c r="A534">
        <f>VLOOKUP('Start Here'!$B$2,EntityNumber,2,FALSE)</f>
        <v>510002</v>
      </c>
      <c r="B534" s="131">
        <f>YEAR('Start Here'!$B$5)</f>
        <v>2025</v>
      </c>
      <c r="C534">
        <v>201</v>
      </c>
      <c r="D534">
        <v>461900</v>
      </c>
      <c r="E534" s="115">
        <f>'Exhibit 4'!D$226</f>
        <v>0</v>
      </c>
      <c r="F534" t="s">
        <v>811</v>
      </c>
    </row>
    <row r="535" spans="1:6" x14ac:dyDescent="0.3">
      <c r="A535">
        <f>VLOOKUP('Start Here'!$B$2,EntityNumber,2,FALSE)</f>
        <v>510002</v>
      </c>
      <c r="B535" s="131">
        <f>YEAR('Start Here'!$B$5)</f>
        <v>2025</v>
      </c>
      <c r="C535">
        <v>201</v>
      </c>
      <c r="D535">
        <v>462100</v>
      </c>
      <c r="E535" s="115">
        <f>'Exhibit 4'!D$228</f>
        <v>0</v>
      </c>
      <c r="F535" t="s">
        <v>811</v>
      </c>
    </row>
    <row r="536" spans="1:6" x14ac:dyDescent="0.3">
      <c r="A536">
        <f>VLOOKUP('Start Here'!$B$2,EntityNumber,2,FALSE)</f>
        <v>510002</v>
      </c>
      <c r="B536" s="131">
        <f>YEAR('Start Here'!$B$5)</f>
        <v>2025</v>
      </c>
      <c r="C536">
        <v>201</v>
      </c>
      <c r="D536">
        <v>462200</v>
      </c>
      <c r="E536" s="115">
        <f>'Exhibit 4'!D$229</f>
        <v>0</v>
      </c>
      <c r="F536" t="s">
        <v>811</v>
      </c>
    </row>
    <row r="537" spans="1:6" x14ac:dyDescent="0.3">
      <c r="A537">
        <f>VLOOKUP('Start Here'!$B$2,EntityNumber,2,FALSE)</f>
        <v>510002</v>
      </c>
      <c r="B537" s="131">
        <f>YEAR('Start Here'!$B$5)</f>
        <v>2025</v>
      </c>
      <c r="C537">
        <v>201</v>
      </c>
      <c r="D537">
        <v>462300</v>
      </c>
      <c r="E537" s="115">
        <f>'Exhibit 4'!D$230</f>
        <v>0</v>
      </c>
      <c r="F537" t="s">
        <v>811</v>
      </c>
    </row>
    <row r="538" spans="1:6" x14ac:dyDescent="0.3">
      <c r="A538">
        <f>VLOOKUP('Start Here'!$B$2,EntityNumber,2,FALSE)</f>
        <v>510002</v>
      </c>
      <c r="B538" s="131">
        <f>YEAR('Start Here'!$B$5)</f>
        <v>2025</v>
      </c>
      <c r="C538">
        <v>201</v>
      </c>
      <c r="D538">
        <v>462400</v>
      </c>
      <c r="E538" s="115">
        <f>'Exhibit 4'!D$231</f>
        <v>0</v>
      </c>
      <c r="F538" t="s">
        <v>811</v>
      </c>
    </row>
    <row r="539" spans="1:6" x14ac:dyDescent="0.3">
      <c r="A539">
        <f>VLOOKUP('Start Here'!$B$2,EntityNumber,2,FALSE)</f>
        <v>510002</v>
      </c>
      <c r="B539" s="131">
        <f>YEAR('Start Here'!$B$5)</f>
        <v>2025</v>
      </c>
      <c r="C539">
        <v>201</v>
      </c>
      <c r="D539">
        <v>462900</v>
      </c>
      <c r="E539" s="115">
        <f>'Exhibit 4'!D$232</f>
        <v>0</v>
      </c>
      <c r="F539" t="s">
        <v>811</v>
      </c>
    </row>
    <row r="540" spans="1:6" x14ac:dyDescent="0.3">
      <c r="A540">
        <f>VLOOKUP('Start Here'!$B$2,EntityNumber,2,FALSE)</f>
        <v>510002</v>
      </c>
      <c r="B540" s="131">
        <f>YEAR('Start Here'!$B$5)</f>
        <v>2025</v>
      </c>
      <c r="C540">
        <v>201</v>
      </c>
      <c r="D540">
        <v>471100</v>
      </c>
      <c r="E540" s="115">
        <f>'Exhibit 4'!D$237</f>
        <v>0</v>
      </c>
      <c r="F540" t="s">
        <v>811</v>
      </c>
    </row>
    <row r="541" spans="1:6" x14ac:dyDescent="0.3">
      <c r="A541">
        <f>VLOOKUP('Start Here'!$B$2,EntityNumber,2,FALSE)</f>
        <v>510002</v>
      </c>
      <c r="B541" s="131">
        <f>YEAR('Start Here'!$B$5)</f>
        <v>2025</v>
      </c>
      <c r="C541">
        <v>201</v>
      </c>
      <c r="D541">
        <v>471200</v>
      </c>
      <c r="E541" s="115">
        <f>'Exhibit 4'!D$238</f>
        <v>0</v>
      </c>
      <c r="F541" t="s">
        <v>811</v>
      </c>
    </row>
    <row r="542" spans="1:6" x14ac:dyDescent="0.3">
      <c r="A542">
        <f>VLOOKUP('Start Here'!$B$2,EntityNumber,2,FALSE)</f>
        <v>510002</v>
      </c>
      <c r="B542" s="131">
        <f>YEAR('Start Here'!$B$5)</f>
        <v>2025</v>
      </c>
      <c r="C542">
        <v>201</v>
      </c>
      <c r="D542">
        <v>471900</v>
      </c>
      <c r="E542" s="115">
        <f>'Exhibit 4'!D$239</f>
        <v>0</v>
      </c>
      <c r="F542" t="s">
        <v>811</v>
      </c>
    </row>
    <row r="543" spans="1:6" x14ac:dyDescent="0.3">
      <c r="A543">
        <f>VLOOKUP('Start Here'!$B$2,EntityNumber,2,FALSE)</f>
        <v>510002</v>
      </c>
      <c r="B543" s="131">
        <f>YEAR('Start Here'!$B$5)</f>
        <v>2025</v>
      </c>
      <c r="C543">
        <v>201</v>
      </c>
      <c r="D543">
        <v>472100</v>
      </c>
      <c r="E543" s="115">
        <f>'Exhibit 4'!D$241</f>
        <v>0</v>
      </c>
      <c r="F543" t="s">
        <v>811</v>
      </c>
    </row>
    <row r="544" spans="1:6" x14ac:dyDescent="0.3">
      <c r="A544">
        <f>VLOOKUP('Start Here'!$B$2,EntityNumber,2,FALSE)</f>
        <v>510002</v>
      </c>
      <c r="B544" s="131">
        <f>YEAR('Start Here'!$B$5)</f>
        <v>2025</v>
      </c>
      <c r="C544">
        <v>201</v>
      </c>
      <c r="D544">
        <v>471900</v>
      </c>
      <c r="E544" s="115">
        <f>'Exhibit 4'!D$242</f>
        <v>0</v>
      </c>
      <c r="F544" t="s">
        <v>811</v>
      </c>
    </row>
    <row r="545" spans="1:6" x14ac:dyDescent="0.3">
      <c r="A545">
        <f>VLOOKUP('Start Here'!$B$2,EntityNumber,2,FALSE)</f>
        <v>510002</v>
      </c>
      <c r="B545" s="131">
        <f>YEAR('Start Here'!$B$5)</f>
        <v>2025</v>
      </c>
      <c r="C545">
        <v>201</v>
      </c>
      <c r="D545">
        <v>475000</v>
      </c>
      <c r="E545" s="115">
        <f>'Exhibit 4'!D$245</f>
        <v>0</v>
      </c>
      <c r="F545" t="s">
        <v>811</v>
      </c>
    </row>
    <row r="546" spans="1:6" x14ac:dyDescent="0.3">
      <c r="A546">
        <f>VLOOKUP('Start Here'!$B$2,EntityNumber,2,FALSE)</f>
        <v>510002</v>
      </c>
      <c r="B546" s="131">
        <f>YEAR('Start Here'!$B$5)</f>
        <v>2025</v>
      </c>
      <c r="C546">
        <v>201</v>
      </c>
      <c r="D546">
        <v>480000</v>
      </c>
      <c r="E546" s="115">
        <f>'Exhibit 4'!D$246</f>
        <v>0</v>
      </c>
      <c r="F546" t="s">
        <v>811</v>
      </c>
    </row>
    <row r="547" spans="1:6" x14ac:dyDescent="0.3">
      <c r="A547">
        <f>VLOOKUP('Start Here'!$B$2,EntityNumber,2,FALSE)</f>
        <v>510002</v>
      </c>
      <c r="B547" s="131">
        <f>YEAR('Start Here'!$B$5)</f>
        <v>2025</v>
      </c>
      <c r="C547">
        <v>201</v>
      </c>
      <c r="D547">
        <v>485000</v>
      </c>
      <c r="E547" s="115">
        <f>'Exhibit 4'!D$247</f>
        <v>0</v>
      </c>
      <c r="F547" t="s">
        <v>811</v>
      </c>
    </row>
    <row r="548" spans="1:6" x14ac:dyDescent="0.3">
      <c r="A548">
        <f>VLOOKUP('Start Here'!$B$2,EntityNumber,2,FALSE)</f>
        <v>510002</v>
      </c>
      <c r="B548" s="131">
        <f>YEAR('Start Here'!$B$5)</f>
        <v>2025</v>
      </c>
      <c r="C548">
        <v>201</v>
      </c>
      <c r="D548">
        <v>489000</v>
      </c>
      <c r="E548" s="115">
        <f>'Exhibit 4'!D$248</f>
        <v>0</v>
      </c>
      <c r="F548" t="s">
        <v>811</v>
      </c>
    </row>
    <row r="549" spans="1:6" x14ac:dyDescent="0.3">
      <c r="A549">
        <f>VLOOKUP('Start Here'!$B$2,EntityNumber,2,FALSE)</f>
        <v>510002</v>
      </c>
      <c r="B549" s="131">
        <f>YEAR('Start Here'!$B$5)</f>
        <v>2025</v>
      </c>
      <c r="C549">
        <v>201</v>
      </c>
      <c r="D549">
        <v>37100</v>
      </c>
      <c r="E549" s="115">
        <f>'Exhibit 4'!D$253</f>
        <v>0</v>
      </c>
      <c r="F549" t="s">
        <v>811</v>
      </c>
    </row>
    <row r="550" spans="1:6" x14ac:dyDescent="0.3">
      <c r="A550">
        <f>VLOOKUP('Start Here'!$B$2,EntityNumber,2,FALSE)</f>
        <v>510002</v>
      </c>
      <c r="B550" s="131">
        <f>YEAR('Start Here'!$B$5)</f>
        <v>2025</v>
      </c>
      <c r="C550">
        <v>201</v>
      </c>
      <c r="D550">
        <v>91100</v>
      </c>
      <c r="E550" s="115">
        <f>'Exhibit 4'!D$254*-1</f>
        <v>0</v>
      </c>
      <c r="F550" t="s">
        <v>811</v>
      </c>
    </row>
    <row r="551" spans="1:6" x14ac:dyDescent="0.3">
      <c r="A551">
        <f>VLOOKUP('Start Here'!$B$2,EntityNumber,2,FALSE)</f>
        <v>510002</v>
      </c>
      <c r="B551" s="131">
        <f>YEAR('Start Here'!$B$5)</f>
        <v>2025</v>
      </c>
      <c r="C551">
        <v>201</v>
      </c>
      <c r="D551">
        <v>37200</v>
      </c>
      <c r="E551" s="115">
        <f>'Exhibit 4'!D$255</f>
        <v>0</v>
      </c>
      <c r="F551" t="s">
        <v>811</v>
      </c>
    </row>
    <row r="552" spans="1:6" x14ac:dyDescent="0.3">
      <c r="A552">
        <f>VLOOKUP('Start Here'!$B$2,EntityNumber,2,FALSE)</f>
        <v>510002</v>
      </c>
      <c r="B552" s="131">
        <f>YEAR('Start Here'!$B$5)</f>
        <v>2025</v>
      </c>
      <c r="C552">
        <v>201</v>
      </c>
      <c r="D552">
        <v>37300</v>
      </c>
      <c r="E552" s="115">
        <f>'Exhibit 4'!D$256</f>
        <v>0</v>
      </c>
      <c r="F552" t="s">
        <v>811</v>
      </c>
    </row>
    <row r="553" spans="1:6" x14ac:dyDescent="0.3">
      <c r="A553">
        <f>VLOOKUP('Start Here'!$B$2,EntityNumber,2,FALSE)</f>
        <v>510002</v>
      </c>
      <c r="B553" s="131">
        <f>YEAR('Start Here'!$B$5)</f>
        <v>2025</v>
      </c>
      <c r="C553">
        <v>201</v>
      </c>
      <c r="D553">
        <v>37400</v>
      </c>
      <c r="E553" s="115">
        <f>'Exhibit 4'!D$257</f>
        <v>0</v>
      </c>
      <c r="F553" t="s">
        <v>811</v>
      </c>
    </row>
    <row r="554" spans="1:6" x14ac:dyDescent="0.3">
      <c r="A554">
        <f>VLOOKUP('Start Here'!$B$2,EntityNumber,2,FALSE)</f>
        <v>510002</v>
      </c>
      <c r="B554" s="131">
        <f>YEAR('Start Here'!$B$5)</f>
        <v>2025</v>
      </c>
      <c r="C554">
        <v>201</v>
      </c>
      <c r="D554">
        <v>91200</v>
      </c>
      <c r="E554" s="115">
        <f>'Exhibit 4'!D$258*-1</f>
        <v>0</v>
      </c>
      <c r="F554" t="s">
        <v>811</v>
      </c>
    </row>
    <row r="555" spans="1:6" x14ac:dyDescent="0.3">
      <c r="A555">
        <f>VLOOKUP('Start Here'!$B$2,EntityNumber,2,FALSE)</f>
        <v>510002</v>
      </c>
      <c r="B555" s="131">
        <f>YEAR('Start Here'!$B$5)</f>
        <v>2025</v>
      </c>
      <c r="C555">
        <v>201</v>
      </c>
      <c r="D555">
        <v>91500</v>
      </c>
      <c r="E555" s="115">
        <f>'Exhibit 4'!D$259*-1</f>
        <v>0</v>
      </c>
      <c r="F555" t="s">
        <v>811</v>
      </c>
    </row>
    <row r="556" spans="1:6" x14ac:dyDescent="0.3">
      <c r="A556">
        <f>VLOOKUP('Start Here'!$B$2,EntityNumber,2,FALSE)</f>
        <v>510002</v>
      </c>
      <c r="B556" s="131">
        <f>YEAR('Start Here'!$B$5)</f>
        <v>2025</v>
      </c>
      <c r="C556">
        <v>201</v>
      </c>
      <c r="D556">
        <f>IF('Exhibit 4'!D$262&gt;0,37600,91300)</f>
        <v>91300</v>
      </c>
      <c r="E556" s="115">
        <f>IF('Exhibit 4'!D$262&gt;0,'Exhibit 4'!D$262,'Exhibit 4'!D$262*-1)</f>
        <v>0</v>
      </c>
      <c r="F556" t="s">
        <v>811</v>
      </c>
    </row>
    <row r="557" spans="1:6" x14ac:dyDescent="0.3">
      <c r="A557">
        <f>VLOOKUP('Start Here'!$B$2,EntityNumber,2,FALSE)</f>
        <v>510002</v>
      </c>
      <c r="B557" s="131">
        <f>YEAR('Start Here'!$B$5)</f>
        <v>2025</v>
      </c>
      <c r="C557">
        <v>201</v>
      </c>
      <c r="D557">
        <f>IF('Exhibit 4'!D$263&gt;0,37500,91400)</f>
        <v>91400</v>
      </c>
      <c r="E557" s="115">
        <f>IF('Exhibit 4'!D$263&gt;0,'Exhibit 4'!D$263,'Exhibit 4'!D$263*-1)</f>
        <v>0</v>
      </c>
      <c r="F557" t="s">
        <v>811</v>
      </c>
    </row>
    <row r="558" spans="1:6" x14ac:dyDescent="0.3">
      <c r="A558">
        <f>VLOOKUP('Start Here'!$B$2,EntityNumber,2,FALSE)</f>
        <v>510002</v>
      </c>
      <c r="B558" s="131">
        <f>YEAR('Start Here'!$B$5)</f>
        <v>2025</v>
      </c>
      <c r="C558" s="213" t="str">
        <f>IF(ISBLANK('Exhibit 4'!$E$7),"",'Exhibit 4'!$E$7)</f>
        <v/>
      </c>
      <c r="D558">
        <v>31100</v>
      </c>
      <c r="E558" s="115">
        <f>'Exhibit 4'!E$11</f>
        <v>0</v>
      </c>
      <c r="F558" t="s">
        <v>811</v>
      </c>
    </row>
    <row r="559" spans="1:6" x14ac:dyDescent="0.3">
      <c r="A559">
        <f>VLOOKUP('Start Here'!$B$2,EntityNumber,2,FALSE)</f>
        <v>510002</v>
      </c>
      <c r="B559" s="131">
        <f>YEAR('Start Here'!$B$5)</f>
        <v>2025</v>
      </c>
      <c r="C559" s="213" t="str">
        <f>IF(ISBLANK('Exhibit 4'!$E$7),"",'Exhibit 4'!$E$7)</f>
        <v/>
      </c>
      <c r="D559">
        <v>31200</v>
      </c>
      <c r="E559" s="115">
        <f>'Exhibit 4'!E$12</f>
        <v>0</v>
      </c>
      <c r="F559" t="s">
        <v>811</v>
      </c>
    </row>
    <row r="560" spans="1:6" x14ac:dyDescent="0.3">
      <c r="A560">
        <f>VLOOKUP('Start Here'!$B$2,EntityNumber,2,FALSE)</f>
        <v>510002</v>
      </c>
      <c r="B560" s="131">
        <f>YEAR('Start Here'!$B$5)</f>
        <v>2025</v>
      </c>
      <c r="C560" s="213" t="str">
        <f>IF(ISBLANK('Exhibit 4'!$E$7),"",'Exhibit 4'!$E$7)</f>
        <v/>
      </c>
      <c r="D560">
        <v>31300</v>
      </c>
      <c r="E560" s="115">
        <f>'Exhibit 4'!E$13</f>
        <v>0</v>
      </c>
      <c r="F560" t="s">
        <v>811</v>
      </c>
    </row>
    <row r="561" spans="1:6" x14ac:dyDescent="0.3">
      <c r="A561">
        <f>VLOOKUP('Start Here'!$B$2,EntityNumber,2,FALSE)</f>
        <v>510002</v>
      </c>
      <c r="B561" s="131">
        <f>YEAR('Start Here'!$B$5)</f>
        <v>2025</v>
      </c>
      <c r="C561" s="213" t="str">
        <f>IF(ISBLANK('Exhibit 4'!$E$7),"",'Exhibit 4'!$E$7)</f>
        <v/>
      </c>
      <c r="D561">
        <v>31400</v>
      </c>
      <c r="E561" s="115">
        <f>'Exhibit 4'!E$14</f>
        <v>0</v>
      </c>
      <c r="F561" t="s">
        <v>811</v>
      </c>
    </row>
    <row r="562" spans="1:6" x14ac:dyDescent="0.3">
      <c r="A562">
        <f>VLOOKUP('Start Here'!$B$2,EntityNumber,2,FALSE)</f>
        <v>510002</v>
      </c>
      <c r="B562" s="131">
        <f>YEAR('Start Here'!$B$5)</f>
        <v>2025</v>
      </c>
      <c r="C562" s="213" t="str">
        <f>IF(ISBLANK('Exhibit 4'!$E$7),"",'Exhibit 4'!$E$7)</f>
        <v/>
      </c>
      <c r="D562">
        <v>31500</v>
      </c>
      <c r="E562" s="115">
        <f>'Exhibit 4'!E$15</f>
        <v>0</v>
      </c>
      <c r="F562" t="s">
        <v>811</v>
      </c>
    </row>
    <row r="563" spans="1:6" x14ac:dyDescent="0.3">
      <c r="A563">
        <f>VLOOKUP('Start Here'!$B$2,EntityNumber,2,FALSE)</f>
        <v>510002</v>
      </c>
      <c r="B563" s="131">
        <f>YEAR('Start Here'!$B$5)</f>
        <v>2025</v>
      </c>
      <c r="C563" s="213" t="str">
        <f>IF(ISBLANK('Exhibit 4'!$E$7),"",'Exhibit 4'!$E$7)</f>
        <v/>
      </c>
      <c r="D563">
        <v>31600</v>
      </c>
      <c r="E563" s="115">
        <f>'Exhibit 4'!E$16</f>
        <v>0</v>
      </c>
      <c r="F563" t="s">
        <v>811</v>
      </c>
    </row>
    <row r="564" spans="1:6" x14ac:dyDescent="0.3">
      <c r="A564">
        <f>VLOOKUP('Start Here'!$B$2,EntityNumber,2,FALSE)</f>
        <v>510002</v>
      </c>
      <c r="B564" s="131">
        <f>YEAR('Start Here'!$B$5)</f>
        <v>2025</v>
      </c>
      <c r="C564" s="213" t="str">
        <f>IF(ISBLANK('Exhibit 4'!$E$7),"",'Exhibit 4'!$E$7)</f>
        <v/>
      </c>
      <c r="D564">
        <v>31800</v>
      </c>
      <c r="E564" s="115">
        <f>'Exhibit 4'!E$17</f>
        <v>0</v>
      </c>
      <c r="F564" t="s">
        <v>811</v>
      </c>
    </row>
    <row r="565" spans="1:6" x14ac:dyDescent="0.3">
      <c r="A565">
        <f>VLOOKUP('Start Here'!$B$2,EntityNumber,2,FALSE)</f>
        <v>510002</v>
      </c>
      <c r="B565" s="131">
        <f>YEAR('Start Here'!$B$5)</f>
        <v>2025</v>
      </c>
      <c r="C565" s="213" t="str">
        <f>IF(ISBLANK('Exhibit 4'!$E$7),"",'Exhibit 4'!$E$7)</f>
        <v/>
      </c>
      <c r="D565">
        <v>31900</v>
      </c>
      <c r="E565" s="115">
        <f>'Exhibit 4'!E$18</f>
        <v>0</v>
      </c>
      <c r="F565" t="s">
        <v>811</v>
      </c>
    </row>
    <row r="566" spans="1:6" x14ac:dyDescent="0.3">
      <c r="A566">
        <f>VLOOKUP('Start Here'!$B$2,EntityNumber,2,FALSE)</f>
        <v>510002</v>
      </c>
      <c r="B566" s="131">
        <f>YEAR('Start Here'!$B$5)</f>
        <v>2025</v>
      </c>
      <c r="C566" s="213" t="str">
        <f>IF(ISBLANK('Exhibit 4'!$E$7),"",'Exhibit 4'!$E$7)</f>
        <v/>
      </c>
      <c r="D566">
        <v>32000</v>
      </c>
      <c r="E566" s="115">
        <f>'Exhibit 4'!E$21</f>
        <v>0</v>
      </c>
      <c r="F566" t="s">
        <v>811</v>
      </c>
    </row>
    <row r="567" spans="1:6" x14ac:dyDescent="0.3">
      <c r="A567">
        <f>VLOOKUP('Start Here'!$B$2,EntityNumber,2,FALSE)</f>
        <v>510002</v>
      </c>
      <c r="B567" s="131">
        <f>YEAR('Start Here'!$B$5)</f>
        <v>2025</v>
      </c>
      <c r="C567" s="213" t="str">
        <f>IF(ISBLANK('Exhibit 4'!$E$7),"",'Exhibit 4'!$E$7)</f>
        <v/>
      </c>
      <c r="D567">
        <v>33100</v>
      </c>
      <c r="E567" s="115">
        <f>'Exhibit 4'!E$24</f>
        <v>0</v>
      </c>
      <c r="F567" t="s">
        <v>811</v>
      </c>
    </row>
    <row r="568" spans="1:6" x14ac:dyDescent="0.3">
      <c r="A568">
        <f>VLOOKUP('Start Here'!$B$2,EntityNumber,2,FALSE)</f>
        <v>510002</v>
      </c>
      <c r="B568" s="131">
        <f>YEAR('Start Here'!$B$5)</f>
        <v>2025</v>
      </c>
      <c r="C568" s="213" t="str">
        <f>IF(ISBLANK('Exhibit 4'!$E$7),"",'Exhibit 4'!$E$7)</f>
        <v/>
      </c>
      <c r="D568">
        <v>33200</v>
      </c>
      <c r="E568" s="115">
        <f>'Exhibit 4'!E$25</f>
        <v>0</v>
      </c>
      <c r="F568" t="s">
        <v>811</v>
      </c>
    </row>
    <row r="569" spans="1:6" x14ac:dyDescent="0.3">
      <c r="A569">
        <f>VLOOKUP('Start Here'!$B$2,EntityNumber,2,FALSE)</f>
        <v>510002</v>
      </c>
      <c r="B569" s="131">
        <f>YEAR('Start Here'!$B$5)</f>
        <v>2025</v>
      </c>
      <c r="C569" s="213" t="str">
        <f>IF(ISBLANK('Exhibit 4'!$E$7),"",'Exhibit 4'!$E$7)</f>
        <v/>
      </c>
      <c r="D569">
        <v>33300</v>
      </c>
      <c r="E569" s="115">
        <f>'Exhibit 4'!E$26</f>
        <v>0</v>
      </c>
      <c r="F569" t="s">
        <v>811</v>
      </c>
    </row>
    <row r="570" spans="1:6" x14ac:dyDescent="0.3">
      <c r="A570">
        <f>VLOOKUP('Start Here'!$B$2,EntityNumber,2,FALSE)</f>
        <v>510002</v>
      </c>
      <c r="B570" s="131">
        <f>YEAR('Start Here'!$B$5)</f>
        <v>2025</v>
      </c>
      <c r="C570" s="213" t="str">
        <f>IF(ISBLANK('Exhibit 4'!$E$7),"",'Exhibit 4'!$E$7)</f>
        <v/>
      </c>
      <c r="D570">
        <v>33400</v>
      </c>
      <c r="E570" s="115">
        <f>'Exhibit 4'!E$27</f>
        <v>0</v>
      </c>
      <c r="F570" t="s">
        <v>811</v>
      </c>
    </row>
    <row r="571" spans="1:6" x14ac:dyDescent="0.3">
      <c r="A571">
        <f>VLOOKUP('Start Here'!$B$2,EntityNumber,2,FALSE)</f>
        <v>510002</v>
      </c>
      <c r="B571" s="131">
        <f>YEAR('Start Here'!$B$5)</f>
        <v>2025</v>
      </c>
      <c r="C571" s="213" t="str">
        <f>IF(ISBLANK('Exhibit 4'!$E$7),"",'Exhibit 4'!$E$7)</f>
        <v/>
      </c>
      <c r="D571">
        <v>33501</v>
      </c>
      <c r="E571" s="115">
        <f>'Exhibit 4'!E$29</f>
        <v>0</v>
      </c>
      <c r="F571" t="s">
        <v>811</v>
      </c>
    </row>
    <row r="572" spans="1:6" x14ac:dyDescent="0.3">
      <c r="A572">
        <f>VLOOKUP('Start Here'!$B$2,EntityNumber,2,FALSE)</f>
        <v>510002</v>
      </c>
      <c r="B572" s="131">
        <f>YEAR('Start Here'!$B$5)</f>
        <v>2025</v>
      </c>
      <c r="C572" s="213" t="str">
        <f>IF(ISBLANK('Exhibit 4'!$E$7),"",'Exhibit 4'!$E$7)</f>
        <v/>
      </c>
      <c r="D572">
        <v>33502</v>
      </c>
      <c r="E572" s="115">
        <f>'Exhibit 4'!E$30</f>
        <v>0</v>
      </c>
      <c r="F572" t="s">
        <v>811</v>
      </c>
    </row>
    <row r="573" spans="1:6" x14ac:dyDescent="0.3">
      <c r="A573">
        <f>VLOOKUP('Start Here'!$B$2,EntityNumber,2,FALSE)</f>
        <v>510002</v>
      </c>
      <c r="B573" s="131">
        <f>YEAR('Start Here'!$B$5)</f>
        <v>2025</v>
      </c>
      <c r="C573" s="213" t="str">
        <f>IF(ISBLANK('Exhibit 4'!$E$7),"",'Exhibit 4'!$E$7)</f>
        <v/>
      </c>
      <c r="D573">
        <v>33504</v>
      </c>
      <c r="E573" s="115">
        <f>'Exhibit 4'!E$31</f>
        <v>0</v>
      </c>
      <c r="F573" t="s">
        <v>811</v>
      </c>
    </row>
    <row r="574" spans="1:6" x14ac:dyDescent="0.3">
      <c r="A574">
        <f>VLOOKUP('Start Here'!$B$2,EntityNumber,2,FALSE)</f>
        <v>510002</v>
      </c>
      <c r="B574" s="131">
        <f>YEAR('Start Here'!$B$5)</f>
        <v>2025</v>
      </c>
      <c r="C574" s="213" t="str">
        <f>IF(ISBLANK('Exhibit 4'!$E$7),"",'Exhibit 4'!$E$7)</f>
        <v/>
      </c>
      <c r="D574">
        <v>33505</v>
      </c>
      <c r="E574" s="115">
        <f>'Exhibit 4'!E$32</f>
        <v>0</v>
      </c>
      <c r="F574" t="s">
        <v>811</v>
      </c>
    </row>
    <row r="575" spans="1:6" x14ac:dyDescent="0.3">
      <c r="A575">
        <f>VLOOKUP('Start Here'!$B$2,EntityNumber,2,FALSE)</f>
        <v>510002</v>
      </c>
      <c r="B575" s="131">
        <f>YEAR('Start Here'!$B$5)</f>
        <v>2025</v>
      </c>
      <c r="C575" s="213" t="str">
        <f>IF(ISBLANK('Exhibit 4'!$E$7),"",'Exhibit 4'!$E$7)</f>
        <v/>
      </c>
      <c r="D575">
        <v>33506</v>
      </c>
      <c r="E575" s="115">
        <f>'Exhibit 4'!E$33</f>
        <v>0</v>
      </c>
      <c r="F575" t="s">
        <v>811</v>
      </c>
    </row>
    <row r="576" spans="1:6" x14ac:dyDescent="0.3">
      <c r="A576">
        <f>VLOOKUP('Start Here'!$B$2,EntityNumber,2,FALSE)</f>
        <v>510002</v>
      </c>
      <c r="B576" s="131">
        <f>YEAR('Start Here'!$B$5)</f>
        <v>2025</v>
      </c>
      <c r="C576" s="213" t="str">
        <f>IF(ISBLANK('Exhibit 4'!$E$7),"",'Exhibit 4'!$E$7)</f>
        <v/>
      </c>
      <c r="D576">
        <v>33507</v>
      </c>
      <c r="E576" s="115">
        <f>'Exhibit 4'!E$34</f>
        <v>0</v>
      </c>
      <c r="F576" t="s">
        <v>811</v>
      </c>
    </row>
    <row r="577" spans="1:6" x14ac:dyDescent="0.3">
      <c r="A577">
        <f>VLOOKUP('Start Here'!$B$2,EntityNumber,2,FALSE)</f>
        <v>510002</v>
      </c>
      <c r="B577" s="131">
        <f>YEAR('Start Here'!$B$5)</f>
        <v>2025</v>
      </c>
      <c r="C577" s="213" t="str">
        <f>IF(ISBLANK('Exhibit 4'!$E$7),"",'Exhibit 4'!$E$7)</f>
        <v/>
      </c>
      <c r="D577">
        <v>33508</v>
      </c>
      <c r="E577" s="115">
        <f>'Exhibit 4'!E$35</f>
        <v>0</v>
      </c>
      <c r="F577" t="s">
        <v>811</v>
      </c>
    </row>
    <row r="578" spans="1:6" x14ac:dyDescent="0.3">
      <c r="A578">
        <f>VLOOKUP('Start Here'!$B$2,EntityNumber,2,FALSE)</f>
        <v>510002</v>
      </c>
      <c r="B578" s="131">
        <f>YEAR('Start Here'!$B$5)</f>
        <v>2025</v>
      </c>
      <c r="C578" s="213" t="str">
        <f>IF(ISBLANK('Exhibit 4'!$E$7),"",'Exhibit 4'!$E$7)</f>
        <v/>
      </c>
      <c r="D578">
        <v>33509</v>
      </c>
      <c r="E578" s="115">
        <f>'Exhibit 4'!E$36</f>
        <v>0</v>
      </c>
      <c r="F578" t="s">
        <v>811</v>
      </c>
    </row>
    <row r="579" spans="1:6" x14ac:dyDescent="0.3">
      <c r="A579">
        <f>VLOOKUP('Start Here'!$B$2,EntityNumber,2,FALSE)</f>
        <v>510002</v>
      </c>
      <c r="B579" s="131">
        <f>YEAR('Start Here'!$B$5)</f>
        <v>2025</v>
      </c>
      <c r="C579" s="213" t="str">
        <f>IF(ISBLANK('Exhibit 4'!$E$7),"",'Exhibit 4'!$E$7)</f>
        <v/>
      </c>
      <c r="D579">
        <v>33510</v>
      </c>
      <c r="E579" s="115">
        <f>'Exhibit 4'!E$37</f>
        <v>0</v>
      </c>
      <c r="F579" t="s">
        <v>811</v>
      </c>
    </row>
    <row r="580" spans="1:6" x14ac:dyDescent="0.3">
      <c r="A580">
        <f>VLOOKUP('Start Here'!$B$2,EntityNumber,2,FALSE)</f>
        <v>510002</v>
      </c>
      <c r="B580" s="131">
        <f>YEAR('Start Here'!$B$5)</f>
        <v>2025</v>
      </c>
      <c r="C580" s="213" t="str">
        <f>IF(ISBLANK('Exhibit 4'!$E$7),"",'Exhibit 4'!$E$7)</f>
        <v/>
      </c>
      <c r="D580">
        <v>33511</v>
      </c>
      <c r="E580" s="115">
        <f>'Exhibit 4'!E$38</f>
        <v>0</v>
      </c>
      <c r="F580" t="s">
        <v>811</v>
      </c>
    </row>
    <row r="581" spans="1:6" x14ac:dyDescent="0.3">
      <c r="A581">
        <f>VLOOKUP('Start Here'!$B$2,EntityNumber,2,FALSE)</f>
        <v>510002</v>
      </c>
      <c r="B581" s="131">
        <f>YEAR('Start Here'!$B$5)</f>
        <v>2025</v>
      </c>
      <c r="C581" s="213" t="str">
        <f>IF(ISBLANK('Exhibit 4'!$E$7),"",'Exhibit 4'!$E$7)</f>
        <v/>
      </c>
      <c r="D581">
        <v>33513</v>
      </c>
      <c r="E581" s="115">
        <f>'Exhibit 4'!E$39</f>
        <v>0</v>
      </c>
      <c r="F581" t="s">
        <v>811</v>
      </c>
    </row>
    <row r="582" spans="1:6" x14ac:dyDescent="0.3">
      <c r="A582">
        <f>VLOOKUP('Start Here'!$B$2,EntityNumber,2,FALSE)</f>
        <v>510002</v>
      </c>
      <c r="B582" s="131">
        <f>YEAR('Start Here'!$B$5)</f>
        <v>2025</v>
      </c>
      <c r="C582" s="213" t="str">
        <f>IF(ISBLANK('Exhibit 4'!$E$7),"",'Exhibit 4'!$E$7)</f>
        <v/>
      </c>
      <c r="D582">
        <v>33514</v>
      </c>
      <c r="E582" s="115">
        <f>'Exhibit 4'!E$40</f>
        <v>0</v>
      </c>
      <c r="F582" t="s">
        <v>811</v>
      </c>
    </row>
    <row r="583" spans="1:6" x14ac:dyDescent="0.3">
      <c r="A583">
        <f>VLOOKUP('Start Here'!$B$2,EntityNumber,2,FALSE)</f>
        <v>510002</v>
      </c>
      <c r="B583" s="131">
        <f>YEAR('Start Here'!$B$5)</f>
        <v>2025</v>
      </c>
      <c r="C583" s="213" t="str">
        <f>IF(ISBLANK('Exhibit 4'!$E$7),"",'Exhibit 4'!$E$7)</f>
        <v/>
      </c>
      <c r="D583">
        <v>33515</v>
      </c>
      <c r="E583" s="115">
        <f>'Exhibit 4'!E$41</f>
        <v>0</v>
      </c>
      <c r="F583" t="s">
        <v>811</v>
      </c>
    </row>
    <row r="584" spans="1:6" x14ac:dyDescent="0.3">
      <c r="A584">
        <f>VLOOKUP('Start Here'!$B$2,EntityNumber,2,FALSE)</f>
        <v>510002</v>
      </c>
      <c r="B584" s="131">
        <f>YEAR('Start Here'!$B$5)</f>
        <v>2025</v>
      </c>
      <c r="C584" s="213" t="str">
        <f>IF(ISBLANK('Exhibit 4'!$E$7),"",'Exhibit 4'!$E$7)</f>
        <v/>
      </c>
      <c r="D584">
        <v>33516</v>
      </c>
      <c r="E584" s="115">
        <f>'Exhibit 4'!E$42</f>
        <v>0</v>
      </c>
      <c r="F584" t="s">
        <v>811</v>
      </c>
    </row>
    <row r="585" spans="1:6" x14ac:dyDescent="0.3">
      <c r="A585">
        <f>VLOOKUP('Start Here'!$B$2,EntityNumber,2,FALSE)</f>
        <v>510002</v>
      </c>
      <c r="B585" s="131">
        <f>YEAR('Start Here'!$B$5)</f>
        <v>2025</v>
      </c>
      <c r="C585" s="213" t="str">
        <f>IF(ISBLANK('Exhibit 4'!$E$7),"",'Exhibit 4'!$E$7)</f>
        <v/>
      </c>
      <c r="D585">
        <v>33517</v>
      </c>
      <c r="E585" s="115">
        <f>'Exhibit 4'!E$43</f>
        <v>0</v>
      </c>
      <c r="F585" t="s">
        <v>811</v>
      </c>
    </row>
    <row r="586" spans="1:6" x14ac:dyDescent="0.3">
      <c r="A586">
        <f>VLOOKUP('Start Here'!$B$2,EntityNumber,2,FALSE)</f>
        <v>510002</v>
      </c>
      <c r="B586" s="131">
        <f>YEAR('Start Here'!$B$5)</f>
        <v>2025</v>
      </c>
      <c r="C586" s="213" t="str">
        <f>IF(ISBLANK('Exhibit 4'!$E$7),"",'Exhibit 4'!$E$7)</f>
        <v/>
      </c>
      <c r="D586">
        <v>33518</v>
      </c>
      <c r="E586" s="115">
        <f>'Exhibit 4'!E$44</f>
        <v>0</v>
      </c>
      <c r="F586" t="s">
        <v>811</v>
      </c>
    </row>
    <row r="587" spans="1:6" x14ac:dyDescent="0.3">
      <c r="A587">
        <f>VLOOKUP('Start Here'!$B$2,EntityNumber,2,FALSE)</f>
        <v>510002</v>
      </c>
      <c r="B587" s="131">
        <f>YEAR('Start Here'!$B$5)</f>
        <v>2025</v>
      </c>
      <c r="C587" s="213" t="str">
        <f>IF(ISBLANK('Exhibit 4'!$E$7),"",'Exhibit 4'!$E$7)</f>
        <v/>
      </c>
      <c r="D587">
        <v>33519</v>
      </c>
      <c r="E587" s="115">
        <f>'Exhibit 4'!E$45</f>
        <v>0</v>
      </c>
      <c r="F587" t="s">
        <v>811</v>
      </c>
    </row>
    <row r="588" spans="1:6" x14ac:dyDescent="0.3">
      <c r="A588">
        <f>VLOOKUP('Start Here'!$B$2,EntityNumber,2,FALSE)</f>
        <v>510002</v>
      </c>
      <c r="B588" s="131">
        <f>YEAR('Start Here'!$B$5)</f>
        <v>2025</v>
      </c>
      <c r="C588" s="213" t="str">
        <f>IF(ISBLANK('Exhibit 4'!$E$7),"",'Exhibit 4'!$E$7)</f>
        <v/>
      </c>
      <c r="D588">
        <v>33599</v>
      </c>
      <c r="E588" s="115">
        <f>'Exhibit 4'!E$46</f>
        <v>0</v>
      </c>
      <c r="F588" t="s">
        <v>811</v>
      </c>
    </row>
    <row r="589" spans="1:6" x14ac:dyDescent="0.3">
      <c r="A589">
        <f>VLOOKUP('Start Here'!$B$2,EntityNumber,2,FALSE)</f>
        <v>510002</v>
      </c>
      <c r="B589" s="131">
        <f>YEAR('Start Here'!$B$5)</f>
        <v>2025</v>
      </c>
      <c r="C589" s="213" t="str">
        <f>IF(ISBLANK('Exhibit 4'!$E$7),"",'Exhibit 4'!$E$7)</f>
        <v/>
      </c>
      <c r="D589">
        <v>33600</v>
      </c>
      <c r="E589" s="115">
        <f>'Exhibit 4'!E$47</f>
        <v>0</v>
      </c>
      <c r="F589" t="s">
        <v>811</v>
      </c>
    </row>
    <row r="590" spans="1:6" x14ac:dyDescent="0.3">
      <c r="A590">
        <f>VLOOKUP('Start Here'!$B$2,EntityNumber,2,FALSE)</f>
        <v>510002</v>
      </c>
      <c r="B590" s="131">
        <f>YEAR('Start Here'!$B$5)</f>
        <v>2025</v>
      </c>
      <c r="C590" s="213" t="str">
        <f>IF(ISBLANK('Exhibit 4'!$E$7),"",'Exhibit 4'!$E$7)</f>
        <v/>
      </c>
      <c r="D590">
        <v>33800</v>
      </c>
      <c r="E590" s="115">
        <f>'Exhibit 4'!E$48</f>
        <v>0</v>
      </c>
      <c r="F590" t="s">
        <v>811</v>
      </c>
    </row>
    <row r="591" spans="1:6" x14ac:dyDescent="0.3">
      <c r="A591">
        <f>VLOOKUP('Start Here'!$B$2,EntityNumber,2,FALSE)</f>
        <v>510002</v>
      </c>
      <c r="B591" s="131">
        <f>YEAR('Start Here'!$B$5)</f>
        <v>2025</v>
      </c>
      <c r="C591" s="213" t="str">
        <f>IF(ISBLANK('Exhibit 4'!$E$7),"",'Exhibit 4'!$E$7)</f>
        <v/>
      </c>
      <c r="D591">
        <v>33900</v>
      </c>
      <c r="E591" s="115">
        <f>'Exhibit 4'!E$49</f>
        <v>0</v>
      </c>
      <c r="F591" t="s">
        <v>811</v>
      </c>
    </row>
    <row r="592" spans="1:6" x14ac:dyDescent="0.3">
      <c r="A592">
        <f>VLOOKUP('Start Here'!$B$2,EntityNumber,2,FALSE)</f>
        <v>510002</v>
      </c>
      <c r="B592" s="131">
        <f>YEAR('Start Here'!$B$5)</f>
        <v>2025</v>
      </c>
      <c r="C592" s="213" t="str">
        <f>IF(ISBLANK('Exhibit 4'!$E$7),"",'Exhibit 4'!$E$7)</f>
        <v/>
      </c>
      <c r="D592">
        <v>34110</v>
      </c>
      <c r="E592" s="115">
        <f>'Exhibit 4'!E$54</f>
        <v>0</v>
      </c>
      <c r="F592" t="s">
        <v>811</v>
      </c>
    </row>
    <row r="593" spans="1:6" x14ac:dyDescent="0.3">
      <c r="A593">
        <f>VLOOKUP('Start Here'!$B$2,EntityNumber,2,FALSE)</f>
        <v>510002</v>
      </c>
      <c r="B593" s="131">
        <f>YEAR('Start Here'!$B$5)</f>
        <v>2025</v>
      </c>
      <c r="C593" s="213" t="str">
        <f>IF(ISBLANK('Exhibit 4'!$E$7),"",'Exhibit 4'!$E$7)</f>
        <v/>
      </c>
      <c r="D593">
        <v>34120</v>
      </c>
      <c r="E593" s="115">
        <f>'Exhibit 4'!E$55</f>
        <v>0</v>
      </c>
      <c r="F593" t="s">
        <v>811</v>
      </c>
    </row>
    <row r="594" spans="1:6" x14ac:dyDescent="0.3">
      <c r="A594">
        <f>VLOOKUP('Start Here'!$B$2,EntityNumber,2,FALSE)</f>
        <v>510002</v>
      </c>
      <c r="B594" s="131">
        <f>YEAR('Start Here'!$B$5)</f>
        <v>2025</v>
      </c>
      <c r="C594" s="213" t="str">
        <f>IF(ISBLANK('Exhibit 4'!$E$7),"",'Exhibit 4'!$E$7)</f>
        <v/>
      </c>
      <c r="D594">
        <v>34130</v>
      </c>
      <c r="E594" s="115">
        <f>'Exhibit 4'!E$56</f>
        <v>0</v>
      </c>
      <c r="F594" t="s">
        <v>811</v>
      </c>
    </row>
    <row r="595" spans="1:6" x14ac:dyDescent="0.3">
      <c r="A595">
        <f>VLOOKUP('Start Here'!$B$2,EntityNumber,2,FALSE)</f>
        <v>510002</v>
      </c>
      <c r="B595" s="131">
        <f>YEAR('Start Here'!$B$5)</f>
        <v>2025</v>
      </c>
      <c r="C595" s="213" t="str">
        <f>IF(ISBLANK('Exhibit 4'!$E$7),"",'Exhibit 4'!$E$7)</f>
        <v/>
      </c>
      <c r="D595">
        <v>34140</v>
      </c>
      <c r="E595" s="115">
        <f>'Exhibit 4'!E$57</f>
        <v>0</v>
      </c>
      <c r="F595" t="s">
        <v>811</v>
      </c>
    </row>
    <row r="596" spans="1:6" x14ac:dyDescent="0.3">
      <c r="A596">
        <f>VLOOKUP('Start Here'!$B$2,EntityNumber,2,FALSE)</f>
        <v>510002</v>
      </c>
      <c r="B596" s="131">
        <f>YEAR('Start Here'!$B$5)</f>
        <v>2025</v>
      </c>
      <c r="C596" s="213" t="str">
        <f>IF(ISBLANK('Exhibit 4'!$E$7),"",'Exhibit 4'!$E$7)</f>
        <v/>
      </c>
      <c r="D596">
        <v>34150</v>
      </c>
      <c r="E596" s="115">
        <f>'Exhibit 4'!E$58</f>
        <v>0</v>
      </c>
      <c r="F596" t="s">
        <v>811</v>
      </c>
    </row>
    <row r="597" spans="1:6" x14ac:dyDescent="0.3">
      <c r="A597">
        <f>VLOOKUP('Start Here'!$B$2,EntityNumber,2,FALSE)</f>
        <v>510002</v>
      </c>
      <c r="B597" s="131">
        <f>YEAR('Start Here'!$B$5)</f>
        <v>2025</v>
      </c>
      <c r="C597" s="213" t="str">
        <f>IF(ISBLANK('Exhibit 4'!$E$7),"",'Exhibit 4'!$E$7)</f>
        <v/>
      </c>
      <c r="D597">
        <v>34190</v>
      </c>
      <c r="E597" s="115">
        <f>'Exhibit 4'!E$59</f>
        <v>0</v>
      </c>
      <c r="F597" t="s">
        <v>811</v>
      </c>
    </row>
    <row r="598" spans="1:6" x14ac:dyDescent="0.3">
      <c r="A598">
        <f>VLOOKUP('Start Here'!$B$2,EntityNumber,2,FALSE)</f>
        <v>510002</v>
      </c>
      <c r="B598" s="131">
        <f>YEAR('Start Here'!$B$5)</f>
        <v>2025</v>
      </c>
      <c r="C598" s="213" t="str">
        <f>IF(ISBLANK('Exhibit 4'!$E$7),"",'Exhibit 4'!$E$7)</f>
        <v/>
      </c>
      <c r="D598">
        <v>34210</v>
      </c>
      <c r="E598" s="115">
        <f>'Exhibit 4'!E$61</f>
        <v>0</v>
      </c>
      <c r="F598" t="s">
        <v>811</v>
      </c>
    </row>
    <row r="599" spans="1:6" x14ac:dyDescent="0.3">
      <c r="A599">
        <f>VLOOKUP('Start Here'!$B$2,EntityNumber,2,FALSE)</f>
        <v>510002</v>
      </c>
      <c r="B599" s="131">
        <f>YEAR('Start Here'!$B$5)</f>
        <v>2025</v>
      </c>
      <c r="C599" s="213" t="str">
        <f>IF(ISBLANK('Exhibit 4'!$E$7),"",'Exhibit 4'!$E$7)</f>
        <v/>
      </c>
      <c r="D599">
        <v>34220</v>
      </c>
      <c r="E599" s="115">
        <f>'Exhibit 4'!E$62</f>
        <v>0</v>
      </c>
      <c r="F599" t="s">
        <v>811</v>
      </c>
    </row>
    <row r="600" spans="1:6" x14ac:dyDescent="0.3">
      <c r="A600">
        <f>VLOOKUP('Start Here'!$B$2,EntityNumber,2,FALSE)</f>
        <v>510002</v>
      </c>
      <c r="B600" s="131">
        <f>YEAR('Start Here'!$B$5)</f>
        <v>2025</v>
      </c>
      <c r="C600" s="213" t="str">
        <f>IF(ISBLANK('Exhibit 4'!$E$7),"",'Exhibit 4'!$E$7)</f>
        <v/>
      </c>
      <c r="D600">
        <v>34230</v>
      </c>
      <c r="E600" s="115">
        <f>'Exhibit 4'!E$63</f>
        <v>0</v>
      </c>
      <c r="F600" t="s">
        <v>811</v>
      </c>
    </row>
    <row r="601" spans="1:6" x14ac:dyDescent="0.3">
      <c r="A601">
        <f>VLOOKUP('Start Here'!$B$2,EntityNumber,2,FALSE)</f>
        <v>510002</v>
      </c>
      <c r="B601" s="131">
        <f>YEAR('Start Here'!$B$5)</f>
        <v>2025</v>
      </c>
      <c r="C601" s="213" t="str">
        <f>IF(ISBLANK('Exhibit 4'!$E$7),"",'Exhibit 4'!$E$7)</f>
        <v/>
      </c>
      <c r="D601">
        <v>34290</v>
      </c>
      <c r="E601" s="115">
        <f>'Exhibit 4'!E$64</f>
        <v>0</v>
      </c>
      <c r="F601" t="s">
        <v>811</v>
      </c>
    </row>
    <row r="602" spans="1:6" x14ac:dyDescent="0.3">
      <c r="A602">
        <f>VLOOKUP('Start Here'!$B$2,EntityNumber,2,FALSE)</f>
        <v>510002</v>
      </c>
      <c r="B602" s="131">
        <f>YEAR('Start Here'!$B$5)</f>
        <v>2025</v>
      </c>
      <c r="C602" s="213" t="str">
        <f>IF(ISBLANK('Exhibit 4'!$E$7),"",'Exhibit 4'!$E$7)</f>
        <v/>
      </c>
      <c r="D602">
        <v>34310</v>
      </c>
      <c r="E602" s="115">
        <f>'Exhibit 4'!E$66</f>
        <v>0</v>
      </c>
      <c r="F602" t="s">
        <v>811</v>
      </c>
    </row>
    <row r="603" spans="1:6" x14ac:dyDescent="0.3">
      <c r="A603">
        <f>VLOOKUP('Start Here'!$B$2,EntityNumber,2,FALSE)</f>
        <v>510002</v>
      </c>
      <c r="B603" s="131">
        <f>YEAR('Start Here'!$B$5)</f>
        <v>2025</v>
      </c>
      <c r="C603" s="213" t="str">
        <f>IF(ISBLANK('Exhibit 4'!$E$7),"",'Exhibit 4'!$E$7)</f>
        <v/>
      </c>
      <c r="D603">
        <v>34320</v>
      </c>
      <c r="E603" s="115">
        <f>'Exhibit 4'!E$67</f>
        <v>0</v>
      </c>
      <c r="F603" t="s">
        <v>811</v>
      </c>
    </row>
    <row r="604" spans="1:6" x14ac:dyDescent="0.3">
      <c r="A604">
        <f>VLOOKUP('Start Here'!$B$2,EntityNumber,2,FALSE)</f>
        <v>510002</v>
      </c>
      <c r="B604" s="131">
        <f>YEAR('Start Here'!$B$5)</f>
        <v>2025</v>
      </c>
      <c r="C604" s="213" t="str">
        <f>IF(ISBLANK('Exhibit 4'!$E$7),"",'Exhibit 4'!$E$7)</f>
        <v/>
      </c>
      <c r="D604">
        <v>34330</v>
      </c>
      <c r="E604" s="115">
        <f>'Exhibit 4'!E$68</f>
        <v>0</v>
      </c>
      <c r="F604" t="s">
        <v>811</v>
      </c>
    </row>
    <row r="605" spans="1:6" x14ac:dyDescent="0.3">
      <c r="A605">
        <f>VLOOKUP('Start Here'!$B$2,EntityNumber,2,FALSE)</f>
        <v>510002</v>
      </c>
      <c r="B605" s="131">
        <f>YEAR('Start Here'!$B$5)</f>
        <v>2025</v>
      </c>
      <c r="C605" s="213" t="str">
        <f>IF(ISBLANK('Exhibit 4'!$E$7),"",'Exhibit 4'!$E$7)</f>
        <v/>
      </c>
      <c r="D605">
        <v>34390</v>
      </c>
      <c r="E605" s="115">
        <f>'Exhibit 4'!E$69</f>
        <v>0</v>
      </c>
      <c r="F605" t="s">
        <v>811</v>
      </c>
    </row>
    <row r="606" spans="1:6" x14ac:dyDescent="0.3">
      <c r="A606">
        <f>VLOOKUP('Start Here'!$B$2,EntityNumber,2,FALSE)</f>
        <v>510002</v>
      </c>
      <c r="B606" s="131">
        <f>YEAR('Start Here'!$B$5)</f>
        <v>2025</v>
      </c>
      <c r="C606" s="213" t="str">
        <f>IF(ISBLANK('Exhibit 4'!$E$7),"",'Exhibit 4'!$E$7)</f>
        <v/>
      </c>
      <c r="D606">
        <v>34411</v>
      </c>
      <c r="E606" s="115">
        <f>'Exhibit 4'!E$72</f>
        <v>0</v>
      </c>
      <c r="F606" t="s">
        <v>811</v>
      </c>
    </row>
    <row r="607" spans="1:6" x14ac:dyDescent="0.3">
      <c r="A607">
        <f>VLOOKUP('Start Here'!$B$2,EntityNumber,2,FALSE)</f>
        <v>510002</v>
      </c>
      <c r="B607" s="131">
        <f>YEAR('Start Here'!$B$5)</f>
        <v>2025</v>
      </c>
      <c r="C607" s="213" t="str">
        <f>IF(ISBLANK('Exhibit 4'!$E$7),"",'Exhibit 4'!$E$7)</f>
        <v/>
      </c>
      <c r="D607">
        <v>34412</v>
      </c>
      <c r="E607" s="115">
        <f>'Exhibit 4'!E$73</f>
        <v>0</v>
      </c>
      <c r="F607" t="s">
        <v>811</v>
      </c>
    </row>
    <row r="608" spans="1:6" x14ac:dyDescent="0.3">
      <c r="A608">
        <f>VLOOKUP('Start Here'!$B$2,EntityNumber,2,FALSE)</f>
        <v>510002</v>
      </c>
      <c r="B608" s="131">
        <f>YEAR('Start Here'!$B$5)</f>
        <v>2025</v>
      </c>
      <c r="C608" s="213" t="str">
        <f>IF(ISBLANK('Exhibit 4'!$E$7),"",'Exhibit 4'!$E$7)</f>
        <v/>
      </c>
      <c r="D608">
        <v>34413</v>
      </c>
      <c r="E608" s="115">
        <f>'Exhibit 4'!E$74</f>
        <v>0</v>
      </c>
      <c r="F608" t="s">
        <v>811</v>
      </c>
    </row>
    <row r="609" spans="1:6" x14ac:dyDescent="0.3">
      <c r="A609">
        <f>VLOOKUP('Start Here'!$B$2,EntityNumber,2,FALSE)</f>
        <v>510002</v>
      </c>
      <c r="B609" s="131">
        <f>YEAR('Start Here'!$B$5)</f>
        <v>2025</v>
      </c>
      <c r="C609" s="213" t="str">
        <f>IF(ISBLANK('Exhibit 4'!$E$7),"",'Exhibit 4'!$E$7)</f>
        <v/>
      </c>
      <c r="D609">
        <v>34414</v>
      </c>
      <c r="E609" s="115">
        <f>'Exhibit 4'!E$75</f>
        <v>0</v>
      </c>
      <c r="F609" t="s">
        <v>811</v>
      </c>
    </row>
    <row r="610" spans="1:6" x14ac:dyDescent="0.3">
      <c r="A610">
        <f>VLOOKUP('Start Here'!$B$2,EntityNumber,2,FALSE)</f>
        <v>510002</v>
      </c>
      <c r="B610" s="131">
        <f>YEAR('Start Here'!$B$5)</f>
        <v>2025</v>
      </c>
      <c r="C610" s="213" t="str">
        <f>IF(ISBLANK('Exhibit 4'!$E$7),"",'Exhibit 4'!$E$7)</f>
        <v/>
      </c>
      <c r="D610">
        <v>34419</v>
      </c>
      <c r="E610" s="115">
        <f>'Exhibit 4'!E$76</f>
        <v>0</v>
      </c>
      <c r="F610" t="s">
        <v>811</v>
      </c>
    </row>
    <row r="611" spans="1:6" x14ac:dyDescent="0.3">
      <c r="A611">
        <f>VLOOKUP('Start Here'!$B$2,EntityNumber,2,FALSE)</f>
        <v>510002</v>
      </c>
      <c r="B611" s="131">
        <f>YEAR('Start Here'!$B$5)</f>
        <v>2025</v>
      </c>
      <c r="C611" s="213" t="str">
        <f>IF(ISBLANK('Exhibit 4'!$E$7),"",'Exhibit 4'!$E$7)</f>
        <v/>
      </c>
      <c r="D611">
        <v>34421</v>
      </c>
      <c r="E611" s="115">
        <f>'Exhibit 4'!E$78</f>
        <v>0</v>
      </c>
      <c r="F611" t="s">
        <v>811</v>
      </c>
    </row>
    <row r="612" spans="1:6" x14ac:dyDescent="0.3">
      <c r="A612">
        <f>VLOOKUP('Start Here'!$B$2,EntityNumber,2,FALSE)</f>
        <v>510002</v>
      </c>
      <c r="B612" s="131">
        <f>YEAR('Start Here'!$B$5)</f>
        <v>2025</v>
      </c>
      <c r="C612" s="213" t="str">
        <f>IF(ISBLANK('Exhibit 4'!$E$7),"",'Exhibit 4'!$E$7)</f>
        <v/>
      </c>
      <c r="D612">
        <v>34422</v>
      </c>
      <c r="E612" s="115">
        <f>'Exhibit 4'!E$79</f>
        <v>0</v>
      </c>
      <c r="F612" t="s">
        <v>811</v>
      </c>
    </row>
    <row r="613" spans="1:6" x14ac:dyDescent="0.3">
      <c r="A613">
        <f>VLOOKUP('Start Here'!$B$2,EntityNumber,2,FALSE)</f>
        <v>510002</v>
      </c>
      <c r="B613" s="131">
        <f>YEAR('Start Here'!$B$5)</f>
        <v>2025</v>
      </c>
      <c r="C613" s="213" t="str">
        <f>IF(ISBLANK('Exhibit 4'!$E$7),"",'Exhibit 4'!$E$7)</f>
        <v/>
      </c>
      <c r="D613">
        <v>34423</v>
      </c>
      <c r="E613" s="115">
        <f>'Exhibit 4'!E$80</f>
        <v>0</v>
      </c>
      <c r="F613" t="s">
        <v>811</v>
      </c>
    </row>
    <row r="614" spans="1:6" x14ac:dyDescent="0.3">
      <c r="A614">
        <f>VLOOKUP('Start Here'!$B$2,EntityNumber,2,FALSE)</f>
        <v>510002</v>
      </c>
      <c r="B614" s="131">
        <f>YEAR('Start Here'!$B$5)</f>
        <v>2025</v>
      </c>
      <c r="C614" s="213" t="str">
        <f>IF(ISBLANK('Exhibit 4'!$E$7),"",'Exhibit 4'!$E$7)</f>
        <v/>
      </c>
      <c r="D614">
        <v>34424</v>
      </c>
      <c r="E614" s="115">
        <f>'Exhibit 4'!E$81</f>
        <v>0</v>
      </c>
      <c r="F614" t="s">
        <v>811</v>
      </c>
    </row>
    <row r="615" spans="1:6" x14ac:dyDescent="0.3">
      <c r="A615">
        <f>VLOOKUP('Start Here'!$B$2,EntityNumber,2,FALSE)</f>
        <v>510002</v>
      </c>
      <c r="B615" s="131">
        <f>YEAR('Start Here'!$B$5)</f>
        <v>2025</v>
      </c>
      <c r="C615" s="213" t="str">
        <f>IF(ISBLANK('Exhibit 4'!$E$7),"",'Exhibit 4'!$E$7)</f>
        <v/>
      </c>
      <c r="D615">
        <v>34429</v>
      </c>
      <c r="E615" s="115">
        <f>'Exhibit 4'!E$82</f>
        <v>0</v>
      </c>
      <c r="F615" t="s">
        <v>811</v>
      </c>
    </row>
    <row r="616" spans="1:6" x14ac:dyDescent="0.3">
      <c r="A616">
        <f>VLOOKUP('Start Here'!$B$2,EntityNumber,2,FALSE)</f>
        <v>510002</v>
      </c>
      <c r="B616" s="131">
        <f>YEAR('Start Here'!$B$5)</f>
        <v>2025</v>
      </c>
      <c r="C616" s="213" t="str">
        <f>IF(ISBLANK('Exhibit 4'!$E$7),"",'Exhibit 4'!$E$7)</f>
        <v/>
      </c>
      <c r="D616">
        <v>34430</v>
      </c>
      <c r="E616" s="115">
        <f>'Exhibit 4'!E$83</f>
        <v>0</v>
      </c>
      <c r="F616" t="s">
        <v>811</v>
      </c>
    </row>
    <row r="617" spans="1:6" x14ac:dyDescent="0.3">
      <c r="A617">
        <f>VLOOKUP('Start Here'!$B$2,EntityNumber,2,FALSE)</f>
        <v>510002</v>
      </c>
      <c r="B617" s="131">
        <f>YEAR('Start Here'!$B$5)</f>
        <v>2025</v>
      </c>
      <c r="C617" s="213" t="str">
        <f>IF(ISBLANK('Exhibit 4'!$E$7),"",'Exhibit 4'!$E$7)</f>
        <v/>
      </c>
      <c r="D617">
        <v>34440</v>
      </c>
      <c r="E617" s="115">
        <f>'Exhibit 4'!E$84</f>
        <v>0</v>
      </c>
      <c r="F617" t="s">
        <v>811</v>
      </c>
    </row>
    <row r="618" spans="1:6" x14ac:dyDescent="0.3">
      <c r="A618">
        <f>VLOOKUP('Start Here'!$B$2,EntityNumber,2,FALSE)</f>
        <v>510002</v>
      </c>
      <c r="B618" s="131">
        <f>YEAR('Start Here'!$B$5)</f>
        <v>2025</v>
      </c>
      <c r="C618" s="213" t="str">
        <f>IF(ISBLANK('Exhibit 4'!$E$7),"",'Exhibit 4'!$E$7)</f>
        <v/>
      </c>
      <c r="D618">
        <v>34500</v>
      </c>
      <c r="E618" s="115">
        <f>'Exhibit 4'!E$85</f>
        <v>0</v>
      </c>
      <c r="F618" t="s">
        <v>811</v>
      </c>
    </row>
    <row r="619" spans="1:6" x14ac:dyDescent="0.3">
      <c r="A619">
        <f>VLOOKUP('Start Here'!$B$2,EntityNumber,2,FALSE)</f>
        <v>510002</v>
      </c>
      <c r="B619" s="131">
        <f>YEAR('Start Here'!$B$5)</f>
        <v>2025</v>
      </c>
      <c r="C619" s="213" t="str">
        <f>IF(ISBLANK('Exhibit 4'!$E$7),"",'Exhibit 4'!$E$7)</f>
        <v/>
      </c>
      <c r="D619">
        <v>34600</v>
      </c>
      <c r="E619" s="115">
        <f>'Exhibit 4'!E$86</f>
        <v>0</v>
      </c>
      <c r="F619" t="s">
        <v>811</v>
      </c>
    </row>
    <row r="620" spans="1:6" x14ac:dyDescent="0.3">
      <c r="A620">
        <f>VLOOKUP('Start Here'!$B$2,EntityNumber,2,FALSE)</f>
        <v>510002</v>
      </c>
      <c r="B620" s="131">
        <f>YEAR('Start Here'!$B$5)</f>
        <v>2025</v>
      </c>
      <c r="C620" s="213" t="str">
        <f>IF(ISBLANK('Exhibit 4'!$E$7),"",'Exhibit 4'!$E$7)</f>
        <v/>
      </c>
      <c r="D620">
        <v>34800</v>
      </c>
      <c r="E620" s="115">
        <f>'Exhibit 4'!E$87</f>
        <v>0</v>
      </c>
      <c r="F620" t="s">
        <v>811</v>
      </c>
    </row>
    <row r="621" spans="1:6" x14ac:dyDescent="0.3">
      <c r="A621">
        <f>VLOOKUP('Start Here'!$B$2,EntityNumber,2,FALSE)</f>
        <v>510002</v>
      </c>
      <c r="B621" s="131">
        <f>YEAR('Start Here'!$B$5)</f>
        <v>2025</v>
      </c>
      <c r="C621" s="213" t="str">
        <f>IF(ISBLANK('Exhibit 4'!$E$7),"",'Exhibit 4'!$E$7)</f>
        <v/>
      </c>
      <c r="D621">
        <v>34900</v>
      </c>
      <c r="E621" s="115">
        <f>'Exhibit 4'!E$88</f>
        <v>0</v>
      </c>
      <c r="F621" t="s">
        <v>811</v>
      </c>
    </row>
    <row r="622" spans="1:6" x14ac:dyDescent="0.3">
      <c r="A622">
        <f>VLOOKUP('Start Here'!$B$2,EntityNumber,2,FALSE)</f>
        <v>510002</v>
      </c>
      <c r="B622" s="131">
        <f>YEAR('Start Here'!$B$5)</f>
        <v>2025</v>
      </c>
      <c r="C622" s="213" t="str">
        <f>IF(ISBLANK('Exhibit 4'!$E$7),"",'Exhibit 4'!$E$7)</f>
        <v/>
      </c>
      <c r="D622">
        <v>35100</v>
      </c>
      <c r="E622" s="115">
        <f>'Exhibit 4'!E$92</f>
        <v>0</v>
      </c>
      <c r="F622" t="s">
        <v>811</v>
      </c>
    </row>
    <row r="623" spans="1:6" x14ac:dyDescent="0.3">
      <c r="A623">
        <f>VLOOKUP('Start Here'!$B$2,EntityNumber,2,FALSE)</f>
        <v>510002</v>
      </c>
      <c r="B623" s="131">
        <f>YEAR('Start Here'!$B$5)</f>
        <v>2025</v>
      </c>
      <c r="C623" s="213" t="str">
        <f>IF(ISBLANK('Exhibit 4'!$E$7),"",'Exhibit 4'!$E$7)</f>
        <v/>
      </c>
      <c r="D623">
        <v>35200</v>
      </c>
      <c r="E623" s="115">
        <f>'Exhibit 4'!E$93</f>
        <v>0</v>
      </c>
      <c r="F623" t="s">
        <v>811</v>
      </c>
    </row>
    <row r="624" spans="1:6" x14ac:dyDescent="0.3">
      <c r="A624">
        <f>VLOOKUP('Start Here'!$B$2,EntityNumber,2,FALSE)</f>
        <v>510002</v>
      </c>
      <c r="B624" s="131">
        <f>YEAR('Start Here'!$B$5)</f>
        <v>2025</v>
      </c>
      <c r="C624" s="213" t="str">
        <f>IF(ISBLANK('Exhibit 4'!$E$7),"",'Exhibit 4'!$E$7)</f>
        <v/>
      </c>
      <c r="D624">
        <v>35300</v>
      </c>
      <c r="E624" s="115">
        <f>'Exhibit 4'!E$94</f>
        <v>0</v>
      </c>
      <c r="F624" t="s">
        <v>811</v>
      </c>
    </row>
    <row r="625" spans="1:6" x14ac:dyDescent="0.3">
      <c r="A625">
        <f>VLOOKUP('Start Here'!$B$2,EntityNumber,2,FALSE)</f>
        <v>510002</v>
      </c>
      <c r="B625" s="131">
        <f>YEAR('Start Here'!$B$5)</f>
        <v>2025</v>
      </c>
      <c r="C625" s="213" t="str">
        <f>IF(ISBLANK('Exhibit 4'!$E$7),"",'Exhibit 4'!$E$7)</f>
        <v/>
      </c>
      <c r="D625">
        <v>35900</v>
      </c>
      <c r="E625" s="115">
        <f>'Exhibit 4'!E$95</f>
        <v>0</v>
      </c>
      <c r="F625" t="s">
        <v>811</v>
      </c>
    </row>
    <row r="626" spans="1:6" x14ac:dyDescent="0.3">
      <c r="A626">
        <f>VLOOKUP('Start Here'!$B$2,EntityNumber,2,FALSE)</f>
        <v>510002</v>
      </c>
      <c r="B626" s="131">
        <f>YEAR('Start Here'!$B$5)</f>
        <v>2025</v>
      </c>
      <c r="C626" s="213" t="str">
        <f>IF(ISBLANK('Exhibit 4'!$E$7),"",'Exhibit 4'!$E$7)</f>
        <v/>
      </c>
      <c r="D626">
        <v>36100</v>
      </c>
      <c r="E626" s="115">
        <f>'Exhibit 4'!E$99</f>
        <v>0</v>
      </c>
      <c r="F626" t="s">
        <v>811</v>
      </c>
    </row>
    <row r="627" spans="1:6" x14ac:dyDescent="0.3">
      <c r="A627">
        <f>VLOOKUP('Start Here'!$B$2,EntityNumber,2,FALSE)</f>
        <v>510002</v>
      </c>
      <c r="B627" s="131">
        <f>YEAR('Start Here'!$B$5)</f>
        <v>2025</v>
      </c>
      <c r="C627" s="213" t="str">
        <f>IF(ISBLANK('Exhibit 4'!$E$7),"",'Exhibit 4'!$E$7)</f>
        <v/>
      </c>
      <c r="D627">
        <v>36200</v>
      </c>
      <c r="E627" s="115">
        <f>'Exhibit 4'!E$100</f>
        <v>0</v>
      </c>
      <c r="F627" t="s">
        <v>811</v>
      </c>
    </row>
    <row r="628" spans="1:6" x14ac:dyDescent="0.3">
      <c r="A628">
        <f>VLOOKUP('Start Here'!$B$2,EntityNumber,2,FALSE)</f>
        <v>510002</v>
      </c>
      <c r="B628" s="131">
        <f>YEAR('Start Here'!$B$5)</f>
        <v>2025</v>
      </c>
      <c r="C628" s="213" t="str">
        <f>IF(ISBLANK('Exhibit 4'!$E$7),"",'Exhibit 4'!$E$7)</f>
        <v/>
      </c>
      <c r="D628">
        <v>36300</v>
      </c>
      <c r="E628" s="115">
        <f>'Exhibit 4'!E$101</f>
        <v>0</v>
      </c>
      <c r="F628" t="s">
        <v>811</v>
      </c>
    </row>
    <row r="629" spans="1:6" x14ac:dyDescent="0.3">
      <c r="A629">
        <f>VLOOKUP('Start Here'!$B$2,EntityNumber,2,FALSE)</f>
        <v>510002</v>
      </c>
      <c r="B629" s="131">
        <f>YEAR('Start Here'!$B$5)</f>
        <v>2025</v>
      </c>
      <c r="C629" s="213" t="str">
        <f>IF(ISBLANK('Exhibit 4'!$E$7),"",'Exhibit 4'!$E$7)</f>
        <v/>
      </c>
      <c r="D629">
        <v>36500</v>
      </c>
      <c r="E629" s="115">
        <f>'Exhibit 4'!E$102</f>
        <v>0</v>
      </c>
      <c r="F629" t="s">
        <v>811</v>
      </c>
    </row>
    <row r="630" spans="1:6" x14ac:dyDescent="0.3">
      <c r="A630">
        <f>VLOOKUP('Start Here'!$B$2,EntityNumber,2,FALSE)</f>
        <v>510002</v>
      </c>
      <c r="B630" s="131">
        <f>YEAR('Start Here'!$B$5)</f>
        <v>2025</v>
      </c>
      <c r="C630" s="213" t="str">
        <f>IF(ISBLANK('Exhibit 4'!$E$7),"",'Exhibit 4'!$E$7)</f>
        <v/>
      </c>
      <c r="D630">
        <v>36600</v>
      </c>
      <c r="E630" s="115">
        <f>'Exhibit 4'!E$103</f>
        <v>0</v>
      </c>
      <c r="F630" t="s">
        <v>811</v>
      </c>
    </row>
    <row r="631" spans="1:6" x14ac:dyDescent="0.3">
      <c r="A631">
        <f>VLOOKUP('Start Here'!$B$2,EntityNumber,2,FALSE)</f>
        <v>510002</v>
      </c>
      <c r="B631" s="131">
        <f>YEAR('Start Here'!$B$5)</f>
        <v>2025</v>
      </c>
      <c r="C631" s="213" t="str">
        <f>IF(ISBLANK('Exhibit 4'!$E$7),"",'Exhibit 4'!$E$7)</f>
        <v/>
      </c>
      <c r="D631">
        <v>36900</v>
      </c>
      <c r="E631" s="115">
        <f>'Exhibit 4'!E$104</f>
        <v>0</v>
      </c>
      <c r="F631" t="s">
        <v>811</v>
      </c>
    </row>
    <row r="632" spans="1:6" x14ac:dyDescent="0.3">
      <c r="A632">
        <f>VLOOKUP('Start Here'!$B$2,EntityNumber,2,FALSE)</f>
        <v>510002</v>
      </c>
      <c r="B632" s="131">
        <f>YEAR('Start Here'!$B$5)</f>
        <v>2025</v>
      </c>
      <c r="C632" s="213" t="str">
        <f>IF(ISBLANK('Exhibit 4'!$E$7),"",'Exhibit 4'!$E$7)</f>
        <v/>
      </c>
      <c r="D632">
        <v>411100</v>
      </c>
      <c r="E632" s="115">
        <f>'Exhibit 4'!E$111</f>
        <v>0</v>
      </c>
      <c r="F632" t="s">
        <v>811</v>
      </c>
    </row>
    <row r="633" spans="1:6" x14ac:dyDescent="0.3">
      <c r="A633">
        <f>VLOOKUP('Start Here'!$B$2,EntityNumber,2,FALSE)</f>
        <v>510002</v>
      </c>
      <c r="B633" s="131">
        <f>YEAR('Start Here'!$B$5)</f>
        <v>2025</v>
      </c>
      <c r="C633" s="213" t="str">
        <f>IF(ISBLANK('Exhibit 4'!$E$7),"",'Exhibit 4'!$E$7)</f>
        <v/>
      </c>
      <c r="D633">
        <v>412000</v>
      </c>
      <c r="E633" s="115">
        <f>'Exhibit 4'!E$112</f>
        <v>0</v>
      </c>
      <c r="F633" t="s">
        <v>811</v>
      </c>
    </row>
    <row r="634" spans="1:6" x14ac:dyDescent="0.3">
      <c r="A634">
        <f>VLOOKUP('Start Here'!$B$2,EntityNumber,2,FALSE)</f>
        <v>510002</v>
      </c>
      <c r="B634" s="131">
        <f>YEAR('Start Here'!$B$5)</f>
        <v>2025</v>
      </c>
      <c r="C634" s="213" t="str">
        <f>IF(ISBLANK('Exhibit 4'!$E$7),"",'Exhibit 4'!$E$7)</f>
        <v/>
      </c>
      <c r="D634">
        <v>413000</v>
      </c>
      <c r="E634" s="115">
        <f>'Exhibit 4'!E$113</f>
        <v>0</v>
      </c>
      <c r="F634" t="s">
        <v>811</v>
      </c>
    </row>
    <row r="635" spans="1:6" x14ac:dyDescent="0.3">
      <c r="A635">
        <f>VLOOKUP('Start Here'!$B$2,EntityNumber,2,FALSE)</f>
        <v>510002</v>
      </c>
      <c r="B635" s="131">
        <f>YEAR('Start Here'!$B$5)</f>
        <v>2025</v>
      </c>
      <c r="C635" s="213" t="str">
        <f>IF(ISBLANK('Exhibit 4'!$E$7),"",'Exhibit 4'!$E$7)</f>
        <v/>
      </c>
      <c r="D635">
        <v>414100</v>
      </c>
      <c r="E635" s="115">
        <f>'Exhibit 4'!E$115</f>
        <v>0</v>
      </c>
      <c r="F635" t="s">
        <v>811</v>
      </c>
    </row>
    <row r="636" spans="1:6" x14ac:dyDescent="0.3">
      <c r="A636">
        <f>VLOOKUP('Start Here'!$B$2,EntityNumber,2,FALSE)</f>
        <v>510002</v>
      </c>
      <c r="B636" s="131">
        <f>YEAR('Start Here'!$B$5)</f>
        <v>2025</v>
      </c>
      <c r="C636" s="213" t="str">
        <f>IF(ISBLANK('Exhibit 4'!$E$7),"",'Exhibit 4'!$E$7)</f>
        <v/>
      </c>
      <c r="D636">
        <v>414200</v>
      </c>
      <c r="E636" s="115">
        <f>'Exhibit 4'!E$116</f>
        <v>0</v>
      </c>
      <c r="F636" t="s">
        <v>811</v>
      </c>
    </row>
    <row r="637" spans="1:6" x14ac:dyDescent="0.3">
      <c r="A637">
        <f>VLOOKUP('Start Here'!$B$2,EntityNumber,2,FALSE)</f>
        <v>510002</v>
      </c>
      <c r="B637" s="131">
        <f>YEAR('Start Here'!$B$5)</f>
        <v>2025</v>
      </c>
      <c r="C637" s="213" t="str">
        <f>IF(ISBLANK('Exhibit 4'!$E$7),"",'Exhibit 4'!$E$7)</f>
        <v/>
      </c>
      <c r="D637">
        <v>414300</v>
      </c>
      <c r="E637" s="115">
        <f>'Exhibit 4'!E$117</f>
        <v>0</v>
      </c>
      <c r="F637" t="s">
        <v>811</v>
      </c>
    </row>
    <row r="638" spans="1:6" x14ac:dyDescent="0.3">
      <c r="A638">
        <f>VLOOKUP('Start Here'!$B$2,EntityNumber,2,FALSE)</f>
        <v>510002</v>
      </c>
      <c r="B638" s="131">
        <f>YEAR('Start Here'!$B$5)</f>
        <v>2025</v>
      </c>
      <c r="C638" s="213" t="str">
        <f>IF(ISBLANK('Exhibit 4'!$E$7),"",'Exhibit 4'!$E$7)</f>
        <v/>
      </c>
      <c r="D638">
        <v>414900</v>
      </c>
      <c r="E638" s="115">
        <f>'Exhibit 4'!E$118</f>
        <v>0</v>
      </c>
      <c r="F638" t="s">
        <v>811</v>
      </c>
    </row>
    <row r="639" spans="1:6" x14ac:dyDescent="0.3">
      <c r="A639">
        <f>VLOOKUP('Start Here'!$B$2,EntityNumber,2,FALSE)</f>
        <v>510002</v>
      </c>
      <c r="B639" s="131">
        <f>YEAR('Start Here'!$B$5)</f>
        <v>2025</v>
      </c>
      <c r="C639" s="213" t="str">
        <f>IF(ISBLANK('Exhibit 4'!$E$7),"",'Exhibit 4'!$E$7)</f>
        <v/>
      </c>
      <c r="D639">
        <v>415100</v>
      </c>
      <c r="E639" s="115">
        <f>'Exhibit 4'!E$120</f>
        <v>0</v>
      </c>
      <c r="F639" t="s">
        <v>811</v>
      </c>
    </row>
    <row r="640" spans="1:6" x14ac:dyDescent="0.3">
      <c r="A640">
        <f>VLOOKUP('Start Here'!$B$2,EntityNumber,2,FALSE)</f>
        <v>510002</v>
      </c>
      <c r="B640" s="131">
        <f>YEAR('Start Here'!$B$5)</f>
        <v>2025</v>
      </c>
      <c r="C640" s="213" t="str">
        <f>IF(ISBLANK('Exhibit 4'!$E$7),"",'Exhibit 4'!$E$7)</f>
        <v/>
      </c>
      <c r="D640">
        <v>415200</v>
      </c>
      <c r="E640" s="115">
        <f>'Exhibit 4'!E$121</f>
        <v>0</v>
      </c>
      <c r="F640" t="s">
        <v>811</v>
      </c>
    </row>
    <row r="641" spans="1:6" x14ac:dyDescent="0.3">
      <c r="A641">
        <f>VLOOKUP('Start Here'!$B$2,EntityNumber,2,FALSE)</f>
        <v>510002</v>
      </c>
      <c r="B641" s="131">
        <f>YEAR('Start Here'!$B$5)</f>
        <v>2025</v>
      </c>
      <c r="C641" s="213" t="str">
        <f>IF(ISBLANK('Exhibit 4'!$E$7),"",'Exhibit 4'!$E$7)</f>
        <v/>
      </c>
      <c r="D641">
        <v>415300</v>
      </c>
      <c r="E641" s="115">
        <f>'Exhibit 4'!E$122</f>
        <v>0</v>
      </c>
      <c r="F641" t="s">
        <v>811</v>
      </c>
    </row>
    <row r="642" spans="1:6" x14ac:dyDescent="0.3">
      <c r="A642">
        <f>VLOOKUP('Start Here'!$B$2,EntityNumber,2,FALSE)</f>
        <v>510002</v>
      </c>
      <c r="B642" s="131">
        <f>YEAR('Start Here'!$B$5)</f>
        <v>2025</v>
      </c>
      <c r="C642" s="213" t="str">
        <f>IF(ISBLANK('Exhibit 4'!$E$7),"",'Exhibit 4'!$E$7)</f>
        <v/>
      </c>
      <c r="D642">
        <v>415400</v>
      </c>
      <c r="E642" s="115">
        <f>'Exhibit 4'!E$123</f>
        <v>0</v>
      </c>
      <c r="F642" t="s">
        <v>811</v>
      </c>
    </row>
    <row r="643" spans="1:6" x14ac:dyDescent="0.3">
      <c r="A643">
        <f>VLOOKUP('Start Here'!$B$2,EntityNumber,2,FALSE)</f>
        <v>510002</v>
      </c>
      <c r="B643" s="131">
        <f>YEAR('Start Here'!$B$5)</f>
        <v>2025</v>
      </c>
      <c r="C643" s="213" t="str">
        <f>IF(ISBLANK('Exhibit 4'!$E$7),"",'Exhibit 4'!$E$7)</f>
        <v/>
      </c>
      <c r="D643">
        <v>415900</v>
      </c>
      <c r="E643" s="115">
        <f>'Exhibit 4'!E$124</f>
        <v>0</v>
      </c>
      <c r="F643" t="s">
        <v>811</v>
      </c>
    </row>
    <row r="644" spans="1:6" x14ac:dyDescent="0.3">
      <c r="A644">
        <f>VLOOKUP('Start Here'!$B$2,EntityNumber,2,FALSE)</f>
        <v>510002</v>
      </c>
      <c r="B644" s="131">
        <f>YEAR('Start Here'!$B$5)</f>
        <v>2025</v>
      </c>
      <c r="C644" s="213" t="str">
        <f>IF(ISBLANK('Exhibit 4'!$E$7),"",'Exhibit 4'!$E$7)</f>
        <v/>
      </c>
      <c r="D644">
        <v>416100</v>
      </c>
      <c r="E644" s="115">
        <f>'Exhibit 4'!E$126</f>
        <v>0</v>
      </c>
      <c r="F644" t="s">
        <v>811</v>
      </c>
    </row>
    <row r="645" spans="1:6" x14ac:dyDescent="0.3">
      <c r="A645">
        <f>VLOOKUP('Start Here'!$B$2,EntityNumber,2,FALSE)</f>
        <v>510002</v>
      </c>
      <c r="B645" s="131">
        <f>YEAR('Start Here'!$B$5)</f>
        <v>2025</v>
      </c>
      <c r="C645" s="213" t="str">
        <f>IF(ISBLANK('Exhibit 4'!$E$7),"",'Exhibit 4'!$E$7)</f>
        <v/>
      </c>
      <c r="D645">
        <v>416200</v>
      </c>
      <c r="E645" s="115">
        <f>'Exhibit 4'!E$127</f>
        <v>0</v>
      </c>
      <c r="F645" t="s">
        <v>811</v>
      </c>
    </row>
    <row r="646" spans="1:6" x14ac:dyDescent="0.3">
      <c r="A646">
        <f>VLOOKUP('Start Here'!$B$2,EntityNumber,2,FALSE)</f>
        <v>510002</v>
      </c>
      <c r="B646" s="131">
        <f>YEAR('Start Here'!$B$5)</f>
        <v>2025</v>
      </c>
      <c r="C646" s="213" t="str">
        <f>IF(ISBLANK('Exhibit 4'!$E$7),"",'Exhibit 4'!$E$7)</f>
        <v/>
      </c>
      <c r="D646">
        <v>416300</v>
      </c>
      <c r="E646" s="115">
        <f>'Exhibit 4'!E$128</f>
        <v>0</v>
      </c>
      <c r="F646" t="s">
        <v>811</v>
      </c>
    </row>
    <row r="647" spans="1:6" x14ac:dyDescent="0.3">
      <c r="A647">
        <f>VLOOKUP('Start Here'!$B$2,EntityNumber,2,FALSE)</f>
        <v>510002</v>
      </c>
      <c r="B647" s="131">
        <f>YEAR('Start Here'!$B$5)</f>
        <v>2025</v>
      </c>
      <c r="C647" s="213" t="str">
        <f>IF(ISBLANK('Exhibit 4'!$E$7),"",'Exhibit 4'!$E$7)</f>
        <v/>
      </c>
      <c r="D647">
        <v>416400</v>
      </c>
      <c r="E647" s="115">
        <f>'Exhibit 4'!E$129</f>
        <v>0</v>
      </c>
      <c r="F647" t="s">
        <v>811</v>
      </c>
    </row>
    <row r="648" spans="1:6" x14ac:dyDescent="0.3">
      <c r="A648">
        <f>VLOOKUP('Start Here'!$B$2,EntityNumber,2,FALSE)</f>
        <v>510002</v>
      </c>
      <c r="B648" s="131">
        <f>YEAR('Start Here'!$B$5)</f>
        <v>2025</v>
      </c>
      <c r="C648" s="213" t="str">
        <f>IF(ISBLANK('Exhibit 4'!$E$7),"",'Exhibit 4'!$E$7)</f>
        <v/>
      </c>
      <c r="D648">
        <v>416500</v>
      </c>
      <c r="E648" s="115">
        <f>'Exhibit 4'!E$130</f>
        <v>0</v>
      </c>
      <c r="F648" t="s">
        <v>811</v>
      </c>
    </row>
    <row r="649" spans="1:6" x14ac:dyDescent="0.3">
      <c r="A649">
        <f>VLOOKUP('Start Here'!$B$2,EntityNumber,2,FALSE)</f>
        <v>510002</v>
      </c>
      <c r="B649" s="131">
        <f>YEAR('Start Here'!$B$5)</f>
        <v>2025</v>
      </c>
      <c r="C649" s="213" t="str">
        <f>IF(ISBLANK('Exhibit 4'!$E$7),"",'Exhibit 4'!$E$7)</f>
        <v/>
      </c>
      <c r="D649">
        <v>416600</v>
      </c>
      <c r="E649" s="115">
        <f>'Exhibit 4'!E$131</f>
        <v>0</v>
      </c>
      <c r="F649" t="s">
        <v>811</v>
      </c>
    </row>
    <row r="650" spans="1:6" x14ac:dyDescent="0.3">
      <c r="A650">
        <f>VLOOKUP('Start Here'!$B$2,EntityNumber,2,FALSE)</f>
        <v>510002</v>
      </c>
      <c r="B650" s="131">
        <f>YEAR('Start Here'!$B$5)</f>
        <v>2025</v>
      </c>
      <c r="C650" s="213" t="str">
        <f>IF(ISBLANK('Exhibit 4'!$E$7),"",'Exhibit 4'!$E$7)</f>
        <v/>
      </c>
      <c r="D650">
        <v>416700</v>
      </c>
      <c r="E650" s="115">
        <f>'Exhibit 4'!E$132</f>
        <v>0</v>
      </c>
      <c r="F650" t="s">
        <v>811</v>
      </c>
    </row>
    <row r="651" spans="1:6" x14ac:dyDescent="0.3">
      <c r="A651">
        <f>VLOOKUP('Start Here'!$B$2,EntityNumber,2,FALSE)</f>
        <v>510002</v>
      </c>
      <c r="B651" s="131">
        <f>YEAR('Start Here'!$B$5)</f>
        <v>2025</v>
      </c>
      <c r="C651" s="213" t="str">
        <f>IF(ISBLANK('Exhibit 4'!$E$7),"",'Exhibit 4'!$E$7)</f>
        <v/>
      </c>
      <c r="D651">
        <v>416800</v>
      </c>
      <c r="E651" s="115">
        <f>'Exhibit 4'!E$133</f>
        <v>0</v>
      </c>
      <c r="F651" t="s">
        <v>811</v>
      </c>
    </row>
    <row r="652" spans="1:6" x14ac:dyDescent="0.3">
      <c r="A652">
        <f>VLOOKUP('Start Here'!$B$2,EntityNumber,2,FALSE)</f>
        <v>510002</v>
      </c>
      <c r="B652" s="131">
        <f>YEAR('Start Here'!$B$5)</f>
        <v>2025</v>
      </c>
      <c r="C652" s="213" t="str">
        <f>IF(ISBLANK('Exhibit 4'!$E$7),"",'Exhibit 4'!$E$7)</f>
        <v/>
      </c>
      <c r="D652">
        <v>416900</v>
      </c>
      <c r="E652" s="115">
        <f>'Exhibit 4'!E$134</f>
        <v>0</v>
      </c>
      <c r="F652" t="s">
        <v>811</v>
      </c>
    </row>
    <row r="653" spans="1:6" x14ac:dyDescent="0.3">
      <c r="A653">
        <f>VLOOKUP('Start Here'!$B$2,EntityNumber,2,FALSE)</f>
        <v>510002</v>
      </c>
      <c r="B653" s="131">
        <f>YEAR('Start Here'!$B$5)</f>
        <v>2025</v>
      </c>
      <c r="C653" s="213" t="str">
        <f>IF(ISBLANK('Exhibit 4'!$E$7),"",'Exhibit 4'!$E$7)</f>
        <v/>
      </c>
      <c r="D653">
        <v>417000</v>
      </c>
      <c r="E653" s="115">
        <f>'Exhibit 4'!E$135</f>
        <v>0</v>
      </c>
      <c r="F653" t="s">
        <v>811</v>
      </c>
    </row>
    <row r="654" spans="1:6" x14ac:dyDescent="0.3">
      <c r="A654">
        <f>VLOOKUP('Start Here'!$B$2,EntityNumber,2,FALSE)</f>
        <v>510002</v>
      </c>
      <c r="B654" s="131">
        <f>YEAR('Start Here'!$B$5)</f>
        <v>2025</v>
      </c>
      <c r="C654" s="213" t="str">
        <f>IF(ISBLANK('Exhibit 4'!$E$7),"",'Exhibit 4'!$E$7)</f>
        <v/>
      </c>
      <c r="D654">
        <v>417100</v>
      </c>
      <c r="E654" s="115">
        <f>'Exhibit 4'!E$136</f>
        <v>0</v>
      </c>
      <c r="F654" t="s">
        <v>811</v>
      </c>
    </row>
    <row r="655" spans="1:6" x14ac:dyDescent="0.3">
      <c r="A655">
        <f>VLOOKUP('Start Here'!$B$2,EntityNumber,2,FALSE)</f>
        <v>510002</v>
      </c>
      <c r="B655" s="131">
        <f>YEAR('Start Here'!$B$5)</f>
        <v>2025</v>
      </c>
      <c r="C655" s="213" t="str">
        <f>IF(ISBLANK('Exhibit 4'!$E$7),"",'Exhibit 4'!$E$7)</f>
        <v/>
      </c>
      <c r="D655">
        <v>417200</v>
      </c>
      <c r="E655" s="115">
        <f>'Exhibit 4'!E$137</f>
        <v>0</v>
      </c>
      <c r="F655" t="s">
        <v>811</v>
      </c>
    </row>
    <row r="656" spans="1:6" x14ac:dyDescent="0.3">
      <c r="A656">
        <f>VLOOKUP('Start Here'!$B$2,EntityNumber,2,FALSE)</f>
        <v>510002</v>
      </c>
      <c r="B656" s="131">
        <f>YEAR('Start Here'!$B$5)</f>
        <v>2025</v>
      </c>
      <c r="C656" s="213" t="str">
        <f>IF(ISBLANK('Exhibit 4'!$E$7),"",'Exhibit 4'!$E$7)</f>
        <v/>
      </c>
      <c r="D656">
        <v>421100</v>
      </c>
      <c r="E656" s="115">
        <f>'Exhibit 4'!E$142</f>
        <v>0</v>
      </c>
      <c r="F656" t="s">
        <v>811</v>
      </c>
    </row>
    <row r="657" spans="1:6" x14ac:dyDescent="0.3">
      <c r="A657">
        <f>VLOOKUP('Start Here'!$B$2,EntityNumber,2,FALSE)</f>
        <v>510002</v>
      </c>
      <c r="B657" s="131">
        <f>YEAR('Start Here'!$B$5)</f>
        <v>2025</v>
      </c>
      <c r="C657" s="213" t="str">
        <f>IF(ISBLANK('Exhibit 4'!$E$7),"",'Exhibit 4'!$E$7)</f>
        <v/>
      </c>
      <c r="D657">
        <v>421200</v>
      </c>
      <c r="E657" s="115">
        <f>'Exhibit 4'!E$143</f>
        <v>0</v>
      </c>
      <c r="F657" t="s">
        <v>811</v>
      </c>
    </row>
    <row r="658" spans="1:6" x14ac:dyDescent="0.3">
      <c r="A658">
        <f>VLOOKUP('Start Here'!$B$2,EntityNumber,2,FALSE)</f>
        <v>510002</v>
      </c>
      <c r="B658" s="131">
        <f>YEAR('Start Here'!$B$5)</f>
        <v>2025</v>
      </c>
      <c r="C658" s="213" t="str">
        <f>IF(ISBLANK('Exhibit 4'!$E$7),"",'Exhibit 4'!$E$7)</f>
        <v/>
      </c>
      <c r="D658">
        <v>421300</v>
      </c>
      <c r="E658" s="115">
        <f>'Exhibit 4'!E$144</f>
        <v>0</v>
      </c>
      <c r="F658" t="s">
        <v>811</v>
      </c>
    </row>
    <row r="659" spans="1:6" x14ac:dyDescent="0.3">
      <c r="A659">
        <f>VLOOKUP('Start Here'!$B$2,EntityNumber,2,FALSE)</f>
        <v>510002</v>
      </c>
      <c r="B659" s="131">
        <f>YEAR('Start Here'!$B$5)</f>
        <v>2025</v>
      </c>
      <c r="C659" s="213" t="str">
        <f>IF(ISBLANK('Exhibit 4'!$E$7),"",'Exhibit 4'!$E$7)</f>
        <v/>
      </c>
      <c r="D659">
        <v>421400</v>
      </c>
      <c r="E659" s="115">
        <f>'Exhibit 4'!E$145</f>
        <v>0</v>
      </c>
      <c r="F659" t="s">
        <v>811</v>
      </c>
    </row>
    <row r="660" spans="1:6" x14ac:dyDescent="0.3">
      <c r="A660">
        <f>VLOOKUP('Start Here'!$B$2,EntityNumber,2,FALSE)</f>
        <v>510002</v>
      </c>
      <c r="B660" s="131">
        <f>YEAR('Start Here'!$B$5)</f>
        <v>2025</v>
      </c>
      <c r="C660" s="213" t="str">
        <f>IF(ISBLANK('Exhibit 4'!$E$7),"",'Exhibit 4'!$E$7)</f>
        <v/>
      </c>
      <c r="D660">
        <v>421500</v>
      </c>
      <c r="E660" s="115">
        <f>'Exhibit 4'!E$146</f>
        <v>0</v>
      </c>
      <c r="F660" t="s">
        <v>811</v>
      </c>
    </row>
    <row r="661" spans="1:6" x14ac:dyDescent="0.3">
      <c r="A661">
        <f>VLOOKUP('Start Here'!$B$2,EntityNumber,2,FALSE)</f>
        <v>510002</v>
      </c>
      <c r="B661" s="131">
        <f>YEAR('Start Here'!$B$5)</f>
        <v>2025</v>
      </c>
      <c r="C661" s="213" t="str">
        <f>IF(ISBLANK('Exhibit 4'!$E$7),"",'Exhibit 4'!$E$7)</f>
        <v/>
      </c>
      <c r="D661">
        <v>421900</v>
      </c>
      <c r="E661" s="115">
        <f>'Exhibit 4'!E$147</f>
        <v>0</v>
      </c>
      <c r="F661" t="s">
        <v>811</v>
      </c>
    </row>
    <row r="662" spans="1:6" x14ac:dyDescent="0.3">
      <c r="A662">
        <f>VLOOKUP('Start Here'!$B$2,EntityNumber,2,FALSE)</f>
        <v>510002</v>
      </c>
      <c r="B662" s="131">
        <f>YEAR('Start Here'!$B$5)</f>
        <v>2025</v>
      </c>
      <c r="C662" s="213" t="str">
        <f>IF(ISBLANK('Exhibit 4'!$E$7),"",'Exhibit 4'!$E$7)</f>
        <v/>
      </c>
      <c r="D662">
        <v>422100</v>
      </c>
      <c r="E662" s="115">
        <f>'Exhibit 4'!E$149</f>
        <v>0</v>
      </c>
      <c r="F662" t="s">
        <v>811</v>
      </c>
    </row>
    <row r="663" spans="1:6" x14ac:dyDescent="0.3">
      <c r="A663">
        <f>VLOOKUP('Start Here'!$B$2,EntityNumber,2,FALSE)</f>
        <v>510002</v>
      </c>
      <c r="B663" s="131">
        <f>YEAR('Start Here'!$B$5)</f>
        <v>2025</v>
      </c>
      <c r="C663" s="213" t="str">
        <f>IF(ISBLANK('Exhibit 4'!$E$7),"",'Exhibit 4'!$E$7)</f>
        <v/>
      </c>
      <c r="D663">
        <v>422200</v>
      </c>
      <c r="E663" s="115">
        <f>'Exhibit 4'!E$150</f>
        <v>0</v>
      </c>
      <c r="F663" t="s">
        <v>811</v>
      </c>
    </row>
    <row r="664" spans="1:6" x14ac:dyDescent="0.3">
      <c r="A664">
        <f>VLOOKUP('Start Here'!$B$2,EntityNumber,2,FALSE)</f>
        <v>510002</v>
      </c>
      <c r="B664" s="131">
        <f>YEAR('Start Here'!$B$5)</f>
        <v>2025</v>
      </c>
      <c r="C664" s="213" t="str">
        <f>IF(ISBLANK('Exhibit 4'!$E$7),"",'Exhibit 4'!$E$7)</f>
        <v/>
      </c>
      <c r="D664">
        <v>422300</v>
      </c>
      <c r="E664" s="115">
        <f>'Exhibit 4'!E$151</f>
        <v>0</v>
      </c>
      <c r="F664" t="s">
        <v>811</v>
      </c>
    </row>
    <row r="665" spans="1:6" x14ac:dyDescent="0.3">
      <c r="A665">
        <f>VLOOKUP('Start Here'!$B$2,EntityNumber,2,FALSE)</f>
        <v>510002</v>
      </c>
      <c r="B665" s="131">
        <f>YEAR('Start Here'!$B$5)</f>
        <v>2025</v>
      </c>
      <c r="C665" s="213" t="str">
        <f>IF(ISBLANK('Exhibit 4'!$E$7),"",'Exhibit 4'!$E$7)</f>
        <v/>
      </c>
      <c r="D665">
        <v>422500</v>
      </c>
      <c r="E665" s="115">
        <f>'Exhibit 4'!E$152</f>
        <v>0</v>
      </c>
      <c r="F665" t="s">
        <v>811</v>
      </c>
    </row>
    <row r="666" spans="1:6" x14ac:dyDescent="0.3">
      <c r="A666">
        <f>VLOOKUP('Start Here'!$B$2,EntityNumber,2,FALSE)</f>
        <v>510002</v>
      </c>
      <c r="B666" s="131">
        <f>YEAR('Start Here'!$B$5)</f>
        <v>2025</v>
      </c>
      <c r="C666" s="213" t="str">
        <f>IF(ISBLANK('Exhibit 4'!$E$7),"",'Exhibit 4'!$E$7)</f>
        <v/>
      </c>
      <c r="D666">
        <v>422900</v>
      </c>
      <c r="E666" s="115">
        <f>'Exhibit 4'!E$153</f>
        <v>0</v>
      </c>
      <c r="F666" t="s">
        <v>811</v>
      </c>
    </row>
    <row r="667" spans="1:6" x14ac:dyDescent="0.3">
      <c r="A667">
        <f>VLOOKUP('Start Here'!$B$2,EntityNumber,2,FALSE)</f>
        <v>510002</v>
      </c>
      <c r="B667" s="131">
        <f>YEAR('Start Here'!$B$5)</f>
        <v>2025</v>
      </c>
      <c r="C667" s="213" t="str">
        <f>IF(ISBLANK('Exhibit 4'!$E$7),"",'Exhibit 4'!$E$7)</f>
        <v/>
      </c>
      <c r="D667">
        <v>431100</v>
      </c>
      <c r="E667" s="115">
        <f>'Exhibit 4'!E$158</f>
        <v>0</v>
      </c>
      <c r="F667" t="s">
        <v>811</v>
      </c>
    </row>
    <row r="668" spans="1:6" x14ac:dyDescent="0.3">
      <c r="A668">
        <f>VLOOKUP('Start Here'!$B$2,EntityNumber,2,FALSE)</f>
        <v>510002</v>
      </c>
      <c r="B668" s="131">
        <f>YEAR('Start Here'!$B$5)</f>
        <v>2025</v>
      </c>
      <c r="C668" s="213" t="str">
        <f>IF(ISBLANK('Exhibit 4'!$E$7),"",'Exhibit 4'!$E$7)</f>
        <v/>
      </c>
      <c r="D668">
        <v>432100</v>
      </c>
      <c r="E668" s="115">
        <f>'Exhibit 4'!E$160</f>
        <v>0</v>
      </c>
      <c r="F668" t="s">
        <v>811</v>
      </c>
    </row>
    <row r="669" spans="1:6" x14ac:dyDescent="0.3">
      <c r="A669">
        <f>VLOOKUP('Start Here'!$B$2,EntityNumber,2,FALSE)</f>
        <v>510002</v>
      </c>
      <c r="B669" s="131">
        <f>YEAR('Start Here'!$B$5)</f>
        <v>2025</v>
      </c>
      <c r="C669" s="213" t="str">
        <f>IF(ISBLANK('Exhibit 4'!$E$7),"",'Exhibit 4'!$E$7)</f>
        <v/>
      </c>
      <c r="D669">
        <v>432200</v>
      </c>
      <c r="E669" s="115">
        <f>'Exhibit 4'!E$161</f>
        <v>0</v>
      </c>
      <c r="F669" t="s">
        <v>811</v>
      </c>
    </row>
    <row r="670" spans="1:6" x14ac:dyDescent="0.3">
      <c r="A670">
        <f>VLOOKUP('Start Here'!$B$2,EntityNumber,2,FALSE)</f>
        <v>510002</v>
      </c>
      <c r="B670" s="131">
        <f>YEAR('Start Here'!$B$5)</f>
        <v>2025</v>
      </c>
      <c r="C670" s="213" t="str">
        <f>IF(ISBLANK('Exhibit 4'!$E$7),"",'Exhibit 4'!$E$7)</f>
        <v/>
      </c>
      <c r="D670">
        <v>433100</v>
      </c>
      <c r="E670" s="115">
        <f>'Exhibit 4'!E$163</f>
        <v>0</v>
      </c>
      <c r="F670" t="s">
        <v>811</v>
      </c>
    </row>
    <row r="671" spans="1:6" x14ac:dyDescent="0.3">
      <c r="A671">
        <f>VLOOKUP('Start Here'!$B$2,EntityNumber,2,FALSE)</f>
        <v>510002</v>
      </c>
      <c r="B671" s="131">
        <f>YEAR('Start Here'!$B$5)</f>
        <v>2025</v>
      </c>
      <c r="C671" s="213" t="str">
        <f>IF(ISBLANK('Exhibit 4'!$E$7),"",'Exhibit 4'!$E$7)</f>
        <v/>
      </c>
      <c r="D671">
        <v>433200</v>
      </c>
      <c r="E671" s="115">
        <f>'Exhibit 4'!E$164</f>
        <v>0</v>
      </c>
      <c r="F671" t="s">
        <v>811</v>
      </c>
    </row>
    <row r="672" spans="1:6" x14ac:dyDescent="0.3">
      <c r="A672">
        <f>VLOOKUP('Start Here'!$B$2,EntityNumber,2,FALSE)</f>
        <v>510002</v>
      </c>
      <c r="B672" s="131">
        <f>YEAR('Start Here'!$B$5)</f>
        <v>2025</v>
      </c>
      <c r="C672" s="213" t="str">
        <f>IF(ISBLANK('Exhibit 4'!$E$7),"",'Exhibit 4'!$E$7)</f>
        <v/>
      </c>
      <c r="D672">
        <v>433300</v>
      </c>
      <c r="E672" s="115">
        <f>'Exhibit 4'!E$165</f>
        <v>0</v>
      </c>
      <c r="F672" t="s">
        <v>811</v>
      </c>
    </row>
    <row r="673" spans="1:6" x14ac:dyDescent="0.3">
      <c r="A673">
        <f>VLOOKUP('Start Here'!$B$2,EntityNumber,2,FALSE)</f>
        <v>510002</v>
      </c>
      <c r="B673" s="131">
        <f>YEAR('Start Here'!$B$5)</f>
        <v>2025</v>
      </c>
      <c r="C673" s="213" t="str">
        <f>IF(ISBLANK('Exhibit 4'!$E$7),"",'Exhibit 4'!$E$7)</f>
        <v/>
      </c>
      <c r="D673">
        <v>434000</v>
      </c>
      <c r="E673" s="115">
        <f>'Exhibit 4'!E$166</f>
        <v>0</v>
      </c>
      <c r="F673" t="s">
        <v>811</v>
      </c>
    </row>
    <row r="674" spans="1:6" x14ac:dyDescent="0.3">
      <c r="A674">
        <f>VLOOKUP('Start Here'!$B$2,EntityNumber,2,FALSE)</f>
        <v>510002</v>
      </c>
      <c r="B674" s="131">
        <f>YEAR('Start Here'!$B$5)</f>
        <v>2025</v>
      </c>
      <c r="C674" s="213" t="str">
        <f>IF(ISBLANK('Exhibit 4'!$E$7),"",'Exhibit 4'!$E$7)</f>
        <v/>
      </c>
      <c r="D674">
        <v>439000</v>
      </c>
      <c r="E674" s="115">
        <f>'Exhibit 4'!E$167</f>
        <v>0</v>
      </c>
      <c r="F674" t="s">
        <v>811</v>
      </c>
    </row>
    <row r="675" spans="1:6" x14ac:dyDescent="0.3">
      <c r="A675">
        <f>VLOOKUP('Start Here'!$B$2,EntityNumber,2,FALSE)</f>
        <v>510002</v>
      </c>
      <c r="B675" s="131">
        <f>YEAR('Start Here'!$B$5)</f>
        <v>2025</v>
      </c>
      <c r="C675" s="213" t="str">
        <f>IF(ISBLANK('Exhibit 4'!$E$7),"",'Exhibit 4'!$E$7)</f>
        <v/>
      </c>
      <c r="D675">
        <v>441100</v>
      </c>
      <c r="E675" s="115">
        <f>'Exhibit 4'!E$172</f>
        <v>0</v>
      </c>
      <c r="F675" t="s">
        <v>811</v>
      </c>
    </row>
    <row r="676" spans="1:6" x14ac:dyDescent="0.3">
      <c r="A676">
        <f>VLOOKUP('Start Here'!$B$2,EntityNumber,2,FALSE)</f>
        <v>510002</v>
      </c>
      <c r="B676" s="131">
        <f>YEAR('Start Here'!$B$5)</f>
        <v>2025</v>
      </c>
      <c r="C676" s="213" t="str">
        <f>IF(ISBLANK('Exhibit 4'!$E$7),"",'Exhibit 4'!$E$7)</f>
        <v/>
      </c>
      <c r="D676">
        <v>441200</v>
      </c>
      <c r="E676" s="115">
        <f>'Exhibit 4'!E$173</f>
        <v>0</v>
      </c>
      <c r="F676" t="s">
        <v>811</v>
      </c>
    </row>
    <row r="677" spans="1:6" x14ac:dyDescent="0.3">
      <c r="A677">
        <f>VLOOKUP('Start Here'!$B$2,EntityNumber,2,FALSE)</f>
        <v>510002</v>
      </c>
      <c r="B677" s="131">
        <f>YEAR('Start Here'!$B$5)</f>
        <v>2025</v>
      </c>
      <c r="C677" s="213" t="str">
        <f>IF(ISBLANK('Exhibit 4'!$E$7),"",'Exhibit 4'!$E$7)</f>
        <v/>
      </c>
      <c r="D677">
        <v>441300</v>
      </c>
      <c r="E677" s="115">
        <f>'Exhibit 4'!E$174</f>
        <v>0</v>
      </c>
      <c r="F677" t="s">
        <v>811</v>
      </c>
    </row>
    <row r="678" spans="1:6" x14ac:dyDescent="0.3">
      <c r="A678">
        <f>VLOOKUP('Start Here'!$B$2,EntityNumber,2,FALSE)</f>
        <v>510002</v>
      </c>
      <c r="B678" s="131">
        <f>YEAR('Start Here'!$B$5)</f>
        <v>2025</v>
      </c>
      <c r="C678" s="213" t="str">
        <f>IF(ISBLANK('Exhibit 4'!$E$7),"",'Exhibit 4'!$E$7)</f>
        <v/>
      </c>
      <c r="D678">
        <v>441500</v>
      </c>
      <c r="E678" s="115">
        <f>'Exhibit 4'!E$175</f>
        <v>0</v>
      </c>
      <c r="F678" t="s">
        <v>811</v>
      </c>
    </row>
    <row r="679" spans="1:6" x14ac:dyDescent="0.3">
      <c r="A679">
        <f>VLOOKUP('Start Here'!$B$2,EntityNumber,2,FALSE)</f>
        <v>510002</v>
      </c>
      <c r="B679" s="131">
        <f>YEAR('Start Here'!$B$5)</f>
        <v>2025</v>
      </c>
      <c r="C679" s="213" t="str">
        <f>IF(ISBLANK('Exhibit 4'!$E$7),"",'Exhibit 4'!$E$7)</f>
        <v/>
      </c>
      <c r="D679">
        <v>441900</v>
      </c>
      <c r="E679" s="115">
        <f>'Exhibit 4'!E$176</f>
        <v>0</v>
      </c>
      <c r="F679" t="s">
        <v>811</v>
      </c>
    </row>
    <row r="680" spans="1:6" x14ac:dyDescent="0.3">
      <c r="A680">
        <f>VLOOKUP('Start Here'!$B$2,EntityNumber,2,FALSE)</f>
        <v>510002</v>
      </c>
      <c r="B680" s="131">
        <f>YEAR('Start Here'!$B$5)</f>
        <v>2025</v>
      </c>
      <c r="C680" s="213" t="str">
        <f>IF(ISBLANK('Exhibit 4'!$E$7),"",'Exhibit 4'!$E$7)</f>
        <v/>
      </c>
      <c r="D680">
        <v>442100</v>
      </c>
      <c r="E680" s="115">
        <f>'Exhibit 4'!E$178</f>
        <v>0</v>
      </c>
      <c r="F680" t="s">
        <v>811</v>
      </c>
    </row>
    <row r="681" spans="1:6" x14ac:dyDescent="0.3">
      <c r="A681">
        <f>VLOOKUP('Start Here'!$B$2,EntityNumber,2,FALSE)</f>
        <v>510002</v>
      </c>
      <c r="B681" s="131">
        <f>YEAR('Start Here'!$B$5)</f>
        <v>2025</v>
      </c>
      <c r="C681" s="213" t="str">
        <f>IF(ISBLANK('Exhibit 4'!$E$7),"",'Exhibit 4'!$E$7)</f>
        <v/>
      </c>
      <c r="D681">
        <v>442200</v>
      </c>
      <c r="E681" s="115">
        <f>'Exhibit 4'!E$179</f>
        <v>0</v>
      </c>
      <c r="F681" t="s">
        <v>811</v>
      </c>
    </row>
    <row r="682" spans="1:6" x14ac:dyDescent="0.3">
      <c r="A682">
        <f>VLOOKUP('Start Here'!$B$2,EntityNumber,2,FALSE)</f>
        <v>510002</v>
      </c>
      <c r="B682" s="131">
        <f>YEAR('Start Here'!$B$5)</f>
        <v>2025</v>
      </c>
      <c r="C682" s="213" t="str">
        <f>IF(ISBLANK('Exhibit 4'!$E$7),"",'Exhibit 4'!$E$7)</f>
        <v/>
      </c>
      <c r="D682">
        <v>442300</v>
      </c>
      <c r="E682" s="115">
        <f>'Exhibit 4'!E$180</f>
        <v>0</v>
      </c>
      <c r="F682" t="s">
        <v>811</v>
      </c>
    </row>
    <row r="683" spans="1:6" x14ac:dyDescent="0.3">
      <c r="A683">
        <f>VLOOKUP('Start Here'!$B$2,EntityNumber,2,FALSE)</f>
        <v>510002</v>
      </c>
      <c r="B683" s="131">
        <f>YEAR('Start Here'!$B$5)</f>
        <v>2025</v>
      </c>
      <c r="C683" s="213" t="str">
        <f>IF(ISBLANK('Exhibit 4'!$E$7),"",'Exhibit 4'!$E$7)</f>
        <v/>
      </c>
      <c r="D683">
        <v>442400</v>
      </c>
      <c r="E683" s="115">
        <f>'Exhibit 4'!E$181</f>
        <v>0</v>
      </c>
      <c r="F683" t="s">
        <v>811</v>
      </c>
    </row>
    <row r="684" spans="1:6" x14ac:dyDescent="0.3">
      <c r="A684">
        <f>VLOOKUP('Start Here'!$B$2,EntityNumber,2,FALSE)</f>
        <v>510002</v>
      </c>
      <c r="B684" s="131">
        <f>YEAR('Start Here'!$B$5)</f>
        <v>2025</v>
      </c>
      <c r="C684" s="213" t="str">
        <f>IF(ISBLANK('Exhibit 4'!$E$7),"",'Exhibit 4'!$E$7)</f>
        <v/>
      </c>
      <c r="D684">
        <v>442500</v>
      </c>
      <c r="E684" s="115">
        <f>'Exhibit 4'!E$182</f>
        <v>0</v>
      </c>
      <c r="F684" t="s">
        <v>811</v>
      </c>
    </row>
    <row r="685" spans="1:6" x14ac:dyDescent="0.3">
      <c r="A685">
        <f>VLOOKUP('Start Here'!$B$2,EntityNumber,2,FALSE)</f>
        <v>510002</v>
      </c>
      <c r="B685" s="131">
        <f>YEAR('Start Here'!$B$5)</f>
        <v>2025</v>
      </c>
      <c r="C685" s="213" t="str">
        <f>IF(ISBLANK('Exhibit 4'!$E$7),"",'Exhibit 4'!$E$7)</f>
        <v/>
      </c>
      <c r="D685">
        <v>442600</v>
      </c>
      <c r="E685" s="115">
        <f>'Exhibit 4'!E$183</f>
        <v>0</v>
      </c>
      <c r="F685" t="s">
        <v>811</v>
      </c>
    </row>
    <row r="686" spans="1:6" x14ac:dyDescent="0.3">
      <c r="A686">
        <f>VLOOKUP('Start Here'!$B$2,EntityNumber,2,FALSE)</f>
        <v>510002</v>
      </c>
      <c r="B686" s="131">
        <f>YEAR('Start Here'!$B$5)</f>
        <v>2025</v>
      </c>
      <c r="C686" s="213" t="str">
        <f>IF(ISBLANK('Exhibit 4'!$E$7),"",'Exhibit 4'!$E$7)</f>
        <v/>
      </c>
      <c r="D686">
        <v>442900</v>
      </c>
      <c r="E686" s="115">
        <f>'Exhibit 4'!E$184</f>
        <v>0</v>
      </c>
      <c r="F686" t="s">
        <v>811</v>
      </c>
    </row>
    <row r="687" spans="1:6" x14ac:dyDescent="0.3">
      <c r="A687">
        <f>VLOOKUP('Start Here'!$B$2,EntityNumber,2,FALSE)</f>
        <v>510002</v>
      </c>
      <c r="B687" s="131">
        <f>YEAR('Start Here'!$B$5)</f>
        <v>2025</v>
      </c>
      <c r="C687" s="213" t="str">
        <f>IF(ISBLANK('Exhibit 4'!$E$7),"",'Exhibit 4'!$E$7)</f>
        <v/>
      </c>
      <c r="D687">
        <v>443100</v>
      </c>
      <c r="E687" s="115">
        <f>'Exhibit 4'!E$186</f>
        <v>0</v>
      </c>
      <c r="F687" t="s">
        <v>811</v>
      </c>
    </row>
    <row r="688" spans="1:6" x14ac:dyDescent="0.3">
      <c r="A688">
        <f>VLOOKUP('Start Here'!$B$2,EntityNumber,2,FALSE)</f>
        <v>510002</v>
      </c>
      <c r="B688" s="131">
        <f>YEAR('Start Here'!$B$5)</f>
        <v>2025</v>
      </c>
      <c r="C688" s="213" t="str">
        <f>IF(ISBLANK('Exhibit 4'!$E$7),"",'Exhibit 4'!$E$7)</f>
        <v/>
      </c>
      <c r="D688">
        <v>443200</v>
      </c>
      <c r="E688" s="115">
        <f>'Exhibit 4'!E$187</f>
        <v>0</v>
      </c>
      <c r="F688" t="s">
        <v>811</v>
      </c>
    </row>
    <row r="689" spans="1:6" x14ac:dyDescent="0.3">
      <c r="A689">
        <f>VLOOKUP('Start Here'!$B$2,EntityNumber,2,FALSE)</f>
        <v>510002</v>
      </c>
      <c r="B689" s="131">
        <f>YEAR('Start Here'!$B$5)</f>
        <v>2025</v>
      </c>
      <c r="C689" s="213" t="str">
        <f>IF(ISBLANK('Exhibit 4'!$E$7),"",'Exhibit 4'!$E$7)</f>
        <v/>
      </c>
      <c r="D689">
        <v>443300</v>
      </c>
      <c r="E689" s="115">
        <f>'Exhibit 4'!E$188</f>
        <v>0</v>
      </c>
      <c r="F689" t="s">
        <v>811</v>
      </c>
    </row>
    <row r="690" spans="1:6" x14ac:dyDescent="0.3">
      <c r="A690">
        <f>VLOOKUP('Start Here'!$B$2,EntityNumber,2,FALSE)</f>
        <v>510002</v>
      </c>
      <c r="B690" s="131">
        <f>YEAR('Start Here'!$B$5)</f>
        <v>2025</v>
      </c>
      <c r="C690" s="213" t="str">
        <f>IF(ISBLANK('Exhibit 4'!$E$7),"",'Exhibit 4'!$E$7)</f>
        <v/>
      </c>
      <c r="D690">
        <v>443400</v>
      </c>
      <c r="E690" s="115">
        <f>'Exhibit 4'!E$189</f>
        <v>0</v>
      </c>
      <c r="F690" t="s">
        <v>811</v>
      </c>
    </row>
    <row r="691" spans="1:6" x14ac:dyDescent="0.3">
      <c r="A691">
        <f>VLOOKUP('Start Here'!$B$2,EntityNumber,2,FALSE)</f>
        <v>510002</v>
      </c>
      <c r="B691" s="131">
        <f>YEAR('Start Here'!$B$5)</f>
        <v>2025</v>
      </c>
      <c r="C691" s="213" t="str">
        <f>IF(ISBLANK('Exhibit 4'!$E$7),"",'Exhibit 4'!$E$7)</f>
        <v/>
      </c>
      <c r="D691">
        <v>443900</v>
      </c>
      <c r="E691" s="115">
        <f>'Exhibit 4'!E$190</f>
        <v>0</v>
      </c>
      <c r="F691" t="s">
        <v>811</v>
      </c>
    </row>
    <row r="692" spans="1:6" x14ac:dyDescent="0.3">
      <c r="A692">
        <f>VLOOKUP('Start Here'!$B$2,EntityNumber,2,FALSE)</f>
        <v>510002</v>
      </c>
      <c r="B692" s="131">
        <f>YEAR('Start Here'!$B$5)</f>
        <v>2025</v>
      </c>
      <c r="C692" s="213" t="str">
        <f>IF(ISBLANK('Exhibit 4'!$E$7),"",'Exhibit 4'!$E$7)</f>
        <v/>
      </c>
      <c r="D692">
        <v>444100</v>
      </c>
      <c r="E692" s="115">
        <f>'Exhibit 4'!E$192</f>
        <v>0</v>
      </c>
      <c r="F692" t="s">
        <v>811</v>
      </c>
    </row>
    <row r="693" spans="1:6" x14ac:dyDescent="0.3">
      <c r="A693">
        <f>VLOOKUP('Start Here'!$B$2,EntityNumber,2,FALSE)</f>
        <v>510002</v>
      </c>
      <c r="B693" s="131">
        <f>YEAR('Start Here'!$B$5)</f>
        <v>2025</v>
      </c>
      <c r="C693" s="213" t="str">
        <f>IF(ISBLANK('Exhibit 4'!$E$7),"",'Exhibit 4'!$E$7)</f>
        <v/>
      </c>
      <c r="D693">
        <v>444200</v>
      </c>
      <c r="E693" s="115">
        <f>'Exhibit 4'!E$193</f>
        <v>0</v>
      </c>
      <c r="F693" t="s">
        <v>811</v>
      </c>
    </row>
    <row r="694" spans="1:6" x14ac:dyDescent="0.3">
      <c r="A694">
        <f>VLOOKUP('Start Here'!$B$2,EntityNumber,2,FALSE)</f>
        <v>510002</v>
      </c>
      <c r="B694" s="131">
        <f>YEAR('Start Here'!$B$5)</f>
        <v>2025</v>
      </c>
      <c r="C694" s="213" t="str">
        <f>IF(ISBLANK('Exhibit 4'!$E$7),"",'Exhibit 4'!$E$7)</f>
        <v/>
      </c>
      <c r="D694">
        <v>444300</v>
      </c>
      <c r="E694" s="115">
        <f>'Exhibit 4'!E$194</f>
        <v>0</v>
      </c>
      <c r="F694" t="s">
        <v>811</v>
      </c>
    </row>
    <row r="695" spans="1:6" x14ac:dyDescent="0.3">
      <c r="A695">
        <f>VLOOKUP('Start Here'!$B$2,EntityNumber,2,FALSE)</f>
        <v>510002</v>
      </c>
      <c r="B695" s="131">
        <f>YEAR('Start Here'!$B$5)</f>
        <v>2025</v>
      </c>
      <c r="C695" s="213" t="str">
        <f>IF(ISBLANK('Exhibit 4'!$E$7),"",'Exhibit 4'!$E$7)</f>
        <v/>
      </c>
      <c r="D695">
        <v>444400</v>
      </c>
      <c r="E695" s="115">
        <f>'Exhibit 4'!E$195</f>
        <v>0</v>
      </c>
      <c r="F695" t="s">
        <v>811</v>
      </c>
    </row>
    <row r="696" spans="1:6" x14ac:dyDescent="0.3">
      <c r="A696">
        <f>VLOOKUP('Start Here'!$B$2,EntityNumber,2,FALSE)</f>
        <v>510002</v>
      </c>
      <c r="B696" s="131">
        <f>YEAR('Start Here'!$B$5)</f>
        <v>2025</v>
      </c>
      <c r="C696" s="213" t="str">
        <f>IF(ISBLANK('Exhibit 4'!$E$7),"",'Exhibit 4'!$E$7)</f>
        <v/>
      </c>
      <c r="D696">
        <v>444500</v>
      </c>
      <c r="E696" s="115">
        <f>'Exhibit 4'!E$196</f>
        <v>0</v>
      </c>
      <c r="F696" t="s">
        <v>811</v>
      </c>
    </row>
    <row r="697" spans="1:6" x14ac:dyDescent="0.3">
      <c r="A697">
        <f>VLOOKUP('Start Here'!$B$2,EntityNumber,2,FALSE)</f>
        <v>510002</v>
      </c>
      <c r="B697" s="131">
        <f>YEAR('Start Here'!$B$5)</f>
        <v>2025</v>
      </c>
      <c r="C697" s="213" t="str">
        <f>IF(ISBLANK('Exhibit 4'!$E$7),"",'Exhibit 4'!$E$7)</f>
        <v/>
      </c>
      <c r="D697">
        <v>444900</v>
      </c>
      <c r="E697" s="115">
        <f>'Exhibit 4'!E$197</f>
        <v>0</v>
      </c>
      <c r="F697" t="s">
        <v>811</v>
      </c>
    </row>
    <row r="698" spans="1:6" x14ac:dyDescent="0.3">
      <c r="A698">
        <f>VLOOKUP('Start Here'!$B$2,EntityNumber,2,FALSE)</f>
        <v>510002</v>
      </c>
      <c r="B698" s="131">
        <f>YEAR('Start Here'!$B$5)</f>
        <v>2025</v>
      </c>
      <c r="C698" s="213" t="str">
        <f>IF(ISBLANK('Exhibit 4'!$E$7),"",'Exhibit 4'!$E$7)</f>
        <v/>
      </c>
      <c r="D698">
        <v>451100</v>
      </c>
      <c r="E698" s="115">
        <f>'Exhibit 4'!E$202</f>
        <v>0</v>
      </c>
      <c r="F698" t="s">
        <v>811</v>
      </c>
    </row>
    <row r="699" spans="1:6" x14ac:dyDescent="0.3">
      <c r="A699">
        <f>VLOOKUP('Start Here'!$B$2,EntityNumber,2,FALSE)</f>
        <v>510002</v>
      </c>
      <c r="B699" s="131">
        <f>YEAR('Start Here'!$B$5)</f>
        <v>2025</v>
      </c>
      <c r="C699" s="213" t="str">
        <f>IF(ISBLANK('Exhibit 4'!$E$7),"",'Exhibit 4'!$E$7)</f>
        <v/>
      </c>
      <c r="D699">
        <v>451200</v>
      </c>
      <c r="E699" s="115">
        <f>'Exhibit 4'!E$203</f>
        <v>0</v>
      </c>
      <c r="F699" t="s">
        <v>811</v>
      </c>
    </row>
    <row r="700" spans="1:6" x14ac:dyDescent="0.3">
      <c r="A700">
        <f>VLOOKUP('Start Here'!$B$2,EntityNumber,2,FALSE)</f>
        <v>510002</v>
      </c>
      <c r="B700" s="131">
        <f>YEAR('Start Here'!$B$5)</f>
        <v>2025</v>
      </c>
      <c r="C700" s="213" t="str">
        <f>IF(ISBLANK('Exhibit 4'!$E$7),"",'Exhibit 4'!$E$7)</f>
        <v/>
      </c>
      <c r="D700">
        <v>451300</v>
      </c>
      <c r="E700" s="115">
        <f>'Exhibit 4'!E$204</f>
        <v>0</v>
      </c>
      <c r="F700" t="s">
        <v>811</v>
      </c>
    </row>
    <row r="701" spans="1:6" x14ac:dyDescent="0.3">
      <c r="A701">
        <f>VLOOKUP('Start Here'!$B$2,EntityNumber,2,FALSE)</f>
        <v>510002</v>
      </c>
      <c r="B701" s="131">
        <f>YEAR('Start Here'!$B$5)</f>
        <v>2025</v>
      </c>
      <c r="C701" s="213" t="str">
        <f>IF(ISBLANK('Exhibit 4'!$E$7),"",'Exhibit 4'!$E$7)</f>
        <v/>
      </c>
      <c r="D701">
        <v>451400</v>
      </c>
      <c r="E701" s="115">
        <f>'Exhibit 4'!E$205</f>
        <v>0</v>
      </c>
      <c r="F701" t="s">
        <v>811</v>
      </c>
    </row>
    <row r="702" spans="1:6" x14ac:dyDescent="0.3">
      <c r="A702">
        <f>VLOOKUP('Start Here'!$B$2,EntityNumber,2,FALSE)</f>
        <v>510002</v>
      </c>
      <c r="B702" s="131">
        <f>YEAR('Start Here'!$B$5)</f>
        <v>2025</v>
      </c>
      <c r="C702" s="213" t="str">
        <f>IF(ISBLANK('Exhibit 4'!$E$7),"",'Exhibit 4'!$E$7)</f>
        <v/>
      </c>
      <c r="D702">
        <v>451500</v>
      </c>
      <c r="E702" s="115">
        <f>'Exhibit 4'!E$206</f>
        <v>0</v>
      </c>
      <c r="F702" t="s">
        <v>811</v>
      </c>
    </row>
    <row r="703" spans="1:6" x14ac:dyDescent="0.3">
      <c r="A703">
        <f>VLOOKUP('Start Here'!$B$2,EntityNumber,2,FALSE)</f>
        <v>510002</v>
      </c>
      <c r="B703" s="131">
        <f>YEAR('Start Here'!$B$5)</f>
        <v>2025</v>
      </c>
      <c r="C703" s="213" t="str">
        <f>IF(ISBLANK('Exhibit 4'!$E$7),"",'Exhibit 4'!$E$7)</f>
        <v/>
      </c>
      <c r="D703">
        <v>451600</v>
      </c>
      <c r="E703" s="115">
        <f>'Exhibit 4'!E$207</f>
        <v>0</v>
      </c>
      <c r="F703" t="s">
        <v>811</v>
      </c>
    </row>
    <row r="704" spans="1:6" x14ac:dyDescent="0.3">
      <c r="A704">
        <f>VLOOKUP('Start Here'!$B$2,EntityNumber,2,FALSE)</f>
        <v>510002</v>
      </c>
      <c r="B704" s="131">
        <f>YEAR('Start Here'!$B$5)</f>
        <v>2025</v>
      </c>
      <c r="C704" s="213" t="str">
        <f>IF(ISBLANK('Exhibit 4'!$E$7),"",'Exhibit 4'!$E$7)</f>
        <v/>
      </c>
      <c r="D704">
        <v>451900</v>
      </c>
      <c r="E704" s="115">
        <f>'Exhibit 4'!E$208</f>
        <v>0</v>
      </c>
      <c r="F704" t="s">
        <v>811</v>
      </c>
    </row>
    <row r="705" spans="1:6" x14ac:dyDescent="0.3">
      <c r="A705">
        <f>VLOOKUP('Start Here'!$B$2,EntityNumber,2,FALSE)</f>
        <v>510002</v>
      </c>
      <c r="B705" s="131">
        <f>YEAR('Start Here'!$B$5)</f>
        <v>2025</v>
      </c>
      <c r="C705" s="213" t="str">
        <f>IF(ISBLANK('Exhibit 4'!$E$7),"",'Exhibit 4'!$E$7)</f>
        <v/>
      </c>
      <c r="D705">
        <v>452100</v>
      </c>
      <c r="E705" s="115">
        <f>'Exhibit 4'!E$210</f>
        <v>0</v>
      </c>
      <c r="F705" t="s">
        <v>811</v>
      </c>
    </row>
    <row r="706" spans="1:6" x14ac:dyDescent="0.3">
      <c r="A706">
        <f>VLOOKUP('Start Here'!$B$2,EntityNumber,2,FALSE)</f>
        <v>510002</v>
      </c>
      <c r="B706" s="131">
        <f>YEAR('Start Here'!$B$5)</f>
        <v>2025</v>
      </c>
      <c r="C706" s="213" t="str">
        <f>IF(ISBLANK('Exhibit 4'!$E$7),"",'Exhibit 4'!$E$7)</f>
        <v/>
      </c>
      <c r="D706">
        <v>452200</v>
      </c>
      <c r="E706" s="115">
        <f>'Exhibit 4'!E$211</f>
        <v>0</v>
      </c>
      <c r="F706" t="s">
        <v>811</v>
      </c>
    </row>
    <row r="707" spans="1:6" x14ac:dyDescent="0.3">
      <c r="A707">
        <f>VLOOKUP('Start Here'!$B$2,EntityNumber,2,FALSE)</f>
        <v>510002</v>
      </c>
      <c r="B707" s="131">
        <f>YEAR('Start Here'!$B$5)</f>
        <v>2025</v>
      </c>
      <c r="C707" s="213" t="str">
        <f>IF(ISBLANK('Exhibit 4'!$E$7),"",'Exhibit 4'!$E$7)</f>
        <v/>
      </c>
      <c r="D707">
        <v>452300</v>
      </c>
      <c r="E707" s="115">
        <f>'Exhibit 4'!E$212</f>
        <v>0</v>
      </c>
      <c r="F707" t="s">
        <v>811</v>
      </c>
    </row>
    <row r="708" spans="1:6" x14ac:dyDescent="0.3">
      <c r="A708">
        <f>VLOOKUP('Start Here'!$B$2,EntityNumber,2,FALSE)</f>
        <v>510002</v>
      </c>
      <c r="B708" s="131">
        <f>YEAR('Start Here'!$B$5)</f>
        <v>2025</v>
      </c>
      <c r="C708" s="213" t="str">
        <f>IF(ISBLANK('Exhibit 4'!$E$7),"",'Exhibit 4'!$E$7)</f>
        <v/>
      </c>
      <c r="D708">
        <v>452400</v>
      </c>
      <c r="E708" s="115">
        <f>'Exhibit 4'!E$213</f>
        <v>0</v>
      </c>
      <c r="F708" t="s">
        <v>811</v>
      </c>
    </row>
    <row r="709" spans="1:6" x14ac:dyDescent="0.3">
      <c r="A709">
        <f>VLOOKUP('Start Here'!$B$2,EntityNumber,2,FALSE)</f>
        <v>510002</v>
      </c>
      <c r="B709" s="131">
        <f>YEAR('Start Here'!$B$5)</f>
        <v>2025</v>
      </c>
      <c r="C709" s="213" t="str">
        <f>IF(ISBLANK('Exhibit 4'!$E$7),"",'Exhibit 4'!$E$7)</f>
        <v/>
      </c>
      <c r="D709">
        <v>452500</v>
      </c>
      <c r="E709" s="115">
        <f>'Exhibit 4'!E$214</f>
        <v>0</v>
      </c>
      <c r="F709" t="s">
        <v>811</v>
      </c>
    </row>
    <row r="710" spans="1:6" x14ac:dyDescent="0.3">
      <c r="A710">
        <f>VLOOKUP('Start Here'!$B$2,EntityNumber,2,FALSE)</f>
        <v>510002</v>
      </c>
      <c r="B710" s="131">
        <f>YEAR('Start Here'!$B$5)</f>
        <v>2025</v>
      </c>
      <c r="C710" s="213" t="str">
        <f>IF(ISBLANK('Exhibit 4'!$E$7),"",'Exhibit 4'!$E$7)</f>
        <v/>
      </c>
      <c r="D710">
        <v>452900</v>
      </c>
      <c r="E710" s="115">
        <f>'Exhibit 4'!E$215</f>
        <v>0</v>
      </c>
      <c r="F710" t="s">
        <v>811</v>
      </c>
    </row>
    <row r="711" spans="1:6" x14ac:dyDescent="0.3">
      <c r="A711">
        <f>VLOOKUP('Start Here'!$B$2,EntityNumber,2,FALSE)</f>
        <v>510002</v>
      </c>
      <c r="B711" s="131">
        <f>YEAR('Start Here'!$B$5)</f>
        <v>2025</v>
      </c>
      <c r="C711" s="213" t="str">
        <f>IF(ISBLANK('Exhibit 4'!$E$7),"",'Exhibit 4'!$E$7)</f>
        <v/>
      </c>
      <c r="D711">
        <v>461100</v>
      </c>
      <c r="E711" s="115">
        <f>'Exhibit 4'!E$220</f>
        <v>0</v>
      </c>
      <c r="F711" t="s">
        <v>811</v>
      </c>
    </row>
    <row r="712" spans="1:6" x14ac:dyDescent="0.3">
      <c r="A712">
        <f>VLOOKUP('Start Here'!$B$2,EntityNumber,2,FALSE)</f>
        <v>510002</v>
      </c>
      <c r="B712" s="131">
        <f>YEAR('Start Here'!$B$5)</f>
        <v>2025</v>
      </c>
      <c r="C712" s="213" t="str">
        <f>IF(ISBLANK('Exhibit 4'!$E$7),"",'Exhibit 4'!$E$7)</f>
        <v/>
      </c>
      <c r="D712">
        <v>461200</v>
      </c>
      <c r="E712" s="115">
        <f>'Exhibit 4'!E$221</f>
        <v>0</v>
      </c>
      <c r="F712" t="s">
        <v>811</v>
      </c>
    </row>
    <row r="713" spans="1:6" x14ac:dyDescent="0.3">
      <c r="A713">
        <f>VLOOKUP('Start Here'!$B$2,EntityNumber,2,FALSE)</f>
        <v>510002</v>
      </c>
      <c r="B713" s="131">
        <f>YEAR('Start Here'!$B$5)</f>
        <v>2025</v>
      </c>
      <c r="C713" s="213" t="str">
        <f>IF(ISBLANK('Exhibit 4'!$E$7),"",'Exhibit 4'!$E$7)</f>
        <v/>
      </c>
      <c r="D713">
        <v>461300</v>
      </c>
      <c r="E713" s="115">
        <f>'Exhibit 4'!E$222</f>
        <v>0</v>
      </c>
      <c r="F713" t="s">
        <v>811</v>
      </c>
    </row>
    <row r="714" spans="1:6" x14ac:dyDescent="0.3">
      <c r="A714">
        <f>VLOOKUP('Start Here'!$B$2,EntityNumber,2,FALSE)</f>
        <v>510002</v>
      </c>
      <c r="B714" s="131">
        <f>YEAR('Start Here'!$B$5)</f>
        <v>2025</v>
      </c>
      <c r="C714" s="213" t="str">
        <f>IF(ISBLANK('Exhibit 4'!$E$7),"",'Exhibit 4'!$E$7)</f>
        <v/>
      </c>
      <c r="D714">
        <v>461400</v>
      </c>
      <c r="E714" s="115">
        <f>'Exhibit 4'!E$223</f>
        <v>0</v>
      </c>
      <c r="F714" t="s">
        <v>811</v>
      </c>
    </row>
    <row r="715" spans="1:6" x14ac:dyDescent="0.3">
      <c r="A715">
        <f>VLOOKUP('Start Here'!$B$2,EntityNumber,2,FALSE)</f>
        <v>510002</v>
      </c>
      <c r="B715" s="131">
        <f>YEAR('Start Here'!$B$5)</f>
        <v>2025</v>
      </c>
      <c r="C715" s="213" t="str">
        <f>IF(ISBLANK('Exhibit 4'!$E$7),"",'Exhibit 4'!$E$7)</f>
        <v/>
      </c>
      <c r="D715">
        <v>461500</v>
      </c>
      <c r="E715" s="115">
        <f>'Exhibit 4'!E$224</f>
        <v>0</v>
      </c>
      <c r="F715" t="s">
        <v>811</v>
      </c>
    </row>
    <row r="716" spans="1:6" x14ac:dyDescent="0.3">
      <c r="A716">
        <f>VLOOKUP('Start Here'!$B$2,EntityNumber,2,FALSE)</f>
        <v>510002</v>
      </c>
      <c r="B716" s="131">
        <f>YEAR('Start Here'!$B$5)</f>
        <v>2025</v>
      </c>
      <c r="C716" s="213" t="str">
        <f>IF(ISBLANK('Exhibit 4'!$E$7),"",'Exhibit 4'!$E$7)</f>
        <v/>
      </c>
      <c r="D716">
        <v>461600</v>
      </c>
      <c r="E716" s="115">
        <f>'Exhibit 4'!E$225</f>
        <v>0</v>
      </c>
      <c r="F716" t="s">
        <v>811</v>
      </c>
    </row>
    <row r="717" spans="1:6" x14ac:dyDescent="0.3">
      <c r="A717">
        <f>VLOOKUP('Start Here'!$B$2,EntityNumber,2,FALSE)</f>
        <v>510002</v>
      </c>
      <c r="B717" s="131">
        <f>YEAR('Start Here'!$B$5)</f>
        <v>2025</v>
      </c>
      <c r="C717" s="213" t="str">
        <f>IF(ISBLANK('Exhibit 4'!$E$7),"",'Exhibit 4'!$E$7)</f>
        <v/>
      </c>
      <c r="D717">
        <v>461900</v>
      </c>
      <c r="E717" s="115">
        <f>'Exhibit 4'!E$226</f>
        <v>0</v>
      </c>
      <c r="F717" t="s">
        <v>811</v>
      </c>
    </row>
    <row r="718" spans="1:6" x14ac:dyDescent="0.3">
      <c r="A718">
        <f>VLOOKUP('Start Here'!$B$2,EntityNumber,2,FALSE)</f>
        <v>510002</v>
      </c>
      <c r="B718" s="131">
        <f>YEAR('Start Here'!$B$5)</f>
        <v>2025</v>
      </c>
      <c r="C718" s="213" t="str">
        <f>IF(ISBLANK('Exhibit 4'!$E$7),"",'Exhibit 4'!$E$7)</f>
        <v/>
      </c>
      <c r="D718">
        <v>462100</v>
      </c>
      <c r="E718" s="115">
        <f>'Exhibit 4'!E$228</f>
        <v>0</v>
      </c>
      <c r="F718" t="s">
        <v>811</v>
      </c>
    </row>
    <row r="719" spans="1:6" x14ac:dyDescent="0.3">
      <c r="A719">
        <f>VLOOKUP('Start Here'!$B$2,EntityNumber,2,FALSE)</f>
        <v>510002</v>
      </c>
      <c r="B719" s="131">
        <f>YEAR('Start Here'!$B$5)</f>
        <v>2025</v>
      </c>
      <c r="C719" s="213" t="str">
        <f>IF(ISBLANK('Exhibit 4'!$E$7),"",'Exhibit 4'!$E$7)</f>
        <v/>
      </c>
      <c r="D719">
        <v>462200</v>
      </c>
      <c r="E719" s="115">
        <f>'Exhibit 4'!E$229</f>
        <v>0</v>
      </c>
      <c r="F719" t="s">
        <v>811</v>
      </c>
    </row>
    <row r="720" spans="1:6" x14ac:dyDescent="0.3">
      <c r="A720">
        <f>VLOOKUP('Start Here'!$B$2,EntityNumber,2,FALSE)</f>
        <v>510002</v>
      </c>
      <c r="B720" s="131">
        <f>YEAR('Start Here'!$B$5)</f>
        <v>2025</v>
      </c>
      <c r="C720" s="213" t="str">
        <f>IF(ISBLANK('Exhibit 4'!$E$7),"",'Exhibit 4'!$E$7)</f>
        <v/>
      </c>
      <c r="D720">
        <v>462300</v>
      </c>
      <c r="E720" s="115">
        <f>'Exhibit 4'!E$230</f>
        <v>0</v>
      </c>
      <c r="F720" t="s">
        <v>811</v>
      </c>
    </row>
    <row r="721" spans="1:6" x14ac:dyDescent="0.3">
      <c r="A721">
        <f>VLOOKUP('Start Here'!$B$2,EntityNumber,2,FALSE)</f>
        <v>510002</v>
      </c>
      <c r="B721" s="131">
        <f>YEAR('Start Here'!$B$5)</f>
        <v>2025</v>
      </c>
      <c r="C721" s="213" t="str">
        <f>IF(ISBLANK('Exhibit 4'!$E$7),"",'Exhibit 4'!$E$7)</f>
        <v/>
      </c>
      <c r="D721">
        <v>462400</v>
      </c>
      <c r="E721" s="115">
        <f>'Exhibit 4'!E$231</f>
        <v>0</v>
      </c>
      <c r="F721" t="s">
        <v>811</v>
      </c>
    </row>
    <row r="722" spans="1:6" x14ac:dyDescent="0.3">
      <c r="A722">
        <f>VLOOKUP('Start Here'!$B$2,EntityNumber,2,FALSE)</f>
        <v>510002</v>
      </c>
      <c r="B722" s="131">
        <f>YEAR('Start Here'!$B$5)</f>
        <v>2025</v>
      </c>
      <c r="C722" s="213" t="str">
        <f>IF(ISBLANK('Exhibit 4'!$E$7),"",'Exhibit 4'!$E$7)</f>
        <v/>
      </c>
      <c r="D722">
        <v>462900</v>
      </c>
      <c r="E722" s="115">
        <f>'Exhibit 4'!E$232</f>
        <v>0</v>
      </c>
      <c r="F722" t="s">
        <v>811</v>
      </c>
    </row>
    <row r="723" spans="1:6" x14ac:dyDescent="0.3">
      <c r="A723">
        <f>VLOOKUP('Start Here'!$B$2,EntityNumber,2,FALSE)</f>
        <v>510002</v>
      </c>
      <c r="B723" s="131">
        <f>YEAR('Start Here'!$B$5)</f>
        <v>2025</v>
      </c>
      <c r="C723" s="213" t="str">
        <f>IF(ISBLANK('Exhibit 4'!$E$7),"",'Exhibit 4'!$E$7)</f>
        <v/>
      </c>
      <c r="D723">
        <v>471100</v>
      </c>
      <c r="E723" s="115">
        <f>'Exhibit 4'!E$237</f>
        <v>0</v>
      </c>
      <c r="F723" t="s">
        <v>811</v>
      </c>
    </row>
    <row r="724" spans="1:6" x14ac:dyDescent="0.3">
      <c r="A724">
        <f>VLOOKUP('Start Here'!$B$2,EntityNumber,2,FALSE)</f>
        <v>510002</v>
      </c>
      <c r="B724" s="131">
        <f>YEAR('Start Here'!$B$5)</f>
        <v>2025</v>
      </c>
      <c r="C724" s="213" t="str">
        <f>IF(ISBLANK('Exhibit 4'!$E$7),"",'Exhibit 4'!$E$7)</f>
        <v/>
      </c>
      <c r="D724">
        <v>471200</v>
      </c>
      <c r="E724" s="115">
        <f>'Exhibit 4'!E$238</f>
        <v>0</v>
      </c>
      <c r="F724" t="s">
        <v>811</v>
      </c>
    </row>
    <row r="725" spans="1:6" x14ac:dyDescent="0.3">
      <c r="A725">
        <f>VLOOKUP('Start Here'!$B$2,EntityNumber,2,FALSE)</f>
        <v>510002</v>
      </c>
      <c r="B725" s="131">
        <f>YEAR('Start Here'!$B$5)</f>
        <v>2025</v>
      </c>
      <c r="C725" s="213" t="str">
        <f>IF(ISBLANK('Exhibit 4'!$E$7),"",'Exhibit 4'!$E$7)</f>
        <v/>
      </c>
      <c r="D725">
        <v>471900</v>
      </c>
      <c r="E725" s="115">
        <f>'Exhibit 4'!E$239</f>
        <v>0</v>
      </c>
      <c r="F725" t="s">
        <v>811</v>
      </c>
    </row>
    <row r="726" spans="1:6" x14ac:dyDescent="0.3">
      <c r="A726">
        <f>VLOOKUP('Start Here'!$B$2,EntityNumber,2,FALSE)</f>
        <v>510002</v>
      </c>
      <c r="B726" s="131">
        <f>YEAR('Start Here'!$B$5)</f>
        <v>2025</v>
      </c>
      <c r="C726" s="213" t="str">
        <f>IF(ISBLANK('Exhibit 4'!$E$7),"",'Exhibit 4'!$E$7)</f>
        <v/>
      </c>
      <c r="D726">
        <v>472100</v>
      </c>
      <c r="E726" s="115">
        <f>'Exhibit 4'!E$241</f>
        <v>0</v>
      </c>
      <c r="F726" t="s">
        <v>811</v>
      </c>
    </row>
    <row r="727" spans="1:6" x14ac:dyDescent="0.3">
      <c r="A727">
        <f>VLOOKUP('Start Here'!$B$2,EntityNumber,2,FALSE)</f>
        <v>510002</v>
      </c>
      <c r="B727" s="131">
        <f>YEAR('Start Here'!$B$5)</f>
        <v>2025</v>
      </c>
      <c r="C727" s="213" t="str">
        <f>IF(ISBLANK('Exhibit 4'!$E$7),"",'Exhibit 4'!$E$7)</f>
        <v/>
      </c>
      <c r="D727">
        <v>471900</v>
      </c>
      <c r="E727" s="115">
        <f>'Exhibit 4'!E$242</f>
        <v>0</v>
      </c>
      <c r="F727" t="s">
        <v>811</v>
      </c>
    </row>
    <row r="728" spans="1:6" x14ac:dyDescent="0.3">
      <c r="A728">
        <f>VLOOKUP('Start Here'!$B$2,EntityNumber,2,FALSE)</f>
        <v>510002</v>
      </c>
      <c r="B728" s="131">
        <f>YEAR('Start Here'!$B$5)</f>
        <v>2025</v>
      </c>
      <c r="C728" s="213" t="str">
        <f>IF(ISBLANK('Exhibit 4'!$E$7),"",'Exhibit 4'!$E$7)</f>
        <v/>
      </c>
      <c r="D728">
        <v>475000</v>
      </c>
      <c r="E728" s="115">
        <f>'Exhibit 4'!E$245</f>
        <v>0</v>
      </c>
      <c r="F728" t="s">
        <v>811</v>
      </c>
    </row>
    <row r="729" spans="1:6" x14ac:dyDescent="0.3">
      <c r="A729">
        <f>VLOOKUP('Start Here'!$B$2,EntityNumber,2,FALSE)</f>
        <v>510002</v>
      </c>
      <c r="B729" s="131">
        <f>YEAR('Start Here'!$B$5)</f>
        <v>2025</v>
      </c>
      <c r="C729" s="213" t="str">
        <f>IF(ISBLANK('Exhibit 4'!$E$7),"",'Exhibit 4'!$E$7)</f>
        <v/>
      </c>
      <c r="D729">
        <v>480000</v>
      </c>
      <c r="E729" s="115">
        <f>'Exhibit 4'!E$246</f>
        <v>0</v>
      </c>
      <c r="F729" t="s">
        <v>811</v>
      </c>
    </row>
    <row r="730" spans="1:6" x14ac:dyDescent="0.3">
      <c r="A730">
        <f>VLOOKUP('Start Here'!$B$2,EntityNumber,2,FALSE)</f>
        <v>510002</v>
      </c>
      <c r="B730" s="131">
        <f>YEAR('Start Here'!$B$5)</f>
        <v>2025</v>
      </c>
      <c r="C730" s="213" t="str">
        <f>IF(ISBLANK('Exhibit 4'!$E$7),"",'Exhibit 4'!$E$7)</f>
        <v/>
      </c>
      <c r="D730">
        <v>485000</v>
      </c>
      <c r="E730" s="115">
        <f>'Exhibit 4'!E$247</f>
        <v>0</v>
      </c>
      <c r="F730" t="s">
        <v>811</v>
      </c>
    </row>
    <row r="731" spans="1:6" x14ac:dyDescent="0.3">
      <c r="A731">
        <f>VLOOKUP('Start Here'!$B$2,EntityNumber,2,FALSE)</f>
        <v>510002</v>
      </c>
      <c r="B731" s="131">
        <f>YEAR('Start Here'!$B$5)</f>
        <v>2025</v>
      </c>
      <c r="C731" s="213" t="str">
        <f>IF(ISBLANK('Exhibit 4'!$E$7),"",'Exhibit 4'!$E$7)</f>
        <v/>
      </c>
      <c r="D731">
        <v>489000</v>
      </c>
      <c r="E731" s="115">
        <f>'Exhibit 4'!E$248</f>
        <v>0</v>
      </c>
      <c r="F731" t="s">
        <v>811</v>
      </c>
    </row>
    <row r="732" spans="1:6" x14ac:dyDescent="0.3">
      <c r="A732">
        <f>VLOOKUP('Start Here'!$B$2,EntityNumber,2,FALSE)</f>
        <v>510002</v>
      </c>
      <c r="B732" s="131">
        <f>YEAR('Start Here'!$B$5)</f>
        <v>2025</v>
      </c>
      <c r="C732" s="213" t="str">
        <f>IF(ISBLANK('Exhibit 4'!$E$7),"",'Exhibit 4'!$E$7)</f>
        <v/>
      </c>
      <c r="D732">
        <v>37100</v>
      </c>
      <c r="E732" s="115">
        <f>'Exhibit 4'!E$253</f>
        <v>0</v>
      </c>
      <c r="F732" t="s">
        <v>811</v>
      </c>
    </row>
    <row r="733" spans="1:6" x14ac:dyDescent="0.3">
      <c r="A733">
        <f>VLOOKUP('Start Here'!$B$2,EntityNumber,2,FALSE)</f>
        <v>510002</v>
      </c>
      <c r="B733" s="131">
        <f>YEAR('Start Here'!$B$5)</f>
        <v>2025</v>
      </c>
      <c r="C733" s="213" t="str">
        <f>IF(ISBLANK('Exhibit 4'!$E$7),"",'Exhibit 4'!$E$7)</f>
        <v/>
      </c>
      <c r="D733">
        <v>91100</v>
      </c>
      <c r="E733" s="115">
        <f>'Exhibit 4'!E$254*-1</f>
        <v>0</v>
      </c>
      <c r="F733" t="s">
        <v>811</v>
      </c>
    </row>
    <row r="734" spans="1:6" x14ac:dyDescent="0.3">
      <c r="A734">
        <f>VLOOKUP('Start Here'!$B$2,EntityNumber,2,FALSE)</f>
        <v>510002</v>
      </c>
      <c r="B734" s="131">
        <f>YEAR('Start Here'!$B$5)</f>
        <v>2025</v>
      </c>
      <c r="C734" s="213" t="str">
        <f>IF(ISBLANK('Exhibit 4'!$E$7),"",'Exhibit 4'!$E$7)</f>
        <v/>
      </c>
      <c r="D734">
        <v>37200</v>
      </c>
      <c r="E734" s="115">
        <f>'Exhibit 4'!E$255</f>
        <v>0</v>
      </c>
      <c r="F734" t="s">
        <v>811</v>
      </c>
    </row>
    <row r="735" spans="1:6" x14ac:dyDescent="0.3">
      <c r="A735">
        <f>VLOOKUP('Start Here'!$B$2,EntityNumber,2,FALSE)</f>
        <v>510002</v>
      </c>
      <c r="B735" s="131">
        <f>YEAR('Start Here'!$B$5)</f>
        <v>2025</v>
      </c>
      <c r="C735" s="213" t="str">
        <f>IF(ISBLANK('Exhibit 4'!$E$7),"",'Exhibit 4'!$E$7)</f>
        <v/>
      </c>
      <c r="D735">
        <v>37300</v>
      </c>
      <c r="E735" s="115">
        <f>'Exhibit 4'!E$256</f>
        <v>0</v>
      </c>
      <c r="F735" t="s">
        <v>811</v>
      </c>
    </row>
    <row r="736" spans="1:6" x14ac:dyDescent="0.3">
      <c r="A736">
        <f>VLOOKUP('Start Here'!$B$2,EntityNumber,2,FALSE)</f>
        <v>510002</v>
      </c>
      <c r="B736" s="131">
        <f>YEAR('Start Here'!$B$5)</f>
        <v>2025</v>
      </c>
      <c r="C736" s="213" t="str">
        <f>IF(ISBLANK('Exhibit 4'!$E$7),"",'Exhibit 4'!$E$7)</f>
        <v/>
      </c>
      <c r="D736">
        <v>37400</v>
      </c>
      <c r="E736" s="115">
        <f>'Exhibit 4'!E$257</f>
        <v>0</v>
      </c>
      <c r="F736" t="s">
        <v>811</v>
      </c>
    </row>
    <row r="737" spans="1:6" x14ac:dyDescent="0.3">
      <c r="A737">
        <f>VLOOKUP('Start Here'!$B$2,EntityNumber,2,FALSE)</f>
        <v>510002</v>
      </c>
      <c r="B737" s="131">
        <f>YEAR('Start Here'!$B$5)</f>
        <v>2025</v>
      </c>
      <c r="C737" s="213" t="str">
        <f>IF(ISBLANK('Exhibit 4'!$E$7),"",'Exhibit 4'!$E$7)</f>
        <v/>
      </c>
      <c r="D737">
        <v>91200</v>
      </c>
      <c r="E737" s="115">
        <f>'Exhibit 4'!E$258*-1</f>
        <v>0</v>
      </c>
      <c r="F737" t="s">
        <v>811</v>
      </c>
    </row>
    <row r="738" spans="1:6" x14ac:dyDescent="0.3">
      <c r="A738">
        <f>VLOOKUP('Start Here'!$B$2,EntityNumber,2,FALSE)</f>
        <v>510002</v>
      </c>
      <c r="B738" s="131">
        <f>YEAR('Start Here'!$B$5)</f>
        <v>2025</v>
      </c>
      <c r="C738" s="213" t="str">
        <f>IF(ISBLANK('Exhibit 4'!$E$7),"",'Exhibit 4'!$E$7)</f>
        <v/>
      </c>
      <c r="D738">
        <v>91500</v>
      </c>
      <c r="E738" s="115">
        <f>'Exhibit 4'!E$259*-1</f>
        <v>0</v>
      </c>
      <c r="F738" t="s">
        <v>811</v>
      </c>
    </row>
    <row r="739" spans="1:6" x14ac:dyDescent="0.3">
      <c r="A739">
        <f>VLOOKUP('Start Here'!$B$2,EntityNumber,2,FALSE)</f>
        <v>510002</v>
      </c>
      <c r="B739" s="131">
        <f>YEAR('Start Here'!$B$5)</f>
        <v>2025</v>
      </c>
      <c r="C739" s="213" t="str">
        <f>IF(ISBLANK('Exhibit 4'!$E$7),"",'Exhibit 4'!$E$7)</f>
        <v/>
      </c>
      <c r="D739">
        <f>IF('Exhibit 4'!E$262&gt;0,37600,91300)</f>
        <v>91300</v>
      </c>
      <c r="E739" s="115">
        <f>IF('Exhibit 4'!E$262&gt;0,'Exhibit 4'!E$262,'Exhibit 4'!E$262*-1)</f>
        <v>0</v>
      </c>
      <c r="F739" t="s">
        <v>811</v>
      </c>
    </row>
    <row r="740" spans="1:6" x14ac:dyDescent="0.3">
      <c r="A740">
        <f>VLOOKUP('Start Here'!$B$2,EntityNumber,2,FALSE)</f>
        <v>510002</v>
      </c>
      <c r="B740" s="131">
        <f>YEAR('Start Here'!$B$5)</f>
        <v>2025</v>
      </c>
      <c r="C740" s="213" t="str">
        <f>IF(ISBLANK('Exhibit 4'!$E$7),"",'Exhibit 4'!$E$7)</f>
        <v/>
      </c>
      <c r="D740">
        <f>IF('Exhibit 4'!E$263&gt;0,37500,91400)</f>
        <v>91400</v>
      </c>
      <c r="E740" s="115">
        <f>IF('Exhibit 4'!E$263&gt;0,'Exhibit 4'!E$263,'Exhibit 4'!E$263*-1)</f>
        <v>0</v>
      </c>
      <c r="F740" t="s">
        <v>811</v>
      </c>
    </row>
    <row r="741" spans="1:6" x14ac:dyDescent="0.3">
      <c r="A741">
        <f>VLOOKUP('Start Here'!$B$2,EntityNumber,2,FALSE)</f>
        <v>510002</v>
      </c>
      <c r="B741" s="131">
        <f>YEAR('Start Here'!$B$5)</f>
        <v>2025</v>
      </c>
      <c r="C741" s="213" t="str">
        <f>IF(ISBLANK('Exhibit 4'!$F$7),"",'Exhibit 4'!$F$7)</f>
        <v/>
      </c>
      <c r="D741">
        <v>31100</v>
      </c>
      <c r="E741" s="115">
        <f>'Exhibit 4'!F$11</f>
        <v>0</v>
      </c>
      <c r="F741" t="s">
        <v>811</v>
      </c>
    </row>
    <row r="742" spans="1:6" x14ac:dyDescent="0.3">
      <c r="A742">
        <f>VLOOKUP('Start Here'!$B$2,EntityNumber,2,FALSE)</f>
        <v>510002</v>
      </c>
      <c r="B742" s="131">
        <f>YEAR('Start Here'!$B$5)</f>
        <v>2025</v>
      </c>
      <c r="C742" s="213" t="str">
        <f>IF(ISBLANK('Exhibit 4'!$F$7),"",'Exhibit 4'!$F$7)</f>
        <v/>
      </c>
      <c r="D742">
        <v>31200</v>
      </c>
      <c r="E742" s="115">
        <f>'Exhibit 4'!F$12</f>
        <v>0</v>
      </c>
      <c r="F742" t="s">
        <v>811</v>
      </c>
    </row>
    <row r="743" spans="1:6" x14ac:dyDescent="0.3">
      <c r="A743">
        <f>VLOOKUP('Start Here'!$B$2,EntityNumber,2,FALSE)</f>
        <v>510002</v>
      </c>
      <c r="B743" s="131">
        <f>YEAR('Start Here'!$B$5)</f>
        <v>2025</v>
      </c>
      <c r="C743" s="213" t="str">
        <f>IF(ISBLANK('Exhibit 4'!$F$7),"",'Exhibit 4'!$F$7)</f>
        <v/>
      </c>
      <c r="D743">
        <v>31300</v>
      </c>
      <c r="E743" s="115">
        <f>'Exhibit 4'!F$13</f>
        <v>0</v>
      </c>
      <c r="F743" t="s">
        <v>811</v>
      </c>
    </row>
    <row r="744" spans="1:6" x14ac:dyDescent="0.3">
      <c r="A744">
        <f>VLOOKUP('Start Here'!$B$2,EntityNumber,2,FALSE)</f>
        <v>510002</v>
      </c>
      <c r="B744" s="131">
        <f>YEAR('Start Here'!$B$5)</f>
        <v>2025</v>
      </c>
      <c r="C744" s="213" t="str">
        <f>IF(ISBLANK('Exhibit 4'!$F$7),"",'Exhibit 4'!$F$7)</f>
        <v/>
      </c>
      <c r="D744">
        <v>31400</v>
      </c>
      <c r="E744" s="115">
        <f>'Exhibit 4'!F$14</f>
        <v>0</v>
      </c>
      <c r="F744" t="s">
        <v>811</v>
      </c>
    </row>
    <row r="745" spans="1:6" x14ac:dyDescent="0.3">
      <c r="A745">
        <f>VLOOKUP('Start Here'!$B$2,EntityNumber,2,FALSE)</f>
        <v>510002</v>
      </c>
      <c r="B745" s="131">
        <f>YEAR('Start Here'!$B$5)</f>
        <v>2025</v>
      </c>
      <c r="C745" s="213" t="str">
        <f>IF(ISBLANK('Exhibit 4'!$F$7),"",'Exhibit 4'!$F$7)</f>
        <v/>
      </c>
      <c r="D745">
        <v>31500</v>
      </c>
      <c r="E745" s="115">
        <f>'Exhibit 4'!F$15</f>
        <v>0</v>
      </c>
      <c r="F745" t="s">
        <v>811</v>
      </c>
    </row>
    <row r="746" spans="1:6" x14ac:dyDescent="0.3">
      <c r="A746">
        <f>VLOOKUP('Start Here'!$B$2,EntityNumber,2,FALSE)</f>
        <v>510002</v>
      </c>
      <c r="B746" s="131">
        <f>YEAR('Start Here'!$B$5)</f>
        <v>2025</v>
      </c>
      <c r="C746" s="213" t="str">
        <f>IF(ISBLANK('Exhibit 4'!$F$7),"",'Exhibit 4'!$F$7)</f>
        <v/>
      </c>
      <c r="D746">
        <v>31600</v>
      </c>
      <c r="E746" s="115">
        <f>'Exhibit 4'!F$16</f>
        <v>0</v>
      </c>
      <c r="F746" t="s">
        <v>811</v>
      </c>
    </row>
    <row r="747" spans="1:6" x14ac:dyDescent="0.3">
      <c r="A747">
        <f>VLOOKUP('Start Here'!$B$2,EntityNumber,2,FALSE)</f>
        <v>510002</v>
      </c>
      <c r="B747" s="131">
        <f>YEAR('Start Here'!$B$5)</f>
        <v>2025</v>
      </c>
      <c r="C747" s="213" t="str">
        <f>IF(ISBLANK('Exhibit 4'!$F$7),"",'Exhibit 4'!$F$7)</f>
        <v/>
      </c>
      <c r="D747">
        <v>31800</v>
      </c>
      <c r="E747" s="115">
        <f>'Exhibit 4'!F$17</f>
        <v>0</v>
      </c>
      <c r="F747" t="s">
        <v>811</v>
      </c>
    </row>
    <row r="748" spans="1:6" x14ac:dyDescent="0.3">
      <c r="A748">
        <f>VLOOKUP('Start Here'!$B$2,EntityNumber,2,FALSE)</f>
        <v>510002</v>
      </c>
      <c r="B748" s="131">
        <f>YEAR('Start Here'!$B$5)</f>
        <v>2025</v>
      </c>
      <c r="C748" s="213" t="str">
        <f>IF(ISBLANK('Exhibit 4'!$F$7),"",'Exhibit 4'!$F$7)</f>
        <v/>
      </c>
      <c r="D748">
        <v>31900</v>
      </c>
      <c r="E748" s="115">
        <f>'Exhibit 4'!F$18</f>
        <v>0</v>
      </c>
      <c r="F748" t="s">
        <v>811</v>
      </c>
    </row>
    <row r="749" spans="1:6" x14ac:dyDescent="0.3">
      <c r="A749">
        <f>VLOOKUP('Start Here'!$B$2,EntityNumber,2,FALSE)</f>
        <v>510002</v>
      </c>
      <c r="B749" s="131">
        <f>YEAR('Start Here'!$B$5)</f>
        <v>2025</v>
      </c>
      <c r="C749" s="213" t="str">
        <f>IF(ISBLANK('Exhibit 4'!$F$7),"",'Exhibit 4'!$F$7)</f>
        <v/>
      </c>
      <c r="D749">
        <v>32000</v>
      </c>
      <c r="E749" s="115">
        <f>'Exhibit 4'!F$21</f>
        <v>0</v>
      </c>
      <c r="F749" t="s">
        <v>811</v>
      </c>
    </row>
    <row r="750" spans="1:6" x14ac:dyDescent="0.3">
      <c r="A750">
        <f>VLOOKUP('Start Here'!$B$2,EntityNumber,2,FALSE)</f>
        <v>510002</v>
      </c>
      <c r="B750" s="131">
        <f>YEAR('Start Here'!$B$5)</f>
        <v>2025</v>
      </c>
      <c r="C750" s="213" t="str">
        <f>IF(ISBLANK('Exhibit 4'!$F$7),"",'Exhibit 4'!$F$7)</f>
        <v/>
      </c>
      <c r="D750">
        <v>33100</v>
      </c>
      <c r="E750" s="115">
        <f>'Exhibit 4'!F$24</f>
        <v>0</v>
      </c>
      <c r="F750" t="s">
        <v>811</v>
      </c>
    </row>
    <row r="751" spans="1:6" x14ac:dyDescent="0.3">
      <c r="A751">
        <f>VLOOKUP('Start Here'!$B$2,EntityNumber,2,FALSE)</f>
        <v>510002</v>
      </c>
      <c r="B751" s="131">
        <f>YEAR('Start Here'!$B$5)</f>
        <v>2025</v>
      </c>
      <c r="C751" s="213" t="str">
        <f>IF(ISBLANK('Exhibit 4'!$F$7),"",'Exhibit 4'!$F$7)</f>
        <v/>
      </c>
      <c r="D751">
        <v>33200</v>
      </c>
      <c r="E751" s="115">
        <f>'Exhibit 4'!F$25</f>
        <v>0</v>
      </c>
      <c r="F751" t="s">
        <v>811</v>
      </c>
    </row>
    <row r="752" spans="1:6" x14ac:dyDescent="0.3">
      <c r="A752">
        <f>VLOOKUP('Start Here'!$B$2,EntityNumber,2,FALSE)</f>
        <v>510002</v>
      </c>
      <c r="B752" s="131">
        <f>YEAR('Start Here'!$B$5)</f>
        <v>2025</v>
      </c>
      <c r="C752" s="213" t="str">
        <f>IF(ISBLANK('Exhibit 4'!$F$7),"",'Exhibit 4'!$F$7)</f>
        <v/>
      </c>
      <c r="D752">
        <v>33300</v>
      </c>
      <c r="E752" s="115">
        <f>'Exhibit 4'!F$26</f>
        <v>0</v>
      </c>
      <c r="F752" t="s">
        <v>811</v>
      </c>
    </row>
    <row r="753" spans="1:6" x14ac:dyDescent="0.3">
      <c r="A753">
        <f>VLOOKUP('Start Here'!$B$2,EntityNumber,2,FALSE)</f>
        <v>510002</v>
      </c>
      <c r="B753" s="131">
        <f>YEAR('Start Here'!$B$5)</f>
        <v>2025</v>
      </c>
      <c r="C753" s="213" t="str">
        <f>IF(ISBLANK('Exhibit 4'!$F$7),"",'Exhibit 4'!$F$7)</f>
        <v/>
      </c>
      <c r="D753">
        <v>33400</v>
      </c>
      <c r="E753" s="115">
        <f>'Exhibit 4'!F$27</f>
        <v>0</v>
      </c>
      <c r="F753" t="s">
        <v>811</v>
      </c>
    </row>
    <row r="754" spans="1:6" x14ac:dyDescent="0.3">
      <c r="A754">
        <f>VLOOKUP('Start Here'!$B$2,EntityNumber,2,FALSE)</f>
        <v>510002</v>
      </c>
      <c r="B754" s="131">
        <f>YEAR('Start Here'!$B$5)</f>
        <v>2025</v>
      </c>
      <c r="C754" s="213" t="str">
        <f>IF(ISBLANK('Exhibit 4'!$F$7),"",'Exhibit 4'!$F$7)</f>
        <v/>
      </c>
      <c r="D754">
        <v>33501</v>
      </c>
      <c r="E754" s="115">
        <f>'Exhibit 4'!F$29</f>
        <v>0</v>
      </c>
      <c r="F754" t="s">
        <v>811</v>
      </c>
    </row>
    <row r="755" spans="1:6" x14ac:dyDescent="0.3">
      <c r="A755">
        <f>VLOOKUP('Start Here'!$B$2,EntityNumber,2,FALSE)</f>
        <v>510002</v>
      </c>
      <c r="B755" s="131">
        <f>YEAR('Start Here'!$B$5)</f>
        <v>2025</v>
      </c>
      <c r="C755" s="213" t="str">
        <f>IF(ISBLANK('Exhibit 4'!$F$7),"",'Exhibit 4'!$F$7)</f>
        <v/>
      </c>
      <c r="D755">
        <v>33502</v>
      </c>
      <c r="E755" s="115">
        <f>'Exhibit 4'!F$30</f>
        <v>0</v>
      </c>
      <c r="F755" t="s">
        <v>811</v>
      </c>
    </row>
    <row r="756" spans="1:6" x14ac:dyDescent="0.3">
      <c r="A756">
        <f>VLOOKUP('Start Here'!$B$2,EntityNumber,2,FALSE)</f>
        <v>510002</v>
      </c>
      <c r="B756" s="131">
        <f>YEAR('Start Here'!$B$5)</f>
        <v>2025</v>
      </c>
      <c r="C756" s="213" t="str">
        <f>IF(ISBLANK('Exhibit 4'!$F$7),"",'Exhibit 4'!$F$7)</f>
        <v/>
      </c>
      <c r="D756">
        <v>33504</v>
      </c>
      <c r="E756" s="115">
        <f>'Exhibit 4'!F$31</f>
        <v>0</v>
      </c>
      <c r="F756" t="s">
        <v>811</v>
      </c>
    </row>
    <row r="757" spans="1:6" x14ac:dyDescent="0.3">
      <c r="A757">
        <f>VLOOKUP('Start Here'!$B$2,EntityNumber,2,FALSE)</f>
        <v>510002</v>
      </c>
      <c r="B757" s="131">
        <f>YEAR('Start Here'!$B$5)</f>
        <v>2025</v>
      </c>
      <c r="C757" s="213" t="str">
        <f>IF(ISBLANK('Exhibit 4'!$F$7),"",'Exhibit 4'!$F$7)</f>
        <v/>
      </c>
      <c r="D757">
        <v>33505</v>
      </c>
      <c r="E757" s="115">
        <f>'Exhibit 4'!F$32</f>
        <v>0</v>
      </c>
      <c r="F757" t="s">
        <v>811</v>
      </c>
    </row>
    <row r="758" spans="1:6" x14ac:dyDescent="0.3">
      <c r="A758">
        <f>VLOOKUP('Start Here'!$B$2,EntityNumber,2,FALSE)</f>
        <v>510002</v>
      </c>
      <c r="B758" s="131">
        <f>YEAR('Start Here'!$B$5)</f>
        <v>2025</v>
      </c>
      <c r="C758" s="213" t="str">
        <f>IF(ISBLANK('Exhibit 4'!$F$7),"",'Exhibit 4'!$F$7)</f>
        <v/>
      </c>
      <c r="D758">
        <v>33506</v>
      </c>
      <c r="E758" s="115">
        <f>'Exhibit 4'!F$33</f>
        <v>0</v>
      </c>
      <c r="F758" t="s">
        <v>811</v>
      </c>
    </row>
    <row r="759" spans="1:6" x14ac:dyDescent="0.3">
      <c r="A759">
        <f>VLOOKUP('Start Here'!$B$2,EntityNumber,2,FALSE)</f>
        <v>510002</v>
      </c>
      <c r="B759" s="131">
        <f>YEAR('Start Here'!$B$5)</f>
        <v>2025</v>
      </c>
      <c r="C759" s="213" t="str">
        <f>IF(ISBLANK('Exhibit 4'!$F$7),"",'Exhibit 4'!$F$7)</f>
        <v/>
      </c>
      <c r="D759">
        <v>33507</v>
      </c>
      <c r="E759" s="115">
        <f>'Exhibit 4'!F$34</f>
        <v>0</v>
      </c>
      <c r="F759" t="s">
        <v>811</v>
      </c>
    </row>
    <row r="760" spans="1:6" x14ac:dyDescent="0.3">
      <c r="A760">
        <f>VLOOKUP('Start Here'!$B$2,EntityNumber,2,FALSE)</f>
        <v>510002</v>
      </c>
      <c r="B760" s="131">
        <f>YEAR('Start Here'!$B$5)</f>
        <v>2025</v>
      </c>
      <c r="C760" s="213" t="str">
        <f>IF(ISBLANK('Exhibit 4'!$F$7),"",'Exhibit 4'!$F$7)</f>
        <v/>
      </c>
      <c r="D760">
        <v>33508</v>
      </c>
      <c r="E760" s="115">
        <f>'Exhibit 4'!F$35</f>
        <v>0</v>
      </c>
      <c r="F760" t="s">
        <v>811</v>
      </c>
    </row>
    <row r="761" spans="1:6" x14ac:dyDescent="0.3">
      <c r="A761">
        <f>VLOOKUP('Start Here'!$B$2,EntityNumber,2,FALSE)</f>
        <v>510002</v>
      </c>
      <c r="B761" s="131">
        <f>YEAR('Start Here'!$B$5)</f>
        <v>2025</v>
      </c>
      <c r="C761" s="213" t="str">
        <f>IF(ISBLANK('Exhibit 4'!$F$7),"",'Exhibit 4'!$F$7)</f>
        <v/>
      </c>
      <c r="D761">
        <v>33509</v>
      </c>
      <c r="E761" s="115">
        <f>'Exhibit 4'!F$36</f>
        <v>0</v>
      </c>
      <c r="F761" t="s">
        <v>811</v>
      </c>
    </row>
    <row r="762" spans="1:6" x14ac:dyDescent="0.3">
      <c r="A762">
        <f>VLOOKUP('Start Here'!$B$2,EntityNumber,2,FALSE)</f>
        <v>510002</v>
      </c>
      <c r="B762" s="131">
        <f>YEAR('Start Here'!$B$5)</f>
        <v>2025</v>
      </c>
      <c r="C762" s="213" t="str">
        <f>IF(ISBLANK('Exhibit 4'!$F$7),"",'Exhibit 4'!$F$7)</f>
        <v/>
      </c>
      <c r="D762">
        <v>33510</v>
      </c>
      <c r="E762" s="115">
        <f>'Exhibit 4'!F$37</f>
        <v>0</v>
      </c>
      <c r="F762" t="s">
        <v>811</v>
      </c>
    </row>
    <row r="763" spans="1:6" x14ac:dyDescent="0.3">
      <c r="A763">
        <f>VLOOKUP('Start Here'!$B$2,EntityNumber,2,FALSE)</f>
        <v>510002</v>
      </c>
      <c r="B763" s="131">
        <f>YEAR('Start Here'!$B$5)</f>
        <v>2025</v>
      </c>
      <c r="C763" s="213" t="str">
        <f>IF(ISBLANK('Exhibit 4'!$F$7),"",'Exhibit 4'!$F$7)</f>
        <v/>
      </c>
      <c r="D763">
        <v>33511</v>
      </c>
      <c r="E763" s="115">
        <f>'Exhibit 4'!F$38</f>
        <v>0</v>
      </c>
      <c r="F763" t="s">
        <v>811</v>
      </c>
    </row>
    <row r="764" spans="1:6" x14ac:dyDescent="0.3">
      <c r="A764">
        <f>VLOOKUP('Start Here'!$B$2,EntityNumber,2,FALSE)</f>
        <v>510002</v>
      </c>
      <c r="B764" s="131">
        <f>YEAR('Start Here'!$B$5)</f>
        <v>2025</v>
      </c>
      <c r="C764" s="213" t="str">
        <f>IF(ISBLANK('Exhibit 4'!$F$7),"",'Exhibit 4'!$F$7)</f>
        <v/>
      </c>
      <c r="D764">
        <v>33513</v>
      </c>
      <c r="E764" s="115">
        <f>'Exhibit 4'!F$39</f>
        <v>0</v>
      </c>
      <c r="F764" t="s">
        <v>811</v>
      </c>
    </row>
    <row r="765" spans="1:6" x14ac:dyDescent="0.3">
      <c r="A765">
        <f>VLOOKUP('Start Here'!$B$2,EntityNumber,2,FALSE)</f>
        <v>510002</v>
      </c>
      <c r="B765" s="131">
        <f>YEAR('Start Here'!$B$5)</f>
        <v>2025</v>
      </c>
      <c r="C765" s="213" t="str">
        <f>IF(ISBLANK('Exhibit 4'!$F$7),"",'Exhibit 4'!$F$7)</f>
        <v/>
      </c>
      <c r="D765">
        <v>33514</v>
      </c>
      <c r="E765" s="115">
        <f>'Exhibit 4'!F$40</f>
        <v>0</v>
      </c>
      <c r="F765" t="s">
        <v>811</v>
      </c>
    </row>
    <row r="766" spans="1:6" x14ac:dyDescent="0.3">
      <c r="A766">
        <f>VLOOKUP('Start Here'!$B$2,EntityNumber,2,FALSE)</f>
        <v>510002</v>
      </c>
      <c r="B766" s="131">
        <f>YEAR('Start Here'!$B$5)</f>
        <v>2025</v>
      </c>
      <c r="C766" s="213" t="str">
        <f>IF(ISBLANK('Exhibit 4'!$F$7),"",'Exhibit 4'!$F$7)</f>
        <v/>
      </c>
      <c r="D766">
        <v>33515</v>
      </c>
      <c r="E766" s="115">
        <f>'Exhibit 4'!F$41</f>
        <v>0</v>
      </c>
      <c r="F766" t="s">
        <v>811</v>
      </c>
    </row>
    <row r="767" spans="1:6" x14ac:dyDescent="0.3">
      <c r="A767">
        <f>VLOOKUP('Start Here'!$B$2,EntityNumber,2,FALSE)</f>
        <v>510002</v>
      </c>
      <c r="B767" s="131">
        <f>YEAR('Start Here'!$B$5)</f>
        <v>2025</v>
      </c>
      <c r="C767" s="213" t="str">
        <f>IF(ISBLANK('Exhibit 4'!$F$7),"",'Exhibit 4'!$F$7)</f>
        <v/>
      </c>
      <c r="D767">
        <v>33516</v>
      </c>
      <c r="E767" s="115">
        <f>'Exhibit 4'!F$42</f>
        <v>0</v>
      </c>
      <c r="F767" t="s">
        <v>811</v>
      </c>
    </row>
    <row r="768" spans="1:6" x14ac:dyDescent="0.3">
      <c r="A768">
        <f>VLOOKUP('Start Here'!$B$2,EntityNumber,2,FALSE)</f>
        <v>510002</v>
      </c>
      <c r="B768" s="131">
        <f>YEAR('Start Here'!$B$5)</f>
        <v>2025</v>
      </c>
      <c r="C768" s="213" t="str">
        <f>IF(ISBLANK('Exhibit 4'!$F$7),"",'Exhibit 4'!$F$7)</f>
        <v/>
      </c>
      <c r="D768">
        <v>33517</v>
      </c>
      <c r="E768" s="115">
        <f>'Exhibit 4'!F$43</f>
        <v>0</v>
      </c>
      <c r="F768" t="s">
        <v>811</v>
      </c>
    </row>
    <row r="769" spans="1:6" x14ac:dyDescent="0.3">
      <c r="A769">
        <f>VLOOKUP('Start Here'!$B$2,EntityNumber,2,FALSE)</f>
        <v>510002</v>
      </c>
      <c r="B769" s="131">
        <f>YEAR('Start Here'!$B$5)</f>
        <v>2025</v>
      </c>
      <c r="C769" s="213" t="str">
        <f>IF(ISBLANK('Exhibit 4'!$F$7),"",'Exhibit 4'!$F$7)</f>
        <v/>
      </c>
      <c r="D769">
        <v>33518</v>
      </c>
      <c r="E769" s="115">
        <f>'Exhibit 4'!F$44</f>
        <v>0</v>
      </c>
      <c r="F769" t="s">
        <v>811</v>
      </c>
    </row>
    <row r="770" spans="1:6" x14ac:dyDescent="0.3">
      <c r="A770">
        <f>VLOOKUP('Start Here'!$B$2,EntityNumber,2,FALSE)</f>
        <v>510002</v>
      </c>
      <c r="B770" s="131">
        <f>YEAR('Start Here'!$B$5)</f>
        <v>2025</v>
      </c>
      <c r="C770" s="213" t="str">
        <f>IF(ISBLANK('Exhibit 4'!$F$7),"",'Exhibit 4'!$F$7)</f>
        <v/>
      </c>
      <c r="D770">
        <v>33519</v>
      </c>
      <c r="E770" s="115">
        <f>'Exhibit 4'!F$45</f>
        <v>0</v>
      </c>
      <c r="F770" t="s">
        <v>811</v>
      </c>
    </row>
    <row r="771" spans="1:6" x14ac:dyDescent="0.3">
      <c r="A771">
        <f>VLOOKUP('Start Here'!$B$2,EntityNumber,2,FALSE)</f>
        <v>510002</v>
      </c>
      <c r="B771" s="131">
        <f>YEAR('Start Here'!$B$5)</f>
        <v>2025</v>
      </c>
      <c r="C771" s="213" t="str">
        <f>IF(ISBLANK('Exhibit 4'!$F$7),"",'Exhibit 4'!$F$7)</f>
        <v/>
      </c>
      <c r="D771">
        <v>33599</v>
      </c>
      <c r="E771" s="115">
        <f>'Exhibit 4'!F$46</f>
        <v>0</v>
      </c>
      <c r="F771" t="s">
        <v>811</v>
      </c>
    </row>
    <row r="772" spans="1:6" x14ac:dyDescent="0.3">
      <c r="A772">
        <f>VLOOKUP('Start Here'!$B$2,EntityNumber,2,FALSE)</f>
        <v>510002</v>
      </c>
      <c r="B772" s="131">
        <f>YEAR('Start Here'!$B$5)</f>
        <v>2025</v>
      </c>
      <c r="C772" s="213" t="str">
        <f>IF(ISBLANK('Exhibit 4'!$F$7),"",'Exhibit 4'!$F$7)</f>
        <v/>
      </c>
      <c r="D772">
        <v>33600</v>
      </c>
      <c r="E772" s="115">
        <f>'Exhibit 4'!F$47</f>
        <v>0</v>
      </c>
      <c r="F772" t="s">
        <v>811</v>
      </c>
    </row>
    <row r="773" spans="1:6" x14ac:dyDescent="0.3">
      <c r="A773">
        <f>VLOOKUP('Start Here'!$B$2,EntityNumber,2,FALSE)</f>
        <v>510002</v>
      </c>
      <c r="B773" s="131">
        <f>YEAR('Start Here'!$B$5)</f>
        <v>2025</v>
      </c>
      <c r="C773" s="213" t="str">
        <f>IF(ISBLANK('Exhibit 4'!$F$7),"",'Exhibit 4'!$F$7)</f>
        <v/>
      </c>
      <c r="D773">
        <v>33800</v>
      </c>
      <c r="E773" s="115">
        <f>'Exhibit 4'!F$48</f>
        <v>0</v>
      </c>
      <c r="F773" t="s">
        <v>811</v>
      </c>
    </row>
    <row r="774" spans="1:6" x14ac:dyDescent="0.3">
      <c r="A774">
        <f>VLOOKUP('Start Here'!$B$2,EntityNumber,2,FALSE)</f>
        <v>510002</v>
      </c>
      <c r="B774" s="131">
        <f>YEAR('Start Here'!$B$5)</f>
        <v>2025</v>
      </c>
      <c r="C774" s="213" t="str">
        <f>IF(ISBLANK('Exhibit 4'!$F$7),"",'Exhibit 4'!$F$7)</f>
        <v/>
      </c>
      <c r="D774">
        <v>33900</v>
      </c>
      <c r="E774" s="115">
        <f>'Exhibit 4'!F$49</f>
        <v>0</v>
      </c>
      <c r="F774" t="s">
        <v>811</v>
      </c>
    </row>
    <row r="775" spans="1:6" x14ac:dyDescent="0.3">
      <c r="A775">
        <f>VLOOKUP('Start Here'!$B$2,EntityNumber,2,FALSE)</f>
        <v>510002</v>
      </c>
      <c r="B775" s="131">
        <f>YEAR('Start Here'!$B$5)</f>
        <v>2025</v>
      </c>
      <c r="C775" s="213" t="str">
        <f>IF(ISBLANK('Exhibit 4'!$F$7),"",'Exhibit 4'!$F$7)</f>
        <v/>
      </c>
      <c r="D775">
        <v>34110</v>
      </c>
      <c r="E775" s="115">
        <f>'Exhibit 4'!F$54</f>
        <v>0</v>
      </c>
      <c r="F775" t="s">
        <v>811</v>
      </c>
    </row>
    <row r="776" spans="1:6" x14ac:dyDescent="0.3">
      <c r="A776">
        <f>VLOOKUP('Start Here'!$B$2,EntityNumber,2,FALSE)</f>
        <v>510002</v>
      </c>
      <c r="B776" s="131">
        <f>YEAR('Start Here'!$B$5)</f>
        <v>2025</v>
      </c>
      <c r="C776" s="213" t="str">
        <f>IF(ISBLANK('Exhibit 4'!$F$7),"",'Exhibit 4'!$F$7)</f>
        <v/>
      </c>
      <c r="D776">
        <v>34120</v>
      </c>
      <c r="E776" s="115">
        <f>'Exhibit 4'!F$55</f>
        <v>0</v>
      </c>
      <c r="F776" t="s">
        <v>811</v>
      </c>
    </row>
    <row r="777" spans="1:6" x14ac:dyDescent="0.3">
      <c r="A777">
        <f>VLOOKUP('Start Here'!$B$2,EntityNumber,2,FALSE)</f>
        <v>510002</v>
      </c>
      <c r="B777" s="131">
        <f>YEAR('Start Here'!$B$5)</f>
        <v>2025</v>
      </c>
      <c r="C777" s="213" t="str">
        <f>IF(ISBLANK('Exhibit 4'!$F$7),"",'Exhibit 4'!$F$7)</f>
        <v/>
      </c>
      <c r="D777">
        <v>34130</v>
      </c>
      <c r="E777" s="115">
        <f>'Exhibit 4'!F$56</f>
        <v>0</v>
      </c>
      <c r="F777" t="s">
        <v>811</v>
      </c>
    </row>
    <row r="778" spans="1:6" x14ac:dyDescent="0.3">
      <c r="A778">
        <f>VLOOKUP('Start Here'!$B$2,EntityNumber,2,FALSE)</f>
        <v>510002</v>
      </c>
      <c r="B778" s="131">
        <f>YEAR('Start Here'!$B$5)</f>
        <v>2025</v>
      </c>
      <c r="C778" s="213" t="str">
        <f>IF(ISBLANK('Exhibit 4'!$F$7),"",'Exhibit 4'!$F$7)</f>
        <v/>
      </c>
      <c r="D778">
        <v>34140</v>
      </c>
      <c r="E778" s="115">
        <f>'Exhibit 4'!F$57</f>
        <v>0</v>
      </c>
      <c r="F778" t="s">
        <v>811</v>
      </c>
    </row>
    <row r="779" spans="1:6" x14ac:dyDescent="0.3">
      <c r="A779">
        <f>VLOOKUP('Start Here'!$B$2,EntityNumber,2,FALSE)</f>
        <v>510002</v>
      </c>
      <c r="B779" s="131">
        <f>YEAR('Start Here'!$B$5)</f>
        <v>2025</v>
      </c>
      <c r="C779" s="213" t="str">
        <f>IF(ISBLANK('Exhibit 4'!$F$7),"",'Exhibit 4'!$F$7)</f>
        <v/>
      </c>
      <c r="D779">
        <v>34150</v>
      </c>
      <c r="E779" s="115">
        <f>'Exhibit 4'!F$58</f>
        <v>0</v>
      </c>
      <c r="F779" t="s">
        <v>811</v>
      </c>
    </row>
    <row r="780" spans="1:6" x14ac:dyDescent="0.3">
      <c r="A780">
        <f>VLOOKUP('Start Here'!$B$2,EntityNumber,2,FALSE)</f>
        <v>510002</v>
      </c>
      <c r="B780" s="131">
        <f>YEAR('Start Here'!$B$5)</f>
        <v>2025</v>
      </c>
      <c r="C780" s="213" t="str">
        <f>IF(ISBLANK('Exhibit 4'!$F$7),"",'Exhibit 4'!$F$7)</f>
        <v/>
      </c>
      <c r="D780">
        <v>34190</v>
      </c>
      <c r="E780" s="115">
        <f>'Exhibit 4'!F$59</f>
        <v>0</v>
      </c>
      <c r="F780" t="s">
        <v>811</v>
      </c>
    </row>
    <row r="781" spans="1:6" x14ac:dyDescent="0.3">
      <c r="A781">
        <f>VLOOKUP('Start Here'!$B$2,EntityNumber,2,FALSE)</f>
        <v>510002</v>
      </c>
      <c r="B781" s="131">
        <f>YEAR('Start Here'!$B$5)</f>
        <v>2025</v>
      </c>
      <c r="C781" s="213" t="str">
        <f>IF(ISBLANK('Exhibit 4'!$F$7),"",'Exhibit 4'!$F$7)</f>
        <v/>
      </c>
      <c r="D781">
        <v>34210</v>
      </c>
      <c r="E781" s="115">
        <f>'Exhibit 4'!F$61</f>
        <v>0</v>
      </c>
      <c r="F781" t="s">
        <v>811</v>
      </c>
    </row>
    <row r="782" spans="1:6" x14ac:dyDescent="0.3">
      <c r="A782">
        <f>VLOOKUP('Start Here'!$B$2,EntityNumber,2,FALSE)</f>
        <v>510002</v>
      </c>
      <c r="B782" s="131">
        <f>YEAR('Start Here'!$B$5)</f>
        <v>2025</v>
      </c>
      <c r="C782" s="213" t="str">
        <f>IF(ISBLANK('Exhibit 4'!$F$7),"",'Exhibit 4'!$F$7)</f>
        <v/>
      </c>
      <c r="D782">
        <v>34220</v>
      </c>
      <c r="E782" s="115">
        <f>'Exhibit 4'!F$62</f>
        <v>0</v>
      </c>
      <c r="F782" t="s">
        <v>811</v>
      </c>
    </row>
    <row r="783" spans="1:6" x14ac:dyDescent="0.3">
      <c r="A783">
        <f>VLOOKUP('Start Here'!$B$2,EntityNumber,2,FALSE)</f>
        <v>510002</v>
      </c>
      <c r="B783" s="131">
        <f>YEAR('Start Here'!$B$5)</f>
        <v>2025</v>
      </c>
      <c r="C783" s="213" t="str">
        <f>IF(ISBLANK('Exhibit 4'!$F$7),"",'Exhibit 4'!$F$7)</f>
        <v/>
      </c>
      <c r="D783">
        <v>34230</v>
      </c>
      <c r="E783" s="115">
        <f>'Exhibit 4'!F$63</f>
        <v>0</v>
      </c>
      <c r="F783" t="s">
        <v>811</v>
      </c>
    </row>
    <row r="784" spans="1:6" x14ac:dyDescent="0.3">
      <c r="A784">
        <f>VLOOKUP('Start Here'!$B$2,EntityNumber,2,FALSE)</f>
        <v>510002</v>
      </c>
      <c r="B784" s="131">
        <f>YEAR('Start Here'!$B$5)</f>
        <v>2025</v>
      </c>
      <c r="C784" s="213" t="str">
        <f>IF(ISBLANK('Exhibit 4'!$F$7),"",'Exhibit 4'!$F$7)</f>
        <v/>
      </c>
      <c r="D784">
        <v>34290</v>
      </c>
      <c r="E784" s="115">
        <f>'Exhibit 4'!F$64</f>
        <v>0</v>
      </c>
      <c r="F784" t="s">
        <v>811</v>
      </c>
    </row>
    <row r="785" spans="1:6" x14ac:dyDescent="0.3">
      <c r="A785">
        <f>VLOOKUP('Start Here'!$B$2,EntityNumber,2,FALSE)</f>
        <v>510002</v>
      </c>
      <c r="B785" s="131">
        <f>YEAR('Start Here'!$B$5)</f>
        <v>2025</v>
      </c>
      <c r="C785" s="213" t="str">
        <f>IF(ISBLANK('Exhibit 4'!$F$7),"",'Exhibit 4'!$F$7)</f>
        <v/>
      </c>
      <c r="D785">
        <v>34310</v>
      </c>
      <c r="E785" s="115">
        <f>'Exhibit 4'!F$66</f>
        <v>0</v>
      </c>
      <c r="F785" t="s">
        <v>811</v>
      </c>
    </row>
    <row r="786" spans="1:6" x14ac:dyDescent="0.3">
      <c r="A786">
        <f>VLOOKUP('Start Here'!$B$2,EntityNumber,2,FALSE)</f>
        <v>510002</v>
      </c>
      <c r="B786" s="131">
        <f>YEAR('Start Here'!$B$5)</f>
        <v>2025</v>
      </c>
      <c r="C786" s="213" t="str">
        <f>IF(ISBLANK('Exhibit 4'!$F$7),"",'Exhibit 4'!$F$7)</f>
        <v/>
      </c>
      <c r="D786">
        <v>34320</v>
      </c>
      <c r="E786" s="115">
        <f>'Exhibit 4'!F$67</f>
        <v>0</v>
      </c>
      <c r="F786" t="s">
        <v>811</v>
      </c>
    </row>
    <row r="787" spans="1:6" x14ac:dyDescent="0.3">
      <c r="A787">
        <f>VLOOKUP('Start Here'!$B$2,EntityNumber,2,FALSE)</f>
        <v>510002</v>
      </c>
      <c r="B787" s="131">
        <f>YEAR('Start Here'!$B$5)</f>
        <v>2025</v>
      </c>
      <c r="C787" s="213" t="str">
        <f>IF(ISBLANK('Exhibit 4'!$F$7),"",'Exhibit 4'!$F$7)</f>
        <v/>
      </c>
      <c r="D787">
        <v>34330</v>
      </c>
      <c r="E787" s="115">
        <f>'Exhibit 4'!F$68</f>
        <v>0</v>
      </c>
      <c r="F787" t="s">
        <v>811</v>
      </c>
    </row>
    <row r="788" spans="1:6" x14ac:dyDescent="0.3">
      <c r="A788">
        <f>VLOOKUP('Start Here'!$B$2,EntityNumber,2,FALSE)</f>
        <v>510002</v>
      </c>
      <c r="B788" s="131">
        <f>YEAR('Start Here'!$B$5)</f>
        <v>2025</v>
      </c>
      <c r="C788" s="213" t="str">
        <f>IF(ISBLANK('Exhibit 4'!$F$7),"",'Exhibit 4'!$F$7)</f>
        <v/>
      </c>
      <c r="D788">
        <v>34390</v>
      </c>
      <c r="E788" s="115">
        <f>'Exhibit 4'!F$69</f>
        <v>0</v>
      </c>
      <c r="F788" t="s">
        <v>811</v>
      </c>
    </row>
    <row r="789" spans="1:6" x14ac:dyDescent="0.3">
      <c r="A789">
        <f>VLOOKUP('Start Here'!$B$2,EntityNumber,2,FALSE)</f>
        <v>510002</v>
      </c>
      <c r="B789" s="131">
        <f>YEAR('Start Here'!$B$5)</f>
        <v>2025</v>
      </c>
      <c r="C789" s="213" t="str">
        <f>IF(ISBLANK('Exhibit 4'!$F$7),"",'Exhibit 4'!$F$7)</f>
        <v/>
      </c>
      <c r="D789">
        <v>34411</v>
      </c>
      <c r="E789" s="115">
        <f>'Exhibit 4'!F$72</f>
        <v>0</v>
      </c>
      <c r="F789" t="s">
        <v>811</v>
      </c>
    </row>
    <row r="790" spans="1:6" x14ac:dyDescent="0.3">
      <c r="A790">
        <f>VLOOKUP('Start Here'!$B$2,EntityNumber,2,FALSE)</f>
        <v>510002</v>
      </c>
      <c r="B790" s="131">
        <f>YEAR('Start Here'!$B$5)</f>
        <v>2025</v>
      </c>
      <c r="C790" s="213" t="str">
        <f>IF(ISBLANK('Exhibit 4'!$F$7),"",'Exhibit 4'!$F$7)</f>
        <v/>
      </c>
      <c r="D790">
        <v>34412</v>
      </c>
      <c r="E790" s="115">
        <f>'Exhibit 4'!F$73</f>
        <v>0</v>
      </c>
      <c r="F790" t="s">
        <v>811</v>
      </c>
    </row>
    <row r="791" spans="1:6" x14ac:dyDescent="0.3">
      <c r="A791">
        <f>VLOOKUP('Start Here'!$B$2,EntityNumber,2,FALSE)</f>
        <v>510002</v>
      </c>
      <c r="B791" s="131">
        <f>YEAR('Start Here'!$B$5)</f>
        <v>2025</v>
      </c>
      <c r="C791" s="213" t="str">
        <f>IF(ISBLANK('Exhibit 4'!$F$7),"",'Exhibit 4'!$F$7)</f>
        <v/>
      </c>
      <c r="D791">
        <v>34413</v>
      </c>
      <c r="E791" s="115">
        <f>'Exhibit 4'!F$74</f>
        <v>0</v>
      </c>
      <c r="F791" t="s">
        <v>811</v>
      </c>
    </row>
    <row r="792" spans="1:6" x14ac:dyDescent="0.3">
      <c r="A792">
        <f>VLOOKUP('Start Here'!$B$2,EntityNumber,2,FALSE)</f>
        <v>510002</v>
      </c>
      <c r="B792" s="131">
        <f>YEAR('Start Here'!$B$5)</f>
        <v>2025</v>
      </c>
      <c r="C792" s="213" t="str">
        <f>IF(ISBLANK('Exhibit 4'!$F$7),"",'Exhibit 4'!$F$7)</f>
        <v/>
      </c>
      <c r="D792">
        <v>34414</v>
      </c>
      <c r="E792" s="115">
        <f>'Exhibit 4'!F$75</f>
        <v>0</v>
      </c>
      <c r="F792" t="s">
        <v>811</v>
      </c>
    </row>
    <row r="793" spans="1:6" x14ac:dyDescent="0.3">
      <c r="A793">
        <f>VLOOKUP('Start Here'!$B$2,EntityNumber,2,FALSE)</f>
        <v>510002</v>
      </c>
      <c r="B793" s="131">
        <f>YEAR('Start Here'!$B$5)</f>
        <v>2025</v>
      </c>
      <c r="C793" s="213" t="str">
        <f>IF(ISBLANK('Exhibit 4'!$F$7),"",'Exhibit 4'!$F$7)</f>
        <v/>
      </c>
      <c r="D793">
        <v>34419</v>
      </c>
      <c r="E793" s="115">
        <f>'Exhibit 4'!F$76</f>
        <v>0</v>
      </c>
      <c r="F793" t="s">
        <v>811</v>
      </c>
    </row>
    <row r="794" spans="1:6" x14ac:dyDescent="0.3">
      <c r="A794">
        <f>VLOOKUP('Start Here'!$B$2,EntityNumber,2,FALSE)</f>
        <v>510002</v>
      </c>
      <c r="B794" s="131">
        <f>YEAR('Start Here'!$B$5)</f>
        <v>2025</v>
      </c>
      <c r="C794" s="213" t="str">
        <f>IF(ISBLANK('Exhibit 4'!$F$7),"",'Exhibit 4'!$F$7)</f>
        <v/>
      </c>
      <c r="D794">
        <v>34421</v>
      </c>
      <c r="E794" s="115">
        <f>'Exhibit 4'!F$78</f>
        <v>0</v>
      </c>
      <c r="F794" t="s">
        <v>811</v>
      </c>
    </row>
    <row r="795" spans="1:6" x14ac:dyDescent="0.3">
      <c r="A795">
        <f>VLOOKUP('Start Here'!$B$2,EntityNumber,2,FALSE)</f>
        <v>510002</v>
      </c>
      <c r="B795" s="131">
        <f>YEAR('Start Here'!$B$5)</f>
        <v>2025</v>
      </c>
      <c r="C795" s="213" t="str">
        <f>IF(ISBLANK('Exhibit 4'!$F$7),"",'Exhibit 4'!$F$7)</f>
        <v/>
      </c>
      <c r="D795">
        <v>34422</v>
      </c>
      <c r="E795" s="115">
        <f>'Exhibit 4'!F$79</f>
        <v>0</v>
      </c>
      <c r="F795" t="s">
        <v>811</v>
      </c>
    </row>
    <row r="796" spans="1:6" x14ac:dyDescent="0.3">
      <c r="A796">
        <f>VLOOKUP('Start Here'!$B$2,EntityNumber,2,FALSE)</f>
        <v>510002</v>
      </c>
      <c r="B796" s="131">
        <f>YEAR('Start Here'!$B$5)</f>
        <v>2025</v>
      </c>
      <c r="C796" s="213" t="str">
        <f>IF(ISBLANK('Exhibit 4'!$F$7),"",'Exhibit 4'!$F$7)</f>
        <v/>
      </c>
      <c r="D796">
        <v>34423</v>
      </c>
      <c r="E796" s="115">
        <f>'Exhibit 4'!F$80</f>
        <v>0</v>
      </c>
      <c r="F796" t="s">
        <v>811</v>
      </c>
    </row>
    <row r="797" spans="1:6" x14ac:dyDescent="0.3">
      <c r="A797">
        <f>VLOOKUP('Start Here'!$B$2,EntityNumber,2,FALSE)</f>
        <v>510002</v>
      </c>
      <c r="B797" s="131">
        <f>YEAR('Start Here'!$B$5)</f>
        <v>2025</v>
      </c>
      <c r="C797" s="213" t="str">
        <f>IF(ISBLANK('Exhibit 4'!$F$7),"",'Exhibit 4'!$F$7)</f>
        <v/>
      </c>
      <c r="D797">
        <v>34424</v>
      </c>
      <c r="E797" s="115">
        <f>'Exhibit 4'!F$81</f>
        <v>0</v>
      </c>
      <c r="F797" t="s">
        <v>811</v>
      </c>
    </row>
    <row r="798" spans="1:6" x14ac:dyDescent="0.3">
      <c r="A798">
        <f>VLOOKUP('Start Here'!$B$2,EntityNumber,2,FALSE)</f>
        <v>510002</v>
      </c>
      <c r="B798" s="131">
        <f>YEAR('Start Here'!$B$5)</f>
        <v>2025</v>
      </c>
      <c r="C798" s="213" t="str">
        <f>IF(ISBLANK('Exhibit 4'!$F$7),"",'Exhibit 4'!$F$7)</f>
        <v/>
      </c>
      <c r="D798">
        <v>34429</v>
      </c>
      <c r="E798" s="115">
        <f>'Exhibit 4'!F$82</f>
        <v>0</v>
      </c>
      <c r="F798" t="s">
        <v>811</v>
      </c>
    </row>
    <row r="799" spans="1:6" x14ac:dyDescent="0.3">
      <c r="A799">
        <f>VLOOKUP('Start Here'!$B$2,EntityNumber,2,FALSE)</f>
        <v>510002</v>
      </c>
      <c r="B799" s="131">
        <f>YEAR('Start Here'!$B$5)</f>
        <v>2025</v>
      </c>
      <c r="C799" s="213" t="str">
        <f>IF(ISBLANK('Exhibit 4'!$F$7),"",'Exhibit 4'!$F$7)</f>
        <v/>
      </c>
      <c r="D799">
        <v>34430</v>
      </c>
      <c r="E799" s="115">
        <f>'Exhibit 4'!F$83</f>
        <v>0</v>
      </c>
      <c r="F799" t="s">
        <v>811</v>
      </c>
    </row>
    <row r="800" spans="1:6" x14ac:dyDescent="0.3">
      <c r="A800">
        <f>VLOOKUP('Start Here'!$B$2,EntityNumber,2,FALSE)</f>
        <v>510002</v>
      </c>
      <c r="B800" s="131">
        <f>YEAR('Start Here'!$B$5)</f>
        <v>2025</v>
      </c>
      <c r="C800" s="213" t="str">
        <f>IF(ISBLANK('Exhibit 4'!$F$7),"",'Exhibit 4'!$F$7)</f>
        <v/>
      </c>
      <c r="D800">
        <v>34440</v>
      </c>
      <c r="E800" s="115">
        <f>'Exhibit 4'!F$84</f>
        <v>0</v>
      </c>
      <c r="F800" t="s">
        <v>811</v>
      </c>
    </row>
    <row r="801" spans="1:6" x14ac:dyDescent="0.3">
      <c r="A801">
        <f>VLOOKUP('Start Here'!$B$2,EntityNumber,2,FALSE)</f>
        <v>510002</v>
      </c>
      <c r="B801" s="131">
        <f>YEAR('Start Here'!$B$5)</f>
        <v>2025</v>
      </c>
      <c r="C801" s="213" t="str">
        <f>IF(ISBLANK('Exhibit 4'!$F$7),"",'Exhibit 4'!$F$7)</f>
        <v/>
      </c>
      <c r="D801">
        <v>34500</v>
      </c>
      <c r="E801" s="115">
        <f>'Exhibit 4'!F$85</f>
        <v>0</v>
      </c>
      <c r="F801" t="s">
        <v>811</v>
      </c>
    </row>
    <row r="802" spans="1:6" x14ac:dyDescent="0.3">
      <c r="A802">
        <f>VLOOKUP('Start Here'!$B$2,EntityNumber,2,FALSE)</f>
        <v>510002</v>
      </c>
      <c r="B802" s="131">
        <f>YEAR('Start Here'!$B$5)</f>
        <v>2025</v>
      </c>
      <c r="C802" s="213" t="str">
        <f>IF(ISBLANK('Exhibit 4'!$F$7),"",'Exhibit 4'!$F$7)</f>
        <v/>
      </c>
      <c r="D802">
        <v>34600</v>
      </c>
      <c r="E802" s="115">
        <f>'Exhibit 4'!F$86</f>
        <v>0</v>
      </c>
      <c r="F802" t="s">
        <v>811</v>
      </c>
    </row>
    <row r="803" spans="1:6" x14ac:dyDescent="0.3">
      <c r="A803">
        <f>VLOOKUP('Start Here'!$B$2,EntityNumber,2,FALSE)</f>
        <v>510002</v>
      </c>
      <c r="B803" s="131">
        <f>YEAR('Start Here'!$B$5)</f>
        <v>2025</v>
      </c>
      <c r="C803" s="213" t="str">
        <f>IF(ISBLANK('Exhibit 4'!$F$7),"",'Exhibit 4'!$F$7)</f>
        <v/>
      </c>
      <c r="D803">
        <v>34800</v>
      </c>
      <c r="E803" s="115">
        <f>'Exhibit 4'!F$87</f>
        <v>0</v>
      </c>
      <c r="F803" t="s">
        <v>811</v>
      </c>
    </row>
    <row r="804" spans="1:6" x14ac:dyDescent="0.3">
      <c r="A804">
        <f>VLOOKUP('Start Here'!$B$2,EntityNumber,2,FALSE)</f>
        <v>510002</v>
      </c>
      <c r="B804" s="131">
        <f>YEAR('Start Here'!$B$5)</f>
        <v>2025</v>
      </c>
      <c r="C804" s="213" t="str">
        <f>IF(ISBLANK('Exhibit 4'!$F$7),"",'Exhibit 4'!$F$7)</f>
        <v/>
      </c>
      <c r="D804">
        <v>34900</v>
      </c>
      <c r="E804" s="115">
        <f>'Exhibit 4'!F$88</f>
        <v>0</v>
      </c>
      <c r="F804" t="s">
        <v>811</v>
      </c>
    </row>
    <row r="805" spans="1:6" x14ac:dyDescent="0.3">
      <c r="A805">
        <f>VLOOKUP('Start Here'!$B$2,EntityNumber,2,FALSE)</f>
        <v>510002</v>
      </c>
      <c r="B805" s="131">
        <f>YEAR('Start Here'!$B$5)</f>
        <v>2025</v>
      </c>
      <c r="C805" s="213" t="str">
        <f>IF(ISBLANK('Exhibit 4'!$F$7),"",'Exhibit 4'!$F$7)</f>
        <v/>
      </c>
      <c r="D805">
        <v>35100</v>
      </c>
      <c r="E805" s="115">
        <f>'Exhibit 4'!F$92</f>
        <v>0</v>
      </c>
      <c r="F805" t="s">
        <v>811</v>
      </c>
    </row>
    <row r="806" spans="1:6" x14ac:dyDescent="0.3">
      <c r="A806">
        <f>VLOOKUP('Start Here'!$B$2,EntityNumber,2,FALSE)</f>
        <v>510002</v>
      </c>
      <c r="B806" s="131">
        <f>YEAR('Start Here'!$B$5)</f>
        <v>2025</v>
      </c>
      <c r="C806" s="213" t="str">
        <f>IF(ISBLANK('Exhibit 4'!$F$7),"",'Exhibit 4'!$F$7)</f>
        <v/>
      </c>
      <c r="D806">
        <v>35200</v>
      </c>
      <c r="E806" s="115">
        <f>'Exhibit 4'!F$93</f>
        <v>0</v>
      </c>
      <c r="F806" t="s">
        <v>811</v>
      </c>
    </row>
    <row r="807" spans="1:6" x14ac:dyDescent="0.3">
      <c r="A807">
        <f>VLOOKUP('Start Here'!$B$2,EntityNumber,2,FALSE)</f>
        <v>510002</v>
      </c>
      <c r="B807" s="131">
        <f>YEAR('Start Here'!$B$5)</f>
        <v>2025</v>
      </c>
      <c r="C807" s="213" t="str">
        <f>IF(ISBLANK('Exhibit 4'!$F$7),"",'Exhibit 4'!$F$7)</f>
        <v/>
      </c>
      <c r="D807">
        <v>35300</v>
      </c>
      <c r="E807" s="115">
        <f>'Exhibit 4'!F$94</f>
        <v>0</v>
      </c>
      <c r="F807" t="s">
        <v>811</v>
      </c>
    </row>
    <row r="808" spans="1:6" x14ac:dyDescent="0.3">
      <c r="A808">
        <f>VLOOKUP('Start Here'!$B$2,EntityNumber,2,FALSE)</f>
        <v>510002</v>
      </c>
      <c r="B808" s="131">
        <f>YEAR('Start Here'!$B$5)</f>
        <v>2025</v>
      </c>
      <c r="C808" s="213" t="str">
        <f>IF(ISBLANK('Exhibit 4'!$F$7),"",'Exhibit 4'!$F$7)</f>
        <v/>
      </c>
      <c r="D808">
        <v>35900</v>
      </c>
      <c r="E808" s="115">
        <f>'Exhibit 4'!F$95</f>
        <v>0</v>
      </c>
      <c r="F808" t="s">
        <v>811</v>
      </c>
    </row>
    <row r="809" spans="1:6" x14ac:dyDescent="0.3">
      <c r="A809">
        <f>VLOOKUP('Start Here'!$B$2,EntityNumber,2,FALSE)</f>
        <v>510002</v>
      </c>
      <c r="B809" s="131">
        <f>YEAR('Start Here'!$B$5)</f>
        <v>2025</v>
      </c>
      <c r="C809" s="213" t="str">
        <f>IF(ISBLANK('Exhibit 4'!$F$7),"",'Exhibit 4'!$F$7)</f>
        <v/>
      </c>
      <c r="D809">
        <v>36100</v>
      </c>
      <c r="E809" s="115">
        <f>'Exhibit 4'!F$99</f>
        <v>0</v>
      </c>
      <c r="F809" t="s">
        <v>811</v>
      </c>
    </row>
    <row r="810" spans="1:6" x14ac:dyDescent="0.3">
      <c r="A810">
        <f>VLOOKUP('Start Here'!$B$2,EntityNumber,2,FALSE)</f>
        <v>510002</v>
      </c>
      <c r="B810" s="131">
        <f>YEAR('Start Here'!$B$5)</f>
        <v>2025</v>
      </c>
      <c r="C810" s="213" t="str">
        <f>IF(ISBLANK('Exhibit 4'!$F$7),"",'Exhibit 4'!$F$7)</f>
        <v/>
      </c>
      <c r="D810">
        <v>36200</v>
      </c>
      <c r="E810" s="115">
        <f>'Exhibit 4'!F$100</f>
        <v>0</v>
      </c>
      <c r="F810" t="s">
        <v>811</v>
      </c>
    </row>
    <row r="811" spans="1:6" x14ac:dyDescent="0.3">
      <c r="A811">
        <f>VLOOKUP('Start Here'!$B$2,EntityNumber,2,FALSE)</f>
        <v>510002</v>
      </c>
      <c r="B811" s="131">
        <f>YEAR('Start Here'!$B$5)</f>
        <v>2025</v>
      </c>
      <c r="C811" s="213" t="str">
        <f>IF(ISBLANK('Exhibit 4'!$F$7),"",'Exhibit 4'!$F$7)</f>
        <v/>
      </c>
      <c r="D811">
        <v>36300</v>
      </c>
      <c r="E811" s="115">
        <f>'Exhibit 4'!F$101</f>
        <v>0</v>
      </c>
      <c r="F811" t="s">
        <v>811</v>
      </c>
    </row>
    <row r="812" spans="1:6" x14ac:dyDescent="0.3">
      <c r="A812">
        <f>VLOOKUP('Start Here'!$B$2,EntityNumber,2,FALSE)</f>
        <v>510002</v>
      </c>
      <c r="B812" s="131">
        <f>YEAR('Start Here'!$B$5)</f>
        <v>2025</v>
      </c>
      <c r="C812" s="213" t="str">
        <f>IF(ISBLANK('Exhibit 4'!$F$7),"",'Exhibit 4'!$F$7)</f>
        <v/>
      </c>
      <c r="D812">
        <v>36500</v>
      </c>
      <c r="E812" s="115">
        <f>'Exhibit 4'!F$102</f>
        <v>0</v>
      </c>
      <c r="F812" t="s">
        <v>811</v>
      </c>
    </row>
    <row r="813" spans="1:6" x14ac:dyDescent="0.3">
      <c r="A813">
        <f>VLOOKUP('Start Here'!$B$2,EntityNumber,2,FALSE)</f>
        <v>510002</v>
      </c>
      <c r="B813" s="131">
        <f>YEAR('Start Here'!$B$5)</f>
        <v>2025</v>
      </c>
      <c r="C813" s="213" t="str">
        <f>IF(ISBLANK('Exhibit 4'!$F$7),"",'Exhibit 4'!$F$7)</f>
        <v/>
      </c>
      <c r="D813">
        <v>36600</v>
      </c>
      <c r="E813" s="115">
        <f>'Exhibit 4'!F$103</f>
        <v>0</v>
      </c>
      <c r="F813" t="s">
        <v>811</v>
      </c>
    </row>
    <row r="814" spans="1:6" x14ac:dyDescent="0.3">
      <c r="A814">
        <f>VLOOKUP('Start Here'!$B$2,EntityNumber,2,FALSE)</f>
        <v>510002</v>
      </c>
      <c r="B814" s="131">
        <f>YEAR('Start Here'!$B$5)</f>
        <v>2025</v>
      </c>
      <c r="C814" s="213" t="str">
        <f>IF(ISBLANK('Exhibit 4'!$F$7),"",'Exhibit 4'!$F$7)</f>
        <v/>
      </c>
      <c r="D814">
        <v>36900</v>
      </c>
      <c r="E814" s="115">
        <f>'Exhibit 4'!F$104</f>
        <v>0</v>
      </c>
      <c r="F814" t="s">
        <v>811</v>
      </c>
    </row>
    <row r="815" spans="1:6" x14ac:dyDescent="0.3">
      <c r="A815">
        <f>VLOOKUP('Start Here'!$B$2,EntityNumber,2,FALSE)</f>
        <v>510002</v>
      </c>
      <c r="B815" s="131">
        <f>YEAR('Start Here'!$B$5)</f>
        <v>2025</v>
      </c>
      <c r="C815" s="213" t="str">
        <f>IF(ISBLANK('Exhibit 4'!$F$7),"",'Exhibit 4'!$F$7)</f>
        <v/>
      </c>
      <c r="D815">
        <v>411100</v>
      </c>
      <c r="E815" s="115">
        <f>'Exhibit 4'!F$111</f>
        <v>0</v>
      </c>
      <c r="F815" t="s">
        <v>811</v>
      </c>
    </row>
    <row r="816" spans="1:6" x14ac:dyDescent="0.3">
      <c r="A816">
        <f>VLOOKUP('Start Here'!$B$2,EntityNumber,2,FALSE)</f>
        <v>510002</v>
      </c>
      <c r="B816" s="131">
        <f>YEAR('Start Here'!$B$5)</f>
        <v>2025</v>
      </c>
      <c r="C816" s="213" t="str">
        <f>IF(ISBLANK('Exhibit 4'!$F$7),"",'Exhibit 4'!$F$7)</f>
        <v/>
      </c>
      <c r="D816">
        <v>412000</v>
      </c>
      <c r="E816" s="115">
        <f>'Exhibit 4'!F$112</f>
        <v>0</v>
      </c>
      <c r="F816" t="s">
        <v>811</v>
      </c>
    </row>
    <row r="817" spans="1:6" x14ac:dyDescent="0.3">
      <c r="A817">
        <f>VLOOKUP('Start Here'!$B$2,EntityNumber,2,FALSE)</f>
        <v>510002</v>
      </c>
      <c r="B817" s="131">
        <f>YEAR('Start Here'!$B$5)</f>
        <v>2025</v>
      </c>
      <c r="C817" s="213" t="str">
        <f>IF(ISBLANK('Exhibit 4'!$F$7),"",'Exhibit 4'!$F$7)</f>
        <v/>
      </c>
      <c r="D817">
        <v>413000</v>
      </c>
      <c r="E817" s="115">
        <f>'Exhibit 4'!F$113</f>
        <v>0</v>
      </c>
      <c r="F817" t="s">
        <v>811</v>
      </c>
    </row>
    <row r="818" spans="1:6" x14ac:dyDescent="0.3">
      <c r="A818">
        <f>VLOOKUP('Start Here'!$B$2,EntityNumber,2,FALSE)</f>
        <v>510002</v>
      </c>
      <c r="B818" s="131">
        <f>YEAR('Start Here'!$B$5)</f>
        <v>2025</v>
      </c>
      <c r="C818" s="213" t="str">
        <f>IF(ISBLANK('Exhibit 4'!$F$7),"",'Exhibit 4'!$F$7)</f>
        <v/>
      </c>
      <c r="D818">
        <v>414100</v>
      </c>
      <c r="E818" s="115">
        <f>'Exhibit 4'!F$115</f>
        <v>0</v>
      </c>
      <c r="F818" t="s">
        <v>811</v>
      </c>
    </row>
    <row r="819" spans="1:6" x14ac:dyDescent="0.3">
      <c r="A819">
        <f>VLOOKUP('Start Here'!$B$2,EntityNumber,2,FALSE)</f>
        <v>510002</v>
      </c>
      <c r="B819" s="131">
        <f>YEAR('Start Here'!$B$5)</f>
        <v>2025</v>
      </c>
      <c r="C819" s="213" t="str">
        <f>IF(ISBLANK('Exhibit 4'!$F$7),"",'Exhibit 4'!$F$7)</f>
        <v/>
      </c>
      <c r="D819">
        <v>414200</v>
      </c>
      <c r="E819" s="115">
        <f>'Exhibit 4'!F$116</f>
        <v>0</v>
      </c>
      <c r="F819" t="s">
        <v>811</v>
      </c>
    </row>
    <row r="820" spans="1:6" x14ac:dyDescent="0.3">
      <c r="A820">
        <f>VLOOKUP('Start Here'!$B$2,EntityNumber,2,FALSE)</f>
        <v>510002</v>
      </c>
      <c r="B820" s="131">
        <f>YEAR('Start Here'!$B$5)</f>
        <v>2025</v>
      </c>
      <c r="C820" s="213" t="str">
        <f>IF(ISBLANK('Exhibit 4'!$F$7),"",'Exhibit 4'!$F$7)</f>
        <v/>
      </c>
      <c r="D820">
        <v>414300</v>
      </c>
      <c r="E820" s="115">
        <f>'Exhibit 4'!F$117</f>
        <v>0</v>
      </c>
      <c r="F820" t="s">
        <v>811</v>
      </c>
    </row>
    <row r="821" spans="1:6" x14ac:dyDescent="0.3">
      <c r="A821">
        <f>VLOOKUP('Start Here'!$B$2,EntityNumber,2,FALSE)</f>
        <v>510002</v>
      </c>
      <c r="B821" s="131">
        <f>YEAR('Start Here'!$B$5)</f>
        <v>2025</v>
      </c>
      <c r="C821" s="213" t="str">
        <f>IF(ISBLANK('Exhibit 4'!$F$7),"",'Exhibit 4'!$F$7)</f>
        <v/>
      </c>
      <c r="D821">
        <v>414900</v>
      </c>
      <c r="E821" s="115">
        <f>'Exhibit 4'!F$118</f>
        <v>0</v>
      </c>
      <c r="F821" t="s">
        <v>811</v>
      </c>
    </row>
    <row r="822" spans="1:6" x14ac:dyDescent="0.3">
      <c r="A822">
        <f>VLOOKUP('Start Here'!$B$2,EntityNumber,2,FALSE)</f>
        <v>510002</v>
      </c>
      <c r="B822" s="131">
        <f>YEAR('Start Here'!$B$5)</f>
        <v>2025</v>
      </c>
      <c r="C822" s="213" t="str">
        <f>IF(ISBLANK('Exhibit 4'!$F$7),"",'Exhibit 4'!$F$7)</f>
        <v/>
      </c>
      <c r="D822">
        <v>415100</v>
      </c>
      <c r="E822" s="115">
        <f>'Exhibit 4'!F$120</f>
        <v>0</v>
      </c>
      <c r="F822" t="s">
        <v>811</v>
      </c>
    </row>
    <row r="823" spans="1:6" x14ac:dyDescent="0.3">
      <c r="A823">
        <f>VLOOKUP('Start Here'!$B$2,EntityNumber,2,FALSE)</f>
        <v>510002</v>
      </c>
      <c r="B823" s="131">
        <f>YEAR('Start Here'!$B$5)</f>
        <v>2025</v>
      </c>
      <c r="C823" s="213" t="str">
        <f>IF(ISBLANK('Exhibit 4'!$F$7),"",'Exhibit 4'!$F$7)</f>
        <v/>
      </c>
      <c r="D823">
        <v>415200</v>
      </c>
      <c r="E823" s="115">
        <f>'Exhibit 4'!F$121</f>
        <v>0</v>
      </c>
      <c r="F823" t="s">
        <v>811</v>
      </c>
    </row>
    <row r="824" spans="1:6" x14ac:dyDescent="0.3">
      <c r="A824">
        <f>VLOOKUP('Start Here'!$B$2,EntityNumber,2,FALSE)</f>
        <v>510002</v>
      </c>
      <c r="B824" s="131">
        <f>YEAR('Start Here'!$B$5)</f>
        <v>2025</v>
      </c>
      <c r="C824" s="213" t="str">
        <f>IF(ISBLANK('Exhibit 4'!$F$7),"",'Exhibit 4'!$F$7)</f>
        <v/>
      </c>
      <c r="D824">
        <v>415300</v>
      </c>
      <c r="E824" s="115">
        <f>'Exhibit 4'!F$122</f>
        <v>0</v>
      </c>
      <c r="F824" t="s">
        <v>811</v>
      </c>
    </row>
    <row r="825" spans="1:6" x14ac:dyDescent="0.3">
      <c r="A825">
        <f>VLOOKUP('Start Here'!$B$2,EntityNumber,2,FALSE)</f>
        <v>510002</v>
      </c>
      <c r="B825" s="131">
        <f>YEAR('Start Here'!$B$5)</f>
        <v>2025</v>
      </c>
      <c r="C825" s="213" t="str">
        <f>IF(ISBLANK('Exhibit 4'!$F$7),"",'Exhibit 4'!$F$7)</f>
        <v/>
      </c>
      <c r="D825">
        <v>415400</v>
      </c>
      <c r="E825" s="115">
        <f>'Exhibit 4'!F$123</f>
        <v>0</v>
      </c>
      <c r="F825" t="s">
        <v>811</v>
      </c>
    </row>
    <row r="826" spans="1:6" x14ac:dyDescent="0.3">
      <c r="A826">
        <f>VLOOKUP('Start Here'!$B$2,EntityNumber,2,FALSE)</f>
        <v>510002</v>
      </c>
      <c r="B826" s="131">
        <f>YEAR('Start Here'!$B$5)</f>
        <v>2025</v>
      </c>
      <c r="C826" s="213" t="str">
        <f>IF(ISBLANK('Exhibit 4'!$F$7),"",'Exhibit 4'!$F$7)</f>
        <v/>
      </c>
      <c r="D826">
        <v>415900</v>
      </c>
      <c r="E826" s="115">
        <f>'Exhibit 4'!F$124</f>
        <v>0</v>
      </c>
      <c r="F826" t="s">
        <v>811</v>
      </c>
    </row>
    <row r="827" spans="1:6" x14ac:dyDescent="0.3">
      <c r="A827">
        <f>VLOOKUP('Start Here'!$B$2,EntityNumber,2,FALSE)</f>
        <v>510002</v>
      </c>
      <c r="B827" s="131">
        <f>YEAR('Start Here'!$B$5)</f>
        <v>2025</v>
      </c>
      <c r="C827" s="213" t="str">
        <f>IF(ISBLANK('Exhibit 4'!$F$7),"",'Exhibit 4'!$F$7)</f>
        <v/>
      </c>
      <c r="D827">
        <v>416100</v>
      </c>
      <c r="E827" s="115">
        <f>'Exhibit 4'!F$126</f>
        <v>0</v>
      </c>
      <c r="F827" t="s">
        <v>811</v>
      </c>
    </row>
    <row r="828" spans="1:6" x14ac:dyDescent="0.3">
      <c r="A828">
        <f>VLOOKUP('Start Here'!$B$2,EntityNumber,2,FALSE)</f>
        <v>510002</v>
      </c>
      <c r="B828" s="131">
        <f>YEAR('Start Here'!$B$5)</f>
        <v>2025</v>
      </c>
      <c r="C828" s="213" t="str">
        <f>IF(ISBLANK('Exhibit 4'!$F$7),"",'Exhibit 4'!$F$7)</f>
        <v/>
      </c>
      <c r="D828">
        <v>416200</v>
      </c>
      <c r="E828" s="115">
        <f>'Exhibit 4'!F$127</f>
        <v>0</v>
      </c>
      <c r="F828" t="s">
        <v>811</v>
      </c>
    </row>
    <row r="829" spans="1:6" x14ac:dyDescent="0.3">
      <c r="A829">
        <f>VLOOKUP('Start Here'!$B$2,EntityNumber,2,FALSE)</f>
        <v>510002</v>
      </c>
      <c r="B829" s="131">
        <f>YEAR('Start Here'!$B$5)</f>
        <v>2025</v>
      </c>
      <c r="C829" s="213" t="str">
        <f>IF(ISBLANK('Exhibit 4'!$F$7),"",'Exhibit 4'!$F$7)</f>
        <v/>
      </c>
      <c r="D829">
        <v>416300</v>
      </c>
      <c r="E829" s="115">
        <f>'Exhibit 4'!F$128</f>
        <v>0</v>
      </c>
      <c r="F829" t="s">
        <v>811</v>
      </c>
    </row>
    <row r="830" spans="1:6" x14ac:dyDescent="0.3">
      <c r="A830">
        <f>VLOOKUP('Start Here'!$B$2,EntityNumber,2,FALSE)</f>
        <v>510002</v>
      </c>
      <c r="B830" s="131">
        <f>YEAR('Start Here'!$B$5)</f>
        <v>2025</v>
      </c>
      <c r="C830" s="213" t="str">
        <f>IF(ISBLANK('Exhibit 4'!$F$7),"",'Exhibit 4'!$F$7)</f>
        <v/>
      </c>
      <c r="D830">
        <v>416400</v>
      </c>
      <c r="E830" s="115">
        <f>'Exhibit 4'!F$129</f>
        <v>0</v>
      </c>
      <c r="F830" t="s">
        <v>811</v>
      </c>
    </row>
    <row r="831" spans="1:6" x14ac:dyDescent="0.3">
      <c r="A831">
        <f>VLOOKUP('Start Here'!$B$2,EntityNumber,2,FALSE)</f>
        <v>510002</v>
      </c>
      <c r="B831" s="131">
        <f>YEAR('Start Here'!$B$5)</f>
        <v>2025</v>
      </c>
      <c r="C831" s="213" t="str">
        <f>IF(ISBLANK('Exhibit 4'!$F$7),"",'Exhibit 4'!$F$7)</f>
        <v/>
      </c>
      <c r="D831">
        <v>416500</v>
      </c>
      <c r="E831" s="115">
        <f>'Exhibit 4'!F$130</f>
        <v>0</v>
      </c>
      <c r="F831" t="s">
        <v>811</v>
      </c>
    </row>
    <row r="832" spans="1:6" x14ac:dyDescent="0.3">
      <c r="A832">
        <f>VLOOKUP('Start Here'!$B$2,EntityNumber,2,FALSE)</f>
        <v>510002</v>
      </c>
      <c r="B832" s="131">
        <f>YEAR('Start Here'!$B$5)</f>
        <v>2025</v>
      </c>
      <c r="C832" s="213" t="str">
        <f>IF(ISBLANK('Exhibit 4'!$F$7),"",'Exhibit 4'!$F$7)</f>
        <v/>
      </c>
      <c r="D832">
        <v>416600</v>
      </c>
      <c r="E832" s="115">
        <f>'Exhibit 4'!F$131</f>
        <v>0</v>
      </c>
      <c r="F832" t="s">
        <v>811</v>
      </c>
    </row>
    <row r="833" spans="1:6" x14ac:dyDescent="0.3">
      <c r="A833">
        <f>VLOOKUP('Start Here'!$B$2,EntityNumber,2,FALSE)</f>
        <v>510002</v>
      </c>
      <c r="B833" s="131">
        <f>YEAR('Start Here'!$B$5)</f>
        <v>2025</v>
      </c>
      <c r="C833" s="213" t="str">
        <f>IF(ISBLANK('Exhibit 4'!$F$7),"",'Exhibit 4'!$F$7)</f>
        <v/>
      </c>
      <c r="D833">
        <v>416700</v>
      </c>
      <c r="E833" s="115">
        <f>'Exhibit 4'!F$132</f>
        <v>0</v>
      </c>
      <c r="F833" t="s">
        <v>811</v>
      </c>
    </row>
    <row r="834" spans="1:6" x14ac:dyDescent="0.3">
      <c r="A834">
        <f>VLOOKUP('Start Here'!$B$2,EntityNumber,2,FALSE)</f>
        <v>510002</v>
      </c>
      <c r="B834" s="131">
        <f>YEAR('Start Here'!$B$5)</f>
        <v>2025</v>
      </c>
      <c r="C834" s="213" t="str">
        <f>IF(ISBLANK('Exhibit 4'!$F$7),"",'Exhibit 4'!$F$7)</f>
        <v/>
      </c>
      <c r="D834">
        <v>416800</v>
      </c>
      <c r="E834" s="115">
        <f>'Exhibit 4'!F$133</f>
        <v>0</v>
      </c>
      <c r="F834" t="s">
        <v>811</v>
      </c>
    </row>
    <row r="835" spans="1:6" x14ac:dyDescent="0.3">
      <c r="A835">
        <f>VLOOKUP('Start Here'!$B$2,EntityNumber,2,FALSE)</f>
        <v>510002</v>
      </c>
      <c r="B835" s="131">
        <f>YEAR('Start Here'!$B$5)</f>
        <v>2025</v>
      </c>
      <c r="C835" s="213" t="str">
        <f>IF(ISBLANK('Exhibit 4'!$F$7),"",'Exhibit 4'!$F$7)</f>
        <v/>
      </c>
      <c r="D835">
        <v>416900</v>
      </c>
      <c r="E835" s="115">
        <f>'Exhibit 4'!F$134</f>
        <v>0</v>
      </c>
      <c r="F835" t="s">
        <v>811</v>
      </c>
    </row>
    <row r="836" spans="1:6" x14ac:dyDescent="0.3">
      <c r="A836">
        <f>VLOOKUP('Start Here'!$B$2,EntityNumber,2,FALSE)</f>
        <v>510002</v>
      </c>
      <c r="B836" s="131">
        <f>YEAR('Start Here'!$B$5)</f>
        <v>2025</v>
      </c>
      <c r="C836" s="213" t="str">
        <f>IF(ISBLANK('Exhibit 4'!$F$7),"",'Exhibit 4'!$F$7)</f>
        <v/>
      </c>
      <c r="D836">
        <v>417000</v>
      </c>
      <c r="E836" s="115">
        <f>'Exhibit 4'!F$135</f>
        <v>0</v>
      </c>
      <c r="F836" t="s">
        <v>811</v>
      </c>
    </row>
    <row r="837" spans="1:6" x14ac:dyDescent="0.3">
      <c r="A837">
        <f>VLOOKUP('Start Here'!$B$2,EntityNumber,2,FALSE)</f>
        <v>510002</v>
      </c>
      <c r="B837" s="131">
        <f>YEAR('Start Here'!$B$5)</f>
        <v>2025</v>
      </c>
      <c r="C837" s="213" t="str">
        <f>IF(ISBLANK('Exhibit 4'!$F$7),"",'Exhibit 4'!$F$7)</f>
        <v/>
      </c>
      <c r="D837">
        <v>417100</v>
      </c>
      <c r="E837" s="115">
        <f>'Exhibit 4'!F$136</f>
        <v>0</v>
      </c>
      <c r="F837" t="s">
        <v>811</v>
      </c>
    </row>
    <row r="838" spans="1:6" x14ac:dyDescent="0.3">
      <c r="A838">
        <f>VLOOKUP('Start Here'!$B$2,EntityNumber,2,FALSE)</f>
        <v>510002</v>
      </c>
      <c r="B838" s="131">
        <f>YEAR('Start Here'!$B$5)</f>
        <v>2025</v>
      </c>
      <c r="C838" s="213" t="str">
        <f>IF(ISBLANK('Exhibit 4'!$F$7),"",'Exhibit 4'!$F$7)</f>
        <v/>
      </c>
      <c r="D838">
        <v>417200</v>
      </c>
      <c r="E838" s="115">
        <f>'Exhibit 4'!F$137</f>
        <v>0</v>
      </c>
      <c r="F838" t="s">
        <v>811</v>
      </c>
    </row>
    <row r="839" spans="1:6" x14ac:dyDescent="0.3">
      <c r="A839">
        <f>VLOOKUP('Start Here'!$B$2,EntityNumber,2,FALSE)</f>
        <v>510002</v>
      </c>
      <c r="B839" s="131">
        <f>YEAR('Start Here'!$B$5)</f>
        <v>2025</v>
      </c>
      <c r="C839" s="213" t="str">
        <f>IF(ISBLANK('Exhibit 4'!$F$7),"",'Exhibit 4'!$F$7)</f>
        <v/>
      </c>
      <c r="D839">
        <v>421100</v>
      </c>
      <c r="E839" s="115">
        <f>'Exhibit 4'!F$142</f>
        <v>0</v>
      </c>
      <c r="F839" t="s">
        <v>811</v>
      </c>
    </row>
    <row r="840" spans="1:6" x14ac:dyDescent="0.3">
      <c r="A840">
        <f>VLOOKUP('Start Here'!$B$2,EntityNumber,2,FALSE)</f>
        <v>510002</v>
      </c>
      <c r="B840" s="131">
        <f>YEAR('Start Here'!$B$5)</f>
        <v>2025</v>
      </c>
      <c r="C840" s="213" t="str">
        <f>IF(ISBLANK('Exhibit 4'!$F$7),"",'Exhibit 4'!$F$7)</f>
        <v/>
      </c>
      <c r="D840">
        <v>421200</v>
      </c>
      <c r="E840" s="115">
        <f>'Exhibit 4'!F$143</f>
        <v>0</v>
      </c>
      <c r="F840" t="s">
        <v>811</v>
      </c>
    </row>
    <row r="841" spans="1:6" x14ac:dyDescent="0.3">
      <c r="A841">
        <f>VLOOKUP('Start Here'!$B$2,EntityNumber,2,FALSE)</f>
        <v>510002</v>
      </c>
      <c r="B841" s="131">
        <f>YEAR('Start Here'!$B$5)</f>
        <v>2025</v>
      </c>
      <c r="C841" s="213" t="str">
        <f>IF(ISBLANK('Exhibit 4'!$F$7),"",'Exhibit 4'!$F$7)</f>
        <v/>
      </c>
      <c r="D841">
        <v>421300</v>
      </c>
      <c r="E841" s="115">
        <f>'Exhibit 4'!F$144</f>
        <v>0</v>
      </c>
      <c r="F841" t="s">
        <v>811</v>
      </c>
    </row>
    <row r="842" spans="1:6" x14ac:dyDescent="0.3">
      <c r="A842">
        <f>VLOOKUP('Start Here'!$B$2,EntityNumber,2,FALSE)</f>
        <v>510002</v>
      </c>
      <c r="B842" s="131">
        <f>YEAR('Start Here'!$B$5)</f>
        <v>2025</v>
      </c>
      <c r="C842" s="213" t="str">
        <f>IF(ISBLANK('Exhibit 4'!$F$7),"",'Exhibit 4'!$F$7)</f>
        <v/>
      </c>
      <c r="D842">
        <v>421400</v>
      </c>
      <c r="E842" s="115">
        <f>'Exhibit 4'!F$145</f>
        <v>0</v>
      </c>
      <c r="F842" t="s">
        <v>811</v>
      </c>
    </row>
    <row r="843" spans="1:6" x14ac:dyDescent="0.3">
      <c r="A843">
        <f>VLOOKUP('Start Here'!$B$2,EntityNumber,2,FALSE)</f>
        <v>510002</v>
      </c>
      <c r="B843" s="131">
        <f>YEAR('Start Here'!$B$5)</f>
        <v>2025</v>
      </c>
      <c r="C843" s="213" t="str">
        <f>IF(ISBLANK('Exhibit 4'!$F$7),"",'Exhibit 4'!$F$7)</f>
        <v/>
      </c>
      <c r="D843">
        <v>421500</v>
      </c>
      <c r="E843" s="115">
        <f>'Exhibit 4'!F$146</f>
        <v>0</v>
      </c>
      <c r="F843" t="s">
        <v>811</v>
      </c>
    </row>
    <row r="844" spans="1:6" x14ac:dyDescent="0.3">
      <c r="A844">
        <f>VLOOKUP('Start Here'!$B$2,EntityNumber,2,FALSE)</f>
        <v>510002</v>
      </c>
      <c r="B844" s="131">
        <f>YEAR('Start Here'!$B$5)</f>
        <v>2025</v>
      </c>
      <c r="C844" s="213" t="str">
        <f>IF(ISBLANK('Exhibit 4'!$F$7),"",'Exhibit 4'!$F$7)</f>
        <v/>
      </c>
      <c r="D844">
        <v>421900</v>
      </c>
      <c r="E844" s="115">
        <f>'Exhibit 4'!F$147</f>
        <v>0</v>
      </c>
      <c r="F844" t="s">
        <v>811</v>
      </c>
    </row>
    <row r="845" spans="1:6" x14ac:dyDescent="0.3">
      <c r="A845">
        <f>VLOOKUP('Start Here'!$B$2,EntityNumber,2,FALSE)</f>
        <v>510002</v>
      </c>
      <c r="B845" s="131">
        <f>YEAR('Start Here'!$B$5)</f>
        <v>2025</v>
      </c>
      <c r="C845" s="213" t="str">
        <f>IF(ISBLANK('Exhibit 4'!$F$7),"",'Exhibit 4'!$F$7)</f>
        <v/>
      </c>
      <c r="D845">
        <v>422100</v>
      </c>
      <c r="E845" s="115">
        <f>'Exhibit 4'!F$149</f>
        <v>0</v>
      </c>
      <c r="F845" t="s">
        <v>811</v>
      </c>
    </row>
    <row r="846" spans="1:6" x14ac:dyDescent="0.3">
      <c r="A846">
        <f>VLOOKUP('Start Here'!$B$2,EntityNumber,2,FALSE)</f>
        <v>510002</v>
      </c>
      <c r="B846" s="131">
        <f>YEAR('Start Here'!$B$5)</f>
        <v>2025</v>
      </c>
      <c r="C846" s="213" t="str">
        <f>IF(ISBLANK('Exhibit 4'!$F$7),"",'Exhibit 4'!$F$7)</f>
        <v/>
      </c>
      <c r="D846">
        <v>422200</v>
      </c>
      <c r="E846" s="115">
        <f>'Exhibit 4'!F$150</f>
        <v>0</v>
      </c>
      <c r="F846" t="s">
        <v>811</v>
      </c>
    </row>
    <row r="847" spans="1:6" x14ac:dyDescent="0.3">
      <c r="A847">
        <f>VLOOKUP('Start Here'!$B$2,EntityNumber,2,FALSE)</f>
        <v>510002</v>
      </c>
      <c r="B847" s="131">
        <f>YEAR('Start Here'!$B$5)</f>
        <v>2025</v>
      </c>
      <c r="C847" s="213" t="str">
        <f>IF(ISBLANK('Exhibit 4'!$F$7),"",'Exhibit 4'!$F$7)</f>
        <v/>
      </c>
      <c r="D847">
        <v>422300</v>
      </c>
      <c r="E847" s="115">
        <f>'Exhibit 4'!F$151</f>
        <v>0</v>
      </c>
      <c r="F847" t="s">
        <v>811</v>
      </c>
    </row>
    <row r="848" spans="1:6" x14ac:dyDescent="0.3">
      <c r="A848">
        <f>VLOOKUP('Start Here'!$B$2,EntityNumber,2,FALSE)</f>
        <v>510002</v>
      </c>
      <c r="B848" s="131">
        <f>YEAR('Start Here'!$B$5)</f>
        <v>2025</v>
      </c>
      <c r="C848" s="213" t="str">
        <f>IF(ISBLANK('Exhibit 4'!$F$7),"",'Exhibit 4'!$F$7)</f>
        <v/>
      </c>
      <c r="D848">
        <v>422500</v>
      </c>
      <c r="E848" s="115">
        <f>'Exhibit 4'!F$152</f>
        <v>0</v>
      </c>
      <c r="F848" t="s">
        <v>811</v>
      </c>
    </row>
    <row r="849" spans="1:6" x14ac:dyDescent="0.3">
      <c r="A849">
        <f>VLOOKUP('Start Here'!$B$2,EntityNumber,2,FALSE)</f>
        <v>510002</v>
      </c>
      <c r="B849" s="131">
        <f>YEAR('Start Here'!$B$5)</f>
        <v>2025</v>
      </c>
      <c r="C849" s="213" t="str">
        <f>IF(ISBLANK('Exhibit 4'!$F$7),"",'Exhibit 4'!$F$7)</f>
        <v/>
      </c>
      <c r="D849">
        <v>422900</v>
      </c>
      <c r="E849" s="115">
        <f>'Exhibit 4'!F$153</f>
        <v>0</v>
      </c>
      <c r="F849" t="s">
        <v>811</v>
      </c>
    </row>
    <row r="850" spans="1:6" x14ac:dyDescent="0.3">
      <c r="A850">
        <f>VLOOKUP('Start Here'!$B$2,EntityNumber,2,FALSE)</f>
        <v>510002</v>
      </c>
      <c r="B850" s="131">
        <f>YEAR('Start Here'!$B$5)</f>
        <v>2025</v>
      </c>
      <c r="C850" s="213" t="str">
        <f>IF(ISBLANK('Exhibit 4'!$F$7),"",'Exhibit 4'!$F$7)</f>
        <v/>
      </c>
      <c r="D850">
        <v>431100</v>
      </c>
      <c r="E850" s="115">
        <f>'Exhibit 4'!F$158</f>
        <v>0</v>
      </c>
      <c r="F850" t="s">
        <v>811</v>
      </c>
    </row>
    <row r="851" spans="1:6" x14ac:dyDescent="0.3">
      <c r="A851">
        <f>VLOOKUP('Start Here'!$B$2,EntityNumber,2,FALSE)</f>
        <v>510002</v>
      </c>
      <c r="B851" s="131">
        <f>YEAR('Start Here'!$B$5)</f>
        <v>2025</v>
      </c>
      <c r="C851" s="213" t="str">
        <f>IF(ISBLANK('Exhibit 4'!$F$7),"",'Exhibit 4'!$F$7)</f>
        <v/>
      </c>
      <c r="D851">
        <v>432100</v>
      </c>
      <c r="E851" s="115">
        <f>'Exhibit 4'!F$160</f>
        <v>0</v>
      </c>
      <c r="F851" t="s">
        <v>811</v>
      </c>
    </row>
    <row r="852" spans="1:6" x14ac:dyDescent="0.3">
      <c r="A852">
        <f>VLOOKUP('Start Here'!$B$2,EntityNumber,2,FALSE)</f>
        <v>510002</v>
      </c>
      <c r="B852" s="131">
        <f>YEAR('Start Here'!$B$5)</f>
        <v>2025</v>
      </c>
      <c r="C852" s="213" t="str">
        <f>IF(ISBLANK('Exhibit 4'!$F$7),"",'Exhibit 4'!$F$7)</f>
        <v/>
      </c>
      <c r="D852">
        <v>432200</v>
      </c>
      <c r="E852" s="115">
        <f>'Exhibit 4'!F$161</f>
        <v>0</v>
      </c>
      <c r="F852" t="s">
        <v>811</v>
      </c>
    </row>
    <row r="853" spans="1:6" x14ac:dyDescent="0.3">
      <c r="A853">
        <f>VLOOKUP('Start Here'!$B$2,EntityNumber,2,FALSE)</f>
        <v>510002</v>
      </c>
      <c r="B853" s="131">
        <f>YEAR('Start Here'!$B$5)</f>
        <v>2025</v>
      </c>
      <c r="C853" s="213" t="str">
        <f>IF(ISBLANK('Exhibit 4'!$F$7),"",'Exhibit 4'!$F$7)</f>
        <v/>
      </c>
      <c r="D853">
        <v>433100</v>
      </c>
      <c r="E853" s="115">
        <f>'Exhibit 4'!F$163</f>
        <v>0</v>
      </c>
      <c r="F853" t="s">
        <v>811</v>
      </c>
    </row>
    <row r="854" spans="1:6" x14ac:dyDescent="0.3">
      <c r="A854">
        <f>VLOOKUP('Start Here'!$B$2,EntityNumber,2,FALSE)</f>
        <v>510002</v>
      </c>
      <c r="B854" s="131">
        <f>YEAR('Start Here'!$B$5)</f>
        <v>2025</v>
      </c>
      <c r="C854" s="213" t="str">
        <f>IF(ISBLANK('Exhibit 4'!$F$7),"",'Exhibit 4'!$F$7)</f>
        <v/>
      </c>
      <c r="D854">
        <v>433200</v>
      </c>
      <c r="E854" s="115">
        <f>'Exhibit 4'!F$164</f>
        <v>0</v>
      </c>
      <c r="F854" t="s">
        <v>811</v>
      </c>
    </row>
    <row r="855" spans="1:6" x14ac:dyDescent="0.3">
      <c r="A855">
        <f>VLOOKUP('Start Here'!$B$2,EntityNumber,2,FALSE)</f>
        <v>510002</v>
      </c>
      <c r="B855" s="131">
        <f>YEAR('Start Here'!$B$5)</f>
        <v>2025</v>
      </c>
      <c r="C855" s="213" t="str">
        <f>IF(ISBLANK('Exhibit 4'!$F$7),"",'Exhibit 4'!$F$7)</f>
        <v/>
      </c>
      <c r="D855">
        <v>433300</v>
      </c>
      <c r="E855" s="115">
        <f>'Exhibit 4'!F$165</f>
        <v>0</v>
      </c>
      <c r="F855" t="s">
        <v>811</v>
      </c>
    </row>
    <row r="856" spans="1:6" x14ac:dyDescent="0.3">
      <c r="A856">
        <f>VLOOKUP('Start Here'!$B$2,EntityNumber,2,FALSE)</f>
        <v>510002</v>
      </c>
      <c r="B856" s="131">
        <f>YEAR('Start Here'!$B$5)</f>
        <v>2025</v>
      </c>
      <c r="C856" s="213" t="str">
        <f>IF(ISBLANK('Exhibit 4'!$F$7),"",'Exhibit 4'!$F$7)</f>
        <v/>
      </c>
      <c r="D856">
        <v>434000</v>
      </c>
      <c r="E856" s="115">
        <f>'Exhibit 4'!F$166</f>
        <v>0</v>
      </c>
      <c r="F856" t="s">
        <v>811</v>
      </c>
    </row>
    <row r="857" spans="1:6" x14ac:dyDescent="0.3">
      <c r="A857">
        <f>VLOOKUP('Start Here'!$B$2,EntityNumber,2,FALSE)</f>
        <v>510002</v>
      </c>
      <c r="B857" s="131">
        <f>YEAR('Start Here'!$B$5)</f>
        <v>2025</v>
      </c>
      <c r="C857" s="213" t="str">
        <f>IF(ISBLANK('Exhibit 4'!$F$7),"",'Exhibit 4'!$F$7)</f>
        <v/>
      </c>
      <c r="D857">
        <v>439000</v>
      </c>
      <c r="E857" s="115">
        <f>'Exhibit 4'!F$167</f>
        <v>0</v>
      </c>
      <c r="F857" t="s">
        <v>811</v>
      </c>
    </row>
    <row r="858" spans="1:6" x14ac:dyDescent="0.3">
      <c r="A858">
        <f>VLOOKUP('Start Here'!$B$2,EntityNumber,2,FALSE)</f>
        <v>510002</v>
      </c>
      <c r="B858" s="131">
        <f>YEAR('Start Here'!$B$5)</f>
        <v>2025</v>
      </c>
      <c r="C858" s="213" t="str">
        <f>IF(ISBLANK('Exhibit 4'!$F$7),"",'Exhibit 4'!$F$7)</f>
        <v/>
      </c>
      <c r="D858">
        <v>441100</v>
      </c>
      <c r="E858" s="115">
        <f>'Exhibit 4'!F$172</f>
        <v>0</v>
      </c>
      <c r="F858" t="s">
        <v>811</v>
      </c>
    </row>
    <row r="859" spans="1:6" x14ac:dyDescent="0.3">
      <c r="A859">
        <f>VLOOKUP('Start Here'!$B$2,EntityNumber,2,FALSE)</f>
        <v>510002</v>
      </c>
      <c r="B859" s="131">
        <f>YEAR('Start Here'!$B$5)</f>
        <v>2025</v>
      </c>
      <c r="C859" s="213" t="str">
        <f>IF(ISBLANK('Exhibit 4'!$F$7),"",'Exhibit 4'!$F$7)</f>
        <v/>
      </c>
      <c r="D859">
        <v>441200</v>
      </c>
      <c r="E859" s="115">
        <f>'Exhibit 4'!F$173</f>
        <v>0</v>
      </c>
      <c r="F859" t="s">
        <v>811</v>
      </c>
    </row>
    <row r="860" spans="1:6" x14ac:dyDescent="0.3">
      <c r="A860">
        <f>VLOOKUP('Start Here'!$B$2,EntityNumber,2,FALSE)</f>
        <v>510002</v>
      </c>
      <c r="B860" s="131">
        <f>YEAR('Start Here'!$B$5)</f>
        <v>2025</v>
      </c>
      <c r="C860" s="213" t="str">
        <f>IF(ISBLANK('Exhibit 4'!$F$7),"",'Exhibit 4'!$F$7)</f>
        <v/>
      </c>
      <c r="D860">
        <v>441300</v>
      </c>
      <c r="E860" s="115">
        <f>'Exhibit 4'!F$174</f>
        <v>0</v>
      </c>
      <c r="F860" t="s">
        <v>811</v>
      </c>
    </row>
    <row r="861" spans="1:6" x14ac:dyDescent="0.3">
      <c r="A861">
        <f>VLOOKUP('Start Here'!$B$2,EntityNumber,2,FALSE)</f>
        <v>510002</v>
      </c>
      <c r="B861" s="131">
        <f>YEAR('Start Here'!$B$5)</f>
        <v>2025</v>
      </c>
      <c r="C861" s="213" t="str">
        <f>IF(ISBLANK('Exhibit 4'!$F$7),"",'Exhibit 4'!$F$7)</f>
        <v/>
      </c>
      <c r="D861">
        <v>441500</v>
      </c>
      <c r="E861" s="115">
        <f>'Exhibit 4'!F$175</f>
        <v>0</v>
      </c>
      <c r="F861" t="s">
        <v>811</v>
      </c>
    </row>
    <row r="862" spans="1:6" x14ac:dyDescent="0.3">
      <c r="A862">
        <f>VLOOKUP('Start Here'!$B$2,EntityNumber,2,FALSE)</f>
        <v>510002</v>
      </c>
      <c r="B862" s="131">
        <f>YEAR('Start Here'!$B$5)</f>
        <v>2025</v>
      </c>
      <c r="C862" s="213" t="str">
        <f>IF(ISBLANK('Exhibit 4'!$F$7),"",'Exhibit 4'!$F$7)</f>
        <v/>
      </c>
      <c r="D862">
        <v>441900</v>
      </c>
      <c r="E862" s="115">
        <f>'Exhibit 4'!F$176</f>
        <v>0</v>
      </c>
      <c r="F862" t="s">
        <v>811</v>
      </c>
    </row>
    <row r="863" spans="1:6" x14ac:dyDescent="0.3">
      <c r="A863">
        <f>VLOOKUP('Start Here'!$B$2,EntityNumber,2,FALSE)</f>
        <v>510002</v>
      </c>
      <c r="B863" s="131">
        <f>YEAR('Start Here'!$B$5)</f>
        <v>2025</v>
      </c>
      <c r="C863" s="213" t="str">
        <f>IF(ISBLANK('Exhibit 4'!$F$7),"",'Exhibit 4'!$F$7)</f>
        <v/>
      </c>
      <c r="D863">
        <v>442100</v>
      </c>
      <c r="E863" s="115">
        <f>'Exhibit 4'!F$178</f>
        <v>0</v>
      </c>
      <c r="F863" t="s">
        <v>811</v>
      </c>
    </row>
    <row r="864" spans="1:6" x14ac:dyDescent="0.3">
      <c r="A864">
        <f>VLOOKUP('Start Here'!$B$2,EntityNumber,2,FALSE)</f>
        <v>510002</v>
      </c>
      <c r="B864" s="131">
        <f>YEAR('Start Here'!$B$5)</f>
        <v>2025</v>
      </c>
      <c r="C864" s="213" t="str">
        <f>IF(ISBLANK('Exhibit 4'!$F$7),"",'Exhibit 4'!$F$7)</f>
        <v/>
      </c>
      <c r="D864">
        <v>442200</v>
      </c>
      <c r="E864" s="115">
        <f>'Exhibit 4'!F$179</f>
        <v>0</v>
      </c>
      <c r="F864" t="s">
        <v>811</v>
      </c>
    </row>
    <row r="865" spans="1:6" x14ac:dyDescent="0.3">
      <c r="A865">
        <f>VLOOKUP('Start Here'!$B$2,EntityNumber,2,FALSE)</f>
        <v>510002</v>
      </c>
      <c r="B865" s="131">
        <f>YEAR('Start Here'!$B$5)</f>
        <v>2025</v>
      </c>
      <c r="C865" s="213" t="str">
        <f>IF(ISBLANK('Exhibit 4'!$F$7),"",'Exhibit 4'!$F$7)</f>
        <v/>
      </c>
      <c r="D865">
        <v>442300</v>
      </c>
      <c r="E865" s="115">
        <f>'Exhibit 4'!F$180</f>
        <v>0</v>
      </c>
      <c r="F865" t="s">
        <v>811</v>
      </c>
    </row>
    <row r="866" spans="1:6" x14ac:dyDescent="0.3">
      <c r="A866">
        <f>VLOOKUP('Start Here'!$B$2,EntityNumber,2,FALSE)</f>
        <v>510002</v>
      </c>
      <c r="B866" s="131">
        <f>YEAR('Start Here'!$B$5)</f>
        <v>2025</v>
      </c>
      <c r="C866" s="213" t="str">
        <f>IF(ISBLANK('Exhibit 4'!$F$7),"",'Exhibit 4'!$F$7)</f>
        <v/>
      </c>
      <c r="D866">
        <v>442400</v>
      </c>
      <c r="E866" s="115">
        <f>'Exhibit 4'!F$181</f>
        <v>0</v>
      </c>
      <c r="F866" t="s">
        <v>811</v>
      </c>
    </row>
    <row r="867" spans="1:6" x14ac:dyDescent="0.3">
      <c r="A867">
        <f>VLOOKUP('Start Here'!$B$2,EntityNumber,2,FALSE)</f>
        <v>510002</v>
      </c>
      <c r="B867" s="131">
        <f>YEAR('Start Here'!$B$5)</f>
        <v>2025</v>
      </c>
      <c r="C867" s="213" t="str">
        <f>IF(ISBLANK('Exhibit 4'!$F$7),"",'Exhibit 4'!$F$7)</f>
        <v/>
      </c>
      <c r="D867">
        <v>442500</v>
      </c>
      <c r="E867" s="115">
        <f>'Exhibit 4'!F$182</f>
        <v>0</v>
      </c>
      <c r="F867" t="s">
        <v>811</v>
      </c>
    </row>
    <row r="868" spans="1:6" x14ac:dyDescent="0.3">
      <c r="A868">
        <f>VLOOKUP('Start Here'!$B$2,EntityNumber,2,FALSE)</f>
        <v>510002</v>
      </c>
      <c r="B868" s="131">
        <f>YEAR('Start Here'!$B$5)</f>
        <v>2025</v>
      </c>
      <c r="C868" s="213" t="str">
        <f>IF(ISBLANK('Exhibit 4'!$F$7),"",'Exhibit 4'!$F$7)</f>
        <v/>
      </c>
      <c r="D868">
        <v>442600</v>
      </c>
      <c r="E868" s="115">
        <f>'Exhibit 4'!F$183</f>
        <v>0</v>
      </c>
      <c r="F868" t="s">
        <v>811</v>
      </c>
    </row>
    <row r="869" spans="1:6" x14ac:dyDescent="0.3">
      <c r="A869">
        <f>VLOOKUP('Start Here'!$B$2,EntityNumber,2,FALSE)</f>
        <v>510002</v>
      </c>
      <c r="B869" s="131">
        <f>YEAR('Start Here'!$B$5)</f>
        <v>2025</v>
      </c>
      <c r="C869" s="213" t="str">
        <f>IF(ISBLANK('Exhibit 4'!$F$7),"",'Exhibit 4'!$F$7)</f>
        <v/>
      </c>
      <c r="D869">
        <v>442900</v>
      </c>
      <c r="E869" s="115">
        <f>'Exhibit 4'!F$184</f>
        <v>0</v>
      </c>
      <c r="F869" t="s">
        <v>811</v>
      </c>
    </row>
    <row r="870" spans="1:6" x14ac:dyDescent="0.3">
      <c r="A870">
        <f>VLOOKUP('Start Here'!$B$2,EntityNumber,2,FALSE)</f>
        <v>510002</v>
      </c>
      <c r="B870" s="131">
        <f>YEAR('Start Here'!$B$5)</f>
        <v>2025</v>
      </c>
      <c r="C870" s="213" t="str">
        <f>IF(ISBLANK('Exhibit 4'!$F$7),"",'Exhibit 4'!$F$7)</f>
        <v/>
      </c>
      <c r="D870">
        <v>443100</v>
      </c>
      <c r="E870" s="115">
        <f>'Exhibit 4'!F$186</f>
        <v>0</v>
      </c>
      <c r="F870" t="s">
        <v>811</v>
      </c>
    </row>
    <row r="871" spans="1:6" x14ac:dyDescent="0.3">
      <c r="A871">
        <f>VLOOKUP('Start Here'!$B$2,EntityNumber,2,FALSE)</f>
        <v>510002</v>
      </c>
      <c r="B871" s="131">
        <f>YEAR('Start Here'!$B$5)</f>
        <v>2025</v>
      </c>
      <c r="C871" s="213" t="str">
        <f>IF(ISBLANK('Exhibit 4'!$F$7),"",'Exhibit 4'!$F$7)</f>
        <v/>
      </c>
      <c r="D871">
        <v>443200</v>
      </c>
      <c r="E871" s="115">
        <f>'Exhibit 4'!F$187</f>
        <v>0</v>
      </c>
      <c r="F871" t="s">
        <v>811</v>
      </c>
    </row>
    <row r="872" spans="1:6" x14ac:dyDescent="0.3">
      <c r="A872">
        <f>VLOOKUP('Start Here'!$B$2,EntityNumber,2,FALSE)</f>
        <v>510002</v>
      </c>
      <c r="B872" s="131">
        <f>YEAR('Start Here'!$B$5)</f>
        <v>2025</v>
      </c>
      <c r="C872" s="213" t="str">
        <f>IF(ISBLANK('Exhibit 4'!$F$7),"",'Exhibit 4'!$F$7)</f>
        <v/>
      </c>
      <c r="D872">
        <v>443300</v>
      </c>
      <c r="E872" s="115">
        <f>'Exhibit 4'!F$188</f>
        <v>0</v>
      </c>
      <c r="F872" t="s">
        <v>811</v>
      </c>
    </row>
    <row r="873" spans="1:6" x14ac:dyDescent="0.3">
      <c r="A873">
        <f>VLOOKUP('Start Here'!$B$2,EntityNumber,2,FALSE)</f>
        <v>510002</v>
      </c>
      <c r="B873" s="131">
        <f>YEAR('Start Here'!$B$5)</f>
        <v>2025</v>
      </c>
      <c r="C873" s="213" t="str">
        <f>IF(ISBLANK('Exhibit 4'!$F$7),"",'Exhibit 4'!$F$7)</f>
        <v/>
      </c>
      <c r="D873">
        <v>443400</v>
      </c>
      <c r="E873" s="115">
        <f>'Exhibit 4'!F$189</f>
        <v>0</v>
      </c>
      <c r="F873" t="s">
        <v>811</v>
      </c>
    </row>
    <row r="874" spans="1:6" x14ac:dyDescent="0.3">
      <c r="A874">
        <f>VLOOKUP('Start Here'!$B$2,EntityNumber,2,FALSE)</f>
        <v>510002</v>
      </c>
      <c r="B874" s="131">
        <f>YEAR('Start Here'!$B$5)</f>
        <v>2025</v>
      </c>
      <c r="C874" s="213" t="str">
        <f>IF(ISBLANK('Exhibit 4'!$F$7),"",'Exhibit 4'!$F$7)</f>
        <v/>
      </c>
      <c r="D874">
        <v>443900</v>
      </c>
      <c r="E874" s="115">
        <f>'Exhibit 4'!F$190</f>
        <v>0</v>
      </c>
      <c r="F874" t="s">
        <v>811</v>
      </c>
    </row>
    <row r="875" spans="1:6" x14ac:dyDescent="0.3">
      <c r="A875">
        <f>VLOOKUP('Start Here'!$B$2,EntityNumber,2,FALSE)</f>
        <v>510002</v>
      </c>
      <c r="B875" s="131">
        <f>YEAR('Start Here'!$B$5)</f>
        <v>2025</v>
      </c>
      <c r="C875" s="213" t="str">
        <f>IF(ISBLANK('Exhibit 4'!$F$7),"",'Exhibit 4'!$F$7)</f>
        <v/>
      </c>
      <c r="D875">
        <v>444100</v>
      </c>
      <c r="E875" s="115">
        <f>'Exhibit 4'!F$192</f>
        <v>0</v>
      </c>
      <c r="F875" t="s">
        <v>811</v>
      </c>
    </row>
    <row r="876" spans="1:6" x14ac:dyDescent="0.3">
      <c r="A876">
        <f>VLOOKUP('Start Here'!$B$2,EntityNumber,2,FALSE)</f>
        <v>510002</v>
      </c>
      <c r="B876" s="131">
        <f>YEAR('Start Here'!$B$5)</f>
        <v>2025</v>
      </c>
      <c r="C876" s="213" t="str">
        <f>IF(ISBLANK('Exhibit 4'!$F$7),"",'Exhibit 4'!$F$7)</f>
        <v/>
      </c>
      <c r="D876">
        <v>444200</v>
      </c>
      <c r="E876" s="115">
        <f>'Exhibit 4'!F$193</f>
        <v>0</v>
      </c>
      <c r="F876" t="s">
        <v>811</v>
      </c>
    </row>
    <row r="877" spans="1:6" x14ac:dyDescent="0.3">
      <c r="A877">
        <f>VLOOKUP('Start Here'!$B$2,EntityNumber,2,FALSE)</f>
        <v>510002</v>
      </c>
      <c r="B877" s="131">
        <f>YEAR('Start Here'!$B$5)</f>
        <v>2025</v>
      </c>
      <c r="C877" s="213" t="str">
        <f>IF(ISBLANK('Exhibit 4'!$F$7),"",'Exhibit 4'!$F$7)</f>
        <v/>
      </c>
      <c r="D877">
        <v>444300</v>
      </c>
      <c r="E877" s="115">
        <f>'Exhibit 4'!F$194</f>
        <v>0</v>
      </c>
      <c r="F877" t="s">
        <v>811</v>
      </c>
    </row>
    <row r="878" spans="1:6" x14ac:dyDescent="0.3">
      <c r="A878">
        <f>VLOOKUP('Start Here'!$B$2,EntityNumber,2,FALSE)</f>
        <v>510002</v>
      </c>
      <c r="B878" s="131">
        <f>YEAR('Start Here'!$B$5)</f>
        <v>2025</v>
      </c>
      <c r="C878" s="213" t="str">
        <f>IF(ISBLANK('Exhibit 4'!$F$7),"",'Exhibit 4'!$F$7)</f>
        <v/>
      </c>
      <c r="D878">
        <v>444400</v>
      </c>
      <c r="E878" s="115">
        <f>'Exhibit 4'!F$195</f>
        <v>0</v>
      </c>
      <c r="F878" t="s">
        <v>811</v>
      </c>
    </row>
    <row r="879" spans="1:6" x14ac:dyDescent="0.3">
      <c r="A879">
        <f>VLOOKUP('Start Here'!$B$2,EntityNumber,2,FALSE)</f>
        <v>510002</v>
      </c>
      <c r="B879" s="131">
        <f>YEAR('Start Here'!$B$5)</f>
        <v>2025</v>
      </c>
      <c r="C879" s="213" t="str">
        <f>IF(ISBLANK('Exhibit 4'!$F$7),"",'Exhibit 4'!$F$7)</f>
        <v/>
      </c>
      <c r="D879">
        <v>444500</v>
      </c>
      <c r="E879" s="115">
        <f>'Exhibit 4'!F$196</f>
        <v>0</v>
      </c>
      <c r="F879" t="s">
        <v>811</v>
      </c>
    </row>
    <row r="880" spans="1:6" x14ac:dyDescent="0.3">
      <c r="A880">
        <f>VLOOKUP('Start Here'!$B$2,EntityNumber,2,FALSE)</f>
        <v>510002</v>
      </c>
      <c r="B880" s="131">
        <f>YEAR('Start Here'!$B$5)</f>
        <v>2025</v>
      </c>
      <c r="C880" s="213" t="str">
        <f>IF(ISBLANK('Exhibit 4'!$F$7),"",'Exhibit 4'!$F$7)</f>
        <v/>
      </c>
      <c r="D880">
        <v>444900</v>
      </c>
      <c r="E880" s="115">
        <f>'Exhibit 4'!F$197</f>
        <v>0</v>
      </c>
      <c r="F880" t="s">
        <v>811</v>
      </c>
    </row>
    <row r="881" spans="1:6" x14ac:dyDescent="0.3">
      <c r="A881">
        <f>VLOOKUP('Start Here'!$B$2,EntityNumber,2,FALSE)</f>
        <v>510002</v>
      </c>
      <c r="B881" s="131">
        <f>YEAR('Start Here'!$B$5)</f>
        <v>2025</v>
      </c>
      <c r="C881" s="213" t="str">
        <f>IF(ISBLANK('Exhibit 4'!$F$7),"",'Exhibit 4'!$F$7)</f>
        <v/>
      </c>
      <c r="D881">
        <v>451100</v>
      </c>
      <c r="E881" s="115">
        <f>'Exhibit 4'!F$202</f>
        <v>0</v>
      </c>
      <c r="F881" t="s">
        <v>811</v>
      </c>
    </row>
    <row r="882" spans="1:6" x14ac:dyDescent="0.3">
      <c r="A882">
        <f>VLOOKUP('Start Here'!$B$2,EntityNumber,2,FALSE)</f>
        <v>510002</v>
      </c>
      <c r="B882" s="131">
        <f>YEAR('Start Here'!$B$5)</f>
        <v>2025</v>
      </c>
      <c r="C882" s="213" t="str">
        <f>IF(ISBLANK('Exhibit 4'!$F$7),"",'Exhibit 4'!$F$7)</f>
        <v/>
      </c>
      <c r="D882">
        <v>451200</v>
      </c>
      <c r="E882" s="115">
        <f>'Exhibit 4'!F$203</f>
        <v>0</v>
      </c>
      <c r="F882" t="s">
        <v>811</v>
      </c>
    </row>
    <row r="883" spans="1:6" x14ac:dyDescent="0.3">
      <c r="A883">
        <f>VLOOKUP('Start Here'!$B$2,EntityNumber,2,FALSE)</f>
        <v>510002</v>
      </c>
      <c r="B883" s="131">
        <f>YEAR('Start Here'!$B$5)</f>
        <v>2025</v>
      </c>
      <c r="C883" s="213" t="str">
        <f>IF(ISBLANK('Exhibit 4'!$F$7),"",'Exhibit 4'!$F$7)</f>
        <v/>
      </c>
      <c r="D883">
        <v>451300</v>
      </c>
      <c r="E883" s="115">
        <f>'Exhibit 4'!F$204</f>
        <v>0</v>
      </c>
      <c r="F883" t="s">
        <v>811</v>
      </c>
    </row>
    <row r="884" spans="1:6" x14ac:dyDescent="0.3">
      <c r="A884">
        <f>VLOOKUP('Start Here'!$B$2,EntityNumber,2,FALSE)</f>
        <v>510002</v>
      </c>
      <c r="B884" s="131">
        <f>YEAR('Start Here'!$B$5)</f>
        <v>2025</v>
      </c>
      <c r="C884" s="213" t="str">
        <f>IF(ISBLANK('Exhibit 4'!$F$7),"",'Exhibit 4'!$F$7)</f>
        <v/>
      </c>
      <c r="D884">
        <v>451400</v>
      </c>
      <c r="E884" s="115">
        <f>'Exhibit 4'!F$205</f>
        <v>0</v>
      </c>
      <c r="F884" t="s">
        <v>811</v>
      </c>
    </row>
    <row r="885" spans="1:6" x14ac:dyDescent="0.3">
      <c r="A885">
        <f>VLOOKUP('Start Here'!$B$2,EntityNumber,2,FALSE)</f>
        <v>510002</v>
      </c>
      <c r="B885" s="131">
        <f>YEAR('Start Here'!$B$5)</f>
        <v>2025</v>
      </c>
      <c r="C885" s="213" t="str">
        <f>IF(ISBLANK('Exhibit 4'!$F$7),"",'Exhibit 4'!$F$7)</f>
        <v/>
      </c>
      <c r="D885">
        <v>451500</v>
      </c>
      <c r="E885" s="115">
        <f>'Exhibit 4'!F$206</f>
        <v>0</v>
      </c>
      <c r="F885" t="s">
        <v>811</v>
      </c>
    </row>
    <row r="886" spans="1:6" x14ac:dyDescent="0.3">
      <c r="A886">
        <f>VLOOKUP('Start Here'!$B$2,EntityNumber,2,FALSE)</f>
        <v>510002</v>
      </c>
      <c r="B886" s="131">
        <f>YEAR('Start Here'!$B$5)</f>
        <v>2025</v>
      </c>
      <c r="C886" s="213" t="str">
        <f>IF(ISBLANK('Exhibit 4'!$F$7),"",'Exhibit 4'!$F$7)</f>
        <v/>
      </c>
      <c r="D886">
        <v>451500</v>
      </c>
      <c r="E886" s="115">
        <f>'Exhibit 4'!F$207</f>
        <v>0</v>
      </c>
      <c r="F886" t="s">
        <v>811</v>
      </c>
    </row>
    <row r="887" spans="1:6" x14ac:dyDescent="0.3">
      <c r="A887">
        <f>VLOOKUP('Start Here'!$B$2,EntityNumber,2,FALSE)</f>
        <v>510002</v>
      </c>
      <c r="B887" s="131">
        <f>YEAR('Start Here'!$B$5)</f>
        <v>2025</v>
      </c>
      <c r="C887" s="213" t="str">
        <f>IF(ISBLANK('Exhibit 4'!$F$7),"",'Exhibit 4'!$F$7)</f>
        <v/>
      </c>
      <c r="D887">
        <v>451900</v>
      </c>
      <c r="E887" s="115">
        <f>'Exhibit 4'!F$208</f>
        <v>0</v>
      </c>
      <c r="F887" t="s">
        <v>811</v>
      </c>
    </row>
    <row r="888" spans="1:6" x14ac:dyDescent="0.3">
      <c r="A888">
        <f>VLOOKUP('Start Here'!$B$2,EntityNumber,2,FALSE)</f>
        <v>510002</v>
      </c>
      <c r="B888" s="131">
        <f>YEAR('Start Here'!$B$5)</f>
        <v>2025</v>
      </c>
      <c r="C888" s="213" t="str">
        <f>IF(ISBLANK('Exhibit 4'!$F$7),"",'Exhibit 4'!$F$7)</f>
        <v/>
      </c>
      <c r="D888">
        <v>452100</v>
      </c>
      <c r="E888" s="115">
        <f>'Exhibit 4'!F$210</f>
        <v>0</v>
      </c>
      <c r="F888" t="s">
        <v>811</v>
      </c>
    </row>
    <row r="889" spans="1:6" x14ac:dyDescent="0.3">
      <c r="A889">
        <f>VLOOKUP('Start Here'!$B$2,EntityNumber,2,FALSE)</f>
        <v>510002</v>
      </c>
      <c r="B889" s="131">
        <f>YEAR('Start Here'!$B$5)</f>
        <v>2025</v>
      </c>
      <c r="C889" s="213" t="str">
        <f>IF(ISBLANK('Exhibit 4'!$F$7),"",'Exhibit 4'!$F$7)</f>
        <v/>
      </c>
      <c r="D889">
        <v>452200</v>
      </c>
      <c r="E889" s="115">
        <f>'Exhibit 4'!F$211</f>
        <v>0</v>
      </c>
      <c r="F889" t="s">
        <v>811</v>
      </c>
    </row>
    <row r="890" spans="1:6" x14ac:dyDescent="0.3">
      <c r="A890">
        <f>VLOOKUP('Start Here'!$B$2,EntityNumber,2,FALSE)</f>
        <v>510002</v>
      </c>
      <c r="B890" s="131">
        <f>YEAR('Start Here'!$B$5)</f>
        <v>2025</v>
      </c>
      <c r="C890" s="213" t="str">
        <f>IF(ISBLANK('Exhibit 4'!$F$7),"",'Exhibit 4'!$F$7)</f>
        <v/>
      </c>
      <c r="D890">
        <v>452300</v>
      </c>
      <c r="E890" s="115">
        <f>'Exhibit 4'!F$212</f>
        <v>0</v>
      </c>
      <c r="F890" t="s">
        <v>811</v>
      </c>
    </row>
    <row r="891" spans="1:6" x14ac:dyDescent="0.3">
      <c r="A891">
        <f>VLOOKUP('Start Here'!$B$2,EntityNumber,2,FALSE)</f>
        <v>510002</v>
      </c>
      <c r="B891" s="131">
        <f>YEAR('Start Here'!$B$5)</f>
        <v>2025</v>
      </c>
      <c r="C891" s="213" t="str">
        <f>IF(ISBLANK('Exhibit 4'!$F$7),"",'Exhibit 4'!$F$7)</f>
        <v/>
      </c>
      <c r="D891">
        <v>452400</v>
      </c>
      <c r="E891" s="115">
        <f>'Exhibit 4'!F$213</f>
        <v>0</v>
      </c>
      <c r="F891" t="s">
        <v>811</v>
      </c>
    </row>
    <row r="892" spans="1:6" x14ac:dyDescent="0.3">
      <c r="A892">
        <f>VLOOKUP('Start Here'!$B$2,EntityNumber,2,FALSE)</f>
        <v>510002</v>
      </c>
      <c r="B892" s="131">
        <f>YEAR('Start Here'!$B$5)</f>
        <v>2025</v>
      </c>
      <c r="C892" s="213" t="str">
        <f>IF(ISBLANK('Exhibit 4'!$F$7),"",'Exhibit 4'!$F$7)</f>
        <v/>
      </c>
      <c r="D892">
        <v>452500</v>
      </c>
      <c r="E892" s="115">
        <f>'Exhibit 4'!F$214</f>
        <v>0</v>
      </c>
      <c r="F892" t="s">
        <v>811</v>
      </c>
    </row>
    <row r="893" spans="1:6" x14ac:dyDescent="0.3">
      <c r="A893">
        <f>VLOOKUP('Start Here'!$B$2,EntityNumber,2,FALSE)</f>
        <v>510002</v>
      </c>
      <c r="B893" s="131">
        <f>YEAR('Start Here'!$B$5)</f>
        <v>2025</v>
      </c>
      <c r="C893" s="213" t="str">
        <f>IF(ISBLANK('Exhibit 4'!$F$7),"",'Exhibit 4'!$F$7)</f>
        <v/>
      </c>
      <c r="D893">
        <v>452900</v>
      </c>
      <c r="E893" s="115">
        <f>'Exhibit 4'!F$215</f>
        <v>0</v>
      </c>
      <c r="F893" t="s">
        <v>811</v>
      </c>
    </row>
    <row r="894" spans="1:6" x14ac:dyDescent="0.3">
      <c r="A894">
        <f>VLOOKUP('Start Here'!$B$2,EntityNumber,2,FALSE)</f>
        <v>510002</v>
      </c>
      <c r="B894" s="131">
        <f>YEAR('Start Here'!$B$5)</f>
        <v>2025</v>
      </c>
      <c r="C894" s="213" t="str">
        <f>IF(ISBLANK('Exhibit 4'!$F$7),"",'Exhibit 4'!$F$7)</f>
        <v/>
      </c>
      <c r="D894">
        <v>461100</v>
      </c>
      <c r="E894" s="115">
        <f>'Exhibit 4'!F$220</f>
        <v>0</v>
      </c>
      <c r="F894" t="s">
        <v>811</v>
      </c>
    </row>
    <row r="895" spans="1:6" x14ac:dyDescent="0.3">
      <c r="A895">
        <f>VLOOKUP('Start Here'!$B$2,EntityNumber,2,FALSE)</f>
        <v>510002</v>
      </c>
      <c r="B895" s="131">
        <f>YEAR('Start Here'!$B$5)</f>
        <v>2025</v>
      </c>
      <c r="C895" s="213" t="str">
        <f>IF(ISBLANK('Exhibit 4'!$F$7),"",'Exhibit 4'!$F$7)</f>
        <v/>
      </c>
      <c r="D895">
        <v>461200</v>
      </c>
      <c r="E895" s="115">
        <f>'Exhibit 4'!F$221</f>
        <v>0</v>
      </c>
      <c r="F895" t="s">
        <v>811</v>
      </c>
    </row>
    <row r="896" spans="1:6" x14ac:dyDescent="0.3">
      <c r="A896">
        <f>VLOOKUP('Start Here'!$B$2,EntityNumber,2,FALSE)</f>
        <v>510002</v>
      </c>
      <c r="B896" s="131">
        <f>YEAR('Start Here'!$B$5)</f>
        <v>2025</v>
      </c>
      <c r="C896" s="213" t="str">
        <f>IF(ISBLANK('Exhibit 4'!$F$7),"",'Exhibit 4'!$F$7)</f>
        <v/>
      </c>
      <c r="D896">
        <v>461300</v>
      </c>
      <c r="E896" s="115">
        <f>'Exhibit 4'!F$222</f>
        <v>0</v>
      </c>
      <c r="F896" t="s">
        <v>811</v>
      </c>
    </row>
    <row r="897" spans="1:6" x14ac:dyDescent="0.3">
      <c r="A897">
        <f>VLOOKUP('Start Here'!$B$2,EntityNumber,2,FALSE)</f>
        <v>510002</v>
      </c>
      <c r="B897" s="131">
        <f>YEAR('Start Here'!$B$5)</f>
        <v>2025</v>
      </c>
      <c r="C897" s="213" t="str">
        <f>IF(ISBLANK('Exhibit 4'!$F$7),"",'Exhibit 4'!$F$7)</f>
        <v/>
      </c>
      <c r="D897">
        <v>461400</v>
      </c>
      <c r="E897" s="115">
        <f>'Exhibit 4'!F$223</f>
        <v>0</v>
      </c>
      <c r="F897" t="s">
        <v>811</v>
      </c>
    </row>
    <row r="898" spans="1:6" x14ac:dyDescent="0.3">
      <c r="A898">
        <f>VLOOKUP('Start Here'!$B$2,EntityNumber,2,FALSE)</f>
        <v>510002</v>
      </c>
      <c r="B898" s="131">
        <f>YEAR('Start Here'!$B$5)</f>
        <v>2025</v>
      </c>
      <c r="C898" s="213" t="str">
        <f>IF(ISBLANK('Exhibit 4'!$F$7),"",'Exhibit 4'!$F$7)</f>
        <v/>
      </c>
      <c r="D898">
        <v>461500</v>
      </c>
      <c r="E898" s="115">
        <f>'Exhibit 4'!F$224</f>
        <v>0</v>
      </c>
      <c r="F898" t="s">
        <v>811</v>
      </c>
    </row>
    <row r="899" spans="1:6" x14ac:dyDescent="0.3">
      <c r="A899">
        <f>VLOOKUP('Start Here'!$B$2,EntityNumber,2,FALSE)</f>
        <v>510002</v>
      </c>
      <c r="B899" s="131">
        <f>YEAR('Start Here'!$B$5)</f>
        <v>2025</v>
      </c>
      <c r="C899" s="213" t="str">
        <f>IF(ISBLANK('Exhibit 4'!$F$7),"",'Exhibit 4'!$F$7)</f>
        <v/>
      </c>
      <c r="D899">
        <v>461600</v>
      </c>
      <c r="E899" s="115">
        <f>'Exhibit 4'!F$225</f>
        <v>0</v>
      </c>
      <c r="F899" t="s">
        <v>811</v>
      </c>
    </row>
    <row r="900" spans="1:6" x14ac:dyDescent="0.3">
      <c r="A900">
        <f>VLOOKUP('Start Here'!$B$2,EntityNumber,2,FALSE)</f>
        <v>510002</v>
      </c>
      <c r="B900" s="131">
        <f>YEAR('Start Here'!$B$5)</f>
        <v>2025</v>
      </c>
      <c r="C900" s="213" t="str">
        <f>IF(ISBLANK('Exhibit 4'!$F$7),"",'Exhibit 4'!$F$7)</f>
        <v/>
      </c>
      <c r="D900">
        <v>461900</v>
      </c>
      <c r="E900" s="115">
        <f>'Exhibit 4'!F$226</f>
        <v>0</v>
      </c>
      <c r="F900" t="s">
        <v>811</v>
      </c>
    </row>
    <row r="901" spans="1:6" x14ac:dyDescent="0.3">
      <c r="A901">
        <f>VLOOKUP('Start Here'!$B$2,EntityNumber,2,FALSE)</f>
        <v>510002</v>
      </c>
      <c r="B901" s="131">
        <f>YEAR('Start Here'!$B$5)</f>
        <v>2025</v>
      </c>
      <c r="C901" s="213" t="str">
        <f>IF(ISBLANK('Exhibit 4'!$F$7),"",'Exhibit 4'!$F$7)</f>
        <v/>
      </c>
      <c r="D901">
        <v>462100</v>
      </c>
      <c r="E901" s="115">
        <f>'Exhibit 4'!F$228</f>
        <v>0</v>
      </c>
      <c r="F901" t="s">
        <v>811</v>
      </c>
    </row>
    <row r="902" spans="1:6" x14ac:dyDescent="0.3">
      <c r="A902">
        <f>VLOOKUP('Start Here'!$B$2,EntityNumber,2,FALSE)</f>
        <v>510002</v>
      </c>
      <c r="B902" s="131">
        <f>YEAR('Start Here'!$B$5)</f>
        <v>2025</v>
      </c>
      <c r="C902" s="213" t="str">
        <f>IF(ISBLANK('Exhibit 4'!$F$7),"",'Exhibit 4'!$F$7)</f>
        <v/>
      </c>
      <c r="D902">
        <v>462200</v>
      </c>
      <c r="E902" s="115">
        <f>'Exhibit 4'!F$229</f>
        <v>0</v>
      </c>
      <c r="F902" t="s">
        <v>811</v>
      </c>
    </row>
    <row r="903" spans="1:6" x14ac:dyDescent="0.3">
      <c r="A903">
        <f>VLOOKUP('Start Here'!$B$2,EntityNumber,2,FALSE)</f>
        <v>510002</v>
      </c>
      <c r="B903" s="131">
        <f>YEAR('Start Here'!$B$5)</f>
        <v>2025</v>
      </c>
      <c r="C903" s="213" t="str">
        <f>IF(ISBLANK('Exhibit 4'!$F$7),"",'Exhibit 4'!$F$7)</f>
        <v/>
      </c>
      <c r="D903">
        <v>462300</v>
      </c>
      <c r="E903" s="115">
        <f>'Exhibit 4'!F$230</f>
        <v>0</v>
      </c>
      <c r="F903" t="s">
        <v>811</v>
      </c>
    </row>
    <row r="904" spans="1:6" x14ac:dyDescent="0.3">
      <c r="A904">
        <f>VLOOKUP('Start Here'!$B$2,EntityNumber,2,FALSE)</f>
        <v>510002</v>
      </c>
      <c r="B904" s="131">
        <f>YEAR('Start Here'!$B$5)</f>
        <v>2025</v>
      </c>
      <c r="C904" s="213" t="str">
        <f>IF(ISBLANK('Exhibit 4'!$F$7),"",'Exhibit 4'!$F$7)</f>
        <v/>
      </c>
      <c r="D904">
        <v>462400</v>
      </c>
      <c r="E904" s="115">
        <f>'Exhibit 4'!F$231</f>
        <v>0</v>
      </c>
      <c r="F904" t="s">
        <v>811</v>
      </c>
    </row>
    <row r="905" spans="1:6" x14ac:dyDescent="0.3">
      <c r="A905">
        <f>VLOOKUP('Start Here'!$B$2,EntityNumber,2,FALSE)</f>
        <v>510002</v>
      </c>
      <c r="B905" s="131">
        <f>YEAR('Start Here'!$B$5)</f>
        <v>2025</v>
      </c>
      <c r="C905" s="213" t="str">
        <f>IF(ISBLANK('Exhibit 4'!$F$7),"",'Exhibit 4'!$F$7)</f>
        <v/>
      </c>
      <c r="D905">
        <v>462900</v>
      </c>
      <c r="E905" s="115">
        <f>'Exhibit 4'!F$232</f>
        <v>0</v>
      </c>
      <c r="F905" t="s">
        <v>811</v>
      </c>
    </row>
    <row r="906" spans="1:6" x14ac:dyDescent="0.3">
      <c r="A906">
        <f>VLOOKUP('Start Here'!$B$2,EntityNumber,2,FALSE)</f>
        <v>510002</v>
      </c>
      <c r="B906" s="131">
        <f>YEAR('Start Here'!$B$5)</f>
        <v>2025</v>
      </c>
      <c r="C906" s="213" t="str">
        <f>IF(ISBLANK('Exhibit 4'!$F$7),"",'Exhibit 4'!$F$7)</f>
        <v/>
      </c>
      <c r="D906">
        <v>471100</v>
      </c>
      <c r="E906" s="115">
        <f>'Exhibit 4'!F$237</f>
        <v>0</v>
      </c>
      <c r="F906" t="s">
        <v>811</v>
      </c>
    </row>
    <row r="907" spans="1:6" x14ac:dyDescent="0.3">
      <c r="A907">
        <f>VLOOKUP('Start Here'!$B$2,EntityNumber,2,FALSE)</f>
        <v>510002</v>
      </c>
      <c r="B907" s="131">
        <f>YEAR('Start Here'!$B$5)</f>
        <v>2025</v>
      </c>
      <c r="C907" s="213" t="str">
        <f>IF(ISBLANK('Exhibit 4'!$F$7),"",'Exhibit 4'!$F$7)</f>
        <v/>
      </c>
      <c r="D907">
        <v>471200</v>
      </c>
      <c r="E907" s="115">
        <f>'Exhibit 4'!F$238</f>
        <v>0</v>
      </c>
      <c r="F907" t="s">
        <v>811</v>
      </c>
    </row>
    <row r="908" spans="1:6" x14ac:dyDescent="0.3">
      <c r="A908">
        <f>VLOOKUP('Start Here'!$B$2,EntityNumber,2,FALSE)</f>
        <v>510002</v>
      </c>
      <c r="B908" s="131">
        <f>YEAR('Start Here'!$B$5)</f>
        <v>2025</v>
      </c>
      <c r="C908" s="213" t="str">
        <f>IF(ISBLANK('Exhibit 4'!$F$7),"",'Exhibit 4'!$F$7)</f>
        <v/>
      </c>
      <c r="D908">
        <v>471900</v>
      </c>
      <c r="E908" s="115">
        <f>'Exhibit 4'!F$239</f>
        <v>0</v>
      </c>
      <c r="F908" t="s">
        <v>811</v>
      </c>
    </row>
    <row r="909" spans="1:6" x14ac:dyDescent="0.3">
      <c r="A909">
        <f>VLOOKUP('Start Here'!$B$2,EntityNumber,2,FALSE)</f>
        <v>510002</v>
      </c>
      <c r="B909" s="131">
        <f>YEAR('Start Here'!$B$5)</f>
        <v>2025</v>
      </c>
      <c r="C909" s="213" t="str">
        <f>IF(ISBLANK('Exhibit 4'!$F$7),"",'Exhibit 4'!$F$7)</f>
        <v/>
      </c>
      <c r="D909">
        <v>472100</v>
      </c>
      <c r="E909" s="115">
        <f>'Exhibit 4'!F$241</f>
        <v>0</v>
      </c>
      <c r="F909" t="s">
        <v>811</v>
      </c>
    </row>
    <row r="910" spans="1:6" x14ac:dyDescent="0.3">
      <c r="A910">
        <f>VLOOKUP('Start Here'!$B$2,EntityNumber,2,FALSE)</f>
        <v>510002</v>
      </c>
      <c r="B910" s="131">
        <f>YEAR('Start Here'!$B$5)</f>
        <v>2025</v>
      </c>
      <c r="C910" s="213" t="str">
        <f>IF(ISBLANK('Exhibit 4'!$F$7),"",'Exhibit 4'!$F$7)</f>
        <v/>
      </c>
      <c r="D910">
        <v>471900</v>
      </c>
      <c r="E910" s="115">
        <f>'Exhibit 4'!F$242</f>
        <v>0</v>
      </c>
      <c r="F910" t="s">
        <v>811</v>
      </c>
    </row>
    <row r="911" spans="1:6" x14ac:dyDescent="0.3">
      <c r="A911">
        <f>VLOOKUP('Start Here'!$B$2,EntityNumber,2,FALSE)</f>
        <v>510002</v>
      </c>
      <c r="B911" s="131">
        <f>YEAR('Start Here'!$B$5)</f>
        <v>2025</v>
      </c>
      <c r="C911" s="213" t="str">
        <f>IF(ISBLANK('Exhibit 4'!$F$7),"",'Exhibit 4'!$F$7)</f>
        <v/>
      </c>
      <c r="D911">
        <v>475000</v>
      </c>
      <c r="E911" s="115">
        <f>'Exhibit 4'!F$245</f>
        <v>0</v>
      </c>
      <c r="F911" t="s">
        <v>811</v>
      </c>
    </row>
    <row r="912" spans="1:6" x14ac:dyDescent="0.3">
      <c r="A912">
        <f>VLOOKUP('Start Here'!$B$2,EntityNumber,2,FALSE)</f>
        <v>510002</v>
      </c>
      <c r="B912" s="131">
        <f>YEAR('Start Here'!$B$5)</f>
        <v>2025</v>
      </c>
      <c r="C912" s="213" t="str">
        <f>IF(ISBLANK('Exhibit 4'!$F$7),"",'Exhibit 4'!$F$7)</f>
        <v/>
      </c>
      <c r="D912">
        <v>480000</v>
      </c>
      <c r="E912" s="115">
        <f>'Exhibit 4'!F$246</f>
        <v>0</v>
      </c>
      <c r="F912" t="s">
        <v>811</v>
      </c>
    </row>
    <row r="913" spans="1:6" x14ac:dyDescent="0.3">
      <c r="A913">
        <f>VLOOKUP('Start Here'!$B$2,EntityNumber,2,FALSE)</f>
        <v>510002</v>
      </c>
      <c r="B913" s="131">
        <f>YEAR('Start Here'!$B$5)</f>
        <v>2025</v>
      </c>
      <c r="C913" s="213" t="str">
        <f>IF(ISBLANK('Exhibit 4'!$F$7),"",'Exhibit 4'!$F$7)</f>
        <v/>
      </c>
      <c r="D913">
        <v>485000</v>
      </c>
      <c r="E913" s="115">
        <f>'Exhibit 4'!F$247</f>
        <v>0</v>
      </c>
      <c r="F913" t="s">
        <v>811</v>
      </c>
    </row>
    <row r="914" spans="1:6" x14ac:dyDescent="0.3">
      <c r="A914">
        <f>VLOOKUP('Start Here'!$B$2,EntityNumber,2,FALSE)</f>
        <v>510002</v>
      </c>
      <c r="B914" s="131">
        <f>YEAR('Start Here'!$B$5)</f>
        <v>2025</v>
      </c>
      <c r="C914" s="213" t="str">
        <f>IF(ISBLANK('Exhibit 4'!$F$7),"",'Exhibit 4'!$F$7)</f>
        <v/>
      </c>
      <c r="D914">
        <v>489000</v>
      </c>
      <c r="E914" s="115">
        <f>'Exhibit 4'!F$248</f>
        <v>0</v>
      </c>
      <c r="F914" t="s">
        <v>811</v>
      </c>
    </row>
    <row r="915" spans="1:6" x14ac:dyDescent="0.3">
      <c r="A915">
        <f>VLOOKUP('Start Here'!$B$2,EntityNumber,2,FALSE)</f>
        <v>510002</v>
      </c>
      <c r="B915" s="131">
        <f>YEAR('Start Here'!$B$5)</f>
        <v>2025</v>
      </c>
      <c r="C915" s="213" t="str">
        <f>IF(ISBLANK('Exhibit 4'!$F$7),"",'Exhibit 4'!$F$7)</f>
        <v/>
      </c>
      <c r="D915">
        <v>37100</v>
      </c>
      <c r="E915" s="115">
        <f>'Exhibit 4'!F$253</f>
        <v>0</v>
      </c>
      <c r="F915" t="s">
        <v>811</v>
      </c>
    </row>
    <row r="916" spans="1:6" x14ac:dyDescent="0.3">
      <c r="A916">
        <f>VLOOKUP('Start Here'!$B$2,EntityNumber,2,FALSE)</f>
        <v>510002</v>
      </c>
      <c r="B916" s="131">
        <f>YEAR('Start Here'!$B$5)</f>
        <v>2025</v>
      </c>
      <c r="C916" s="213" t="str">
        <f>IF(ISBLANK('Exhibit 4'!$F$7),"",'Exhibit 4'!$F$7)</f>
        <v/>
      </c>
      <c r="D916">
        <v>91100</v>
      </c>
      <c r="E916" s="115">
        <f>'Exhibit 4'!F$254*-1</f>
        <v>0</v>
      </c>
      <c r="F916" t="s">
        <v>811</v>
      </c>
    </row>
    <row r="917" spans="1:6" x14ac:dyDescent="0.3">
      <c r="A917">
        <f>VLOOKUP('Start Here'!$B$2,EntityNumber,2,FALSE)</f>
        <v>510002</v>
      </c>
      <c r="B917" s="131">
        <f>YEAR('Start Here'!$B$5)</f>
        <v>2025</v>
      </c>
      <c r="C917" s="213" t="str">
        <f>IF(ISBLANK('Exhibit 4'!$F$7),"",'Exhibit 4'!$F$7)</f>
        <v/>
      </c>
      <c r="D917">
        <v>37200</v>
      </c>
      <c r="E917" s="115">
        <f>'Exhibit 4'!F$255</f>
        <v>0</v>
      </c>
      <c r="F917" t="s">
        <v>811</v>
      </c>
    </row>
    <row r="918" spans="1:6" x14ac:dyDescent="0.3">
      <c r="A918">
        <f>VLOOKUP('Start Here'!$B$2,EntityNumber,2,FALSE)</f>
        <v>510002</v>
      </c>
      <c r="B918" s="131">
        <f>YEAR('Start Here'!$B$5)</f>
        <v>2025</v>
      </c>
      <c r="C918" s="213" t="str">
        <f>IF(ISBLANK('Exhibit 4'!$F$7),"",'Exhibit 4'!$F$7)</f>
        <v/>
      </c>
      <c r="D918">
        <v>37300</v>
      </c>
      <c r="E918" s="115">
        <f>'Exhibit 4'!F$256</f>
        <v>0</v>
      </c>
      <c r="F918" t="s">
        <v>811</v>
      </c>
    </row>
    <row r="919" spans="1:6" x14ac:dyDescent="0.3">
      <c r="A919">
        <f>VLOOKUP('Start Here'!$B$2,EntityNumber,2,FALSE)</f>
        <v>510002</v>
      </c>
      <c r="B919" s="131">
        <f>YEAR('Start Here'!$B$5)</f>
        <v>2025</v>
      </c>
      <c r="C919" s="213" t="str">
        <f>IF(ISBLANK('Exhibit 4'!$F$7),"",'Exhibit 4'!$F$7)</f>
        <v/>
      </c>
      <c r="D919">
        <v>37400</v>
      </c>
      <c r="E919" s="115">
        <f>'Exhibit 4'!F$257</f>
        <v>0</v>
      </c>
      <c r="F919" t="s">
        <v>811</v>
      </c>
    </row>
    <row r="920" spans="1:6" x14ac:dyDescent="0.3">
      <c r="A920">
        <f>VLOOKUP('Start Here'!$B$2,EntityNumber,2,FALSE)</f>
        <v>510002</v>
      </c>
      <c r="B920" s="131">
        <f>YEAR('Start Here'!$B$5)</f>
        <v>2025</v>
      </c>
      <c r="C920" s="213" t="str">
        <f>IF(ISBLANK('Exhibit 4'!$F$7),"",'Exhibit 4'!$F$7)</f>
        <v/>
      </c>
      <c r="D920">
        <v>91200</v>
      </c>
      <c r="E920" s="115">
        <f>'Exhibit 4'!F$258*-1</f>
        <v>0</v>
      </c>
      <c r="F920" t="s">
        <v>811</v>
      </c>
    </row>
    <row r="921" spans="1:6" x14ac:dyDescent="0.3">
      <c r="A921">
        <f>VLOOKUP('Start Here'!$B$2,EntityNumber,2,FALSE)</f>
        <v>510002</v>
      </c>
      <c r="B921" s="131">
        <f>YEAR('Start Here'!$B$5)</f>
        <v>2025</v>
      </c>
      <c r="C921" s="213" t="str">
        <f>IF(ISBLANK('Exhibit 4'!$F$7),"",'Exhibit 4'!$F$7)</f>
        <v/>
      </c>
      <c r="D921">
        <v>91500</v>
      </c>
      <c r="E921" s="115">
        <f>'Exhibit 4'!F$259*-1</f>
        <v>0</v>
      </c>
      <c r="F921" t="s">
        <v>811</v>
      </c>
    </row>
    <row r="922" spans="1:6" x14ac:dyDescent="0.3">
      <c r="A922">
        <f>VLOOKUP('Start Here'!$B$2,EntityNumber,2,FALSE)</f>
        <v>510002</v>
      </c>
      <c r="B922" s="131">
        <f>YEAR('Start Here'!$B$5)</f>
        <v>2025</v>
      </c>
      <c r="C922" s="213" t="str">
        <f>IF(ISBLANK('Exhibit 4'!$F$7),"",'Exhibit 4'!$F$7)</f>
        <v/>
      </c>
      <c r="D922">
        <f>IF('Exhibit 4'!F$262&gt;0,37600,91300)</f>
        <v>91300</v>
      </c>
      <c r="E922" s="115">
        <f>IF('Exhibit 4'!F$262&gt;0,'Exhibit 4'!F$262,'Exhibit 4'!F$262*-1)</f>
        <v>0</v>
      </c>
      <c r="F922" t="s">
        <v>811</v>
      </c>
    </row>
    <row r="923" spans="1:6" x14ac:dyDescent="0.3">
      <c r="A923">
        <f>VLOOKUP('Start Here'!$B$2,EntityNumber,2,FALSE)</f>
        <v>510002</v>
      </c>
      <c r="B923" s="131">
        <f>YEAR('Start Here'!$B$5)</f>
        <v>2025</v>
      </c>
      <c r="C923" s="213" t="str">
        <f>IF(ISBLANK('Exhibit 4'!$F$7),"",'Exhibit 4'!$F$7)</f>
        <v/>
      </c>
      <c r="D923">
        <f>IF('Exhibit 4'!F$263&gt;0,37500,91400)</f>
        <v>91400</v>
      </c>
      <c r="E923" s="115">
        <f>IF('Exhibit 4'!F$263&gt;0,'Exhibit 4'!F$263,'Exhibit 4'!F$263*-1)</f>
        <v>0</v>
      </c>
      <c r="F923" t="s">
        <v>811</v>
      </c>
    </row>
    <row r="924" spans="1:6" x14ac:dyDescent="0.3">
      <c r="A924">
        <f>VLOOKUP('Start Here'!$B$2,EntityNumber,2,FALSE)</f>
        <v>510002</v>
      </c>
      <c r="B924" s="131">
        <f>YEAR('Start Here'!$B$5)</f>
        <v>2025</v>
      </c>
      <c r="C924" s="213" t="str">
        <f>IF(ISBLANK('Combining-Exhibit 4'!$C$7),"",'Combining-Exhibit 4'!$C$7)</f>
        <v/>
      </c>
      <c r="D924">
        <v>31100</v>
      </c>
      <c r="E924" s="115">
        <f>'Combining-Exhibit 4'!C$11</f>
        <v>0</v>
      </c>
      <c r="F924" t="s">
        <v>812</v>
      </c>
    </row>
    <row r="925" spans="1:6" x14ac:dyDescent="0.3">
      <c r="A925">
        <f>VLOOKUP('Start Here'!$B$2,EntityNumber,2,FALSE)</f>
        <v>510002</v>
      </c>
      <c r="B925" s="131">
        <f>YEAR('Start Here'!$B$5)</f>
        <v>2025</v>
      </c>
      <c r="C925" s="213" t="str">
        <f>IF(ISBLANK('Combining-Exhibit 4'!$C$7),"",'Combining-Exhibit 4'!$C$7)</f>
        <v/>
      </c>
      <c r="D925">
        <v>31200</v>
      </c>
      <c r="E925" s="115">
        <f>'Combining-Exhibit 4'!C$12</f>
        <v>0</v>
      </c>
      <c r="F925" t="s">
        <v>812</v>
      </c>
    </row>
    <row r="926" spans="1:6" x14ac:dyDescent="0.3">
      <c r="A926">
        <f>VLOOKUP('Start Here'!$B$2,EntityNumber,2,FALSE)</f>
        <v>510002</v>
      </c>
      <c r="B926" s="131">
        <f>YEAR('Start Here'!$B$5)</f>
        <v>2025</v>
      </c>
      <c r="C926" s="213" t="str">
        <f>IF(ISBLANK('Combining-Exhibit 4'!$C$7),"",'Combining-Exhibit 4'!$C$7)</f>
        <v/>
      </c>
      <c r="D926">
        <v>31300</v>
      </c>
      <c r="E926" s="115">
        <f>'Combining-Exhibit 4'!C$13</f>
        <v>0</v>
      </c>
      <c r="F926" t="s">
        <v>812</v>
      </c>
    </row>
    <row r="927" spans="1:6" x14ac:dyDescent="0.3">
      <c r="A927">
        <f>VLOOKUP('Start Here'!$B$2,EntityNumber,2,FALSE)</f>
        <v>510002</v>
      </c>
      <c r="B927" s="131">
        <f>YEAR('Start Here'!$B$5)</f>
        <v>2025</v>
      </c>
      <c r="C927" s="213" t="str">
        <f>IF(ISBLANK('Combining-Exhibit 4'!$C$7),"",'Combining-Exhibit 4'!$C$7)</f>
        <v/>
      </c>
      <c r="D927">
        <v>31400</v>
      </c>
      <c r="E927" s="115">
        <f>'Combining-Exhibit 4'!C$14</f>
        <v>0</v>
      </c>
      <c r="F927" t="s">
        <v>812</v>
      </c>
    </row>
    <row r="928" spans="1:6" x14ac:dyDescent="0.3">
      <c r="A928">
        <f>VLOOKUP('Start Here'!$B$2,EntityNumber,2,FALSE)</f>
        <v>510002</v>
      </c>
      <c r="B928" s="131">
        <f>YEAR('Start Here'!$B$5)</f>
        <v>2025</v>
      </c>
      <c r="C928" s="213" t="str">
        <f>IF(ISBLANK('Combining-Exhibit 4'!$C$7),"",'Combining-Exhibit 4'!$C$7)</f>
        <v/>
      </c>
      <c r="D928">
        <v>31500</v>
      </c>
      <c r="E928" s="115">
        <f>'Combining-Exhibit 4'!C$15</f>
        <v>0</v>
      </c>
      <c r="F928" t="s">
        <v>812</v>
      </c>
    </row>
    <row r="929" spans="1:6" x14ac:dyDescent="0.3">
      <c r="A929">
        <f>VLOOKUP('Start Here'!$B$2,EntityNumber,2,FALSE)</f>
        <v>510002</v>
      </c>
      <c r="B929" s="131">
        <f>YEAR('Start Here'!$B$5)</f>
        <v>2025</v>
      </c>
      <c r="C929" s="213" t="str">
        <f>IF(ISBLANK('Combining-Exhibit 4'!$C$7),"",'Combining-Exhibit 4'!$C$7)</f>
        <v/>
      </c>
      <c r="D929">
        <v>31600</v>
      </c>
      <c r="E929" s="115">
        <f>'Combining-Exhibit 4'!C$16</f>
        <v>0</v>
      </c>
      <c r="F929" t="s">
        <v>812</v>
      </c>
    </row>
    <row r="930" spans="1:6" x14ac:dyDescent="0.3">
      <c r="A930">
        <f>VLOOKUP('Start Here'!$B$2,EntityNumber,2,FALSE)</f>
        <v>510002</v>
      </c>
      <c r="B930" s="131">
        <f>YEAR('Start Here'!$B$5)</f>
        <v>2025</v>
      </c>
      <c r="C930" s="213" t="str">
        <f>IF(ISBLANK('Combining-Exhibit 4'!$C$7),"",'Combining-Exhibit 4'!$C$7)</f>
        <v/>
      </c>
      <c r="D930">
        <v>31800</v>
      </c>
      <c r="E930" s="115">
        <f>'Combining-Exhibit 4'!C$17</f>
        <v>0</v>
      </c>
      <c r="F930" t="s">
        <v>812</v>
      </c>
    </row>
    <row r="931" spans="1:6" x14ac:dyDescent="0.3">
      <c r="A931">
        <f>VLOOKUP('Start Here'!$B$2,EntityNumber,2,FALSE)</f>
        <v>510002</v>
      </c>
      <c r="B931" s="131">
        <f>YEAR('Start Here'!$B$5)</f>
        <v>2025</v>
      </c>
      <c r="C931" s="213" t="str">
        <f>IF(ISBLANK('Combining-Exhibit 4'!$C$7),"",'Combining-Exhibit 4'!$C$7)</f>
        <v/>
      </c>
      <c r="D931">
        <v>31900</v>
      </c>
      <c r="E931" s="115">
        <f>'Combining-Exhibit 4'!C$18</f>
        <v>0</v>
      </c>
      <c r="F931" t="s">
        <v>812</v>
      </c>
    </row>
    <row r="932" spans="1:6" x14ac:dyDescent="0.3">
      <c r="A932">
        <f>VLOOKUP('Start Here'!$B$2,EntityNumber,2,FALSE)</f>
        <v>510002</v>
      </c>
      <c r="B932" s="131">
        <f>YEAR('Start Here'!$B$5)</f>
        <v>2025</v>
      </c>
      <c r="C932" s="213" t="str">
        <f>IF(ISBLANK('Combining-Exhibit 4'!$C$7),"",'Combining-Exhibit 4'!$C$7)</f>
        <v/>
      </c>
      <c r="D932">
        <v>32000</v>
      </c>
      <c r="E932" s="115">
        <f>'Combining-Exhibit 4'!C$21</f>
        <v>0</v>
      </c>
      <c r="F932" t="s">
        <v>812</v>
      </c>
    </row>
    <row r="933" spans="1:6" x14ac:dyDescent="0.3">
      <c r="A933">
        <f>VLOOKUP('Start Here'!$B$2,EntityNumber,2,FALSE)</f>
        <v>510002</v>
      </c>
      <c r="B933" s="131">
        <f>YEAR('Start Here'!$B$5)</f>
        <v>2025</v>
      </c>
      <c r="C933" s="213" t="str">
        <f>IF(ISBLANK('Combining-Exhibit 4'!$C$7),"",'Combining-Exhibit 4'!$C$7)</f>
        <v/>
      </c>
      <c r="D933">
        <v>33100</v>
      </c>
      <c r="E933" s="115">
        <f>'Combining-Exhibit 4'!C$24</f>
        <v>0</v>
      </c>
      <c r="F933" t="s">
        <v>812</v>
      </c>
    </row>
    <row r="934" spans="1:6" x14ac:dyDescent="0.3">
      <c r="A934">
        <f>VLOOKUP('Start Here'!$B$2,EntityNumber,2,FALSE)</f>
        <v>510002</v>
      </c>
      <c r="B934" s="131">
        <f>YEAR('Start Here'!$B$5)</f>
        <v>2025</v>
      </c>
      <c r="C934" s="213" t="str">
        <f>IF(ISBLANK('Combining-Exhibit 4'!$C$7),"",'Combining-Exhibit 4'!$C$7)</f>
        <v/>
      </c>
      <c r="D934">
        <v>33200</v>
      </c>
      <c r="E934" s="115">
        <f>'Combining-Exhibit 4'!C$25</f>
        <v>0</v>
      </c>
      <c r="F934" t="s">
        <v>812</v>
      </c>
    </row>
    <row r="935" spans="1:6" x14ac:dyDescent="0.3">
      <c r="A935">
        <f>VLOOKUP('Start Here'!$B$2,EntityNumber,2,FALSE)</f>
        <v>510002</v>
      </c>
      <c r="B935" s="131">
        <f>YEAR('Start Here'!$B$5)</f>
        <v>2025</v>
      </c>
      <c r="C935" s="213" t="str">
        <f>IF(ISBLANK('Combining-Exhibit 4'!$C$7),"",'Combining-Exhibit 4'!$C$7)</f>
        <v/>
      </c>
      <c r="D935">
        <v>33300</v>
      </c>
      <c r="E935" s="115">
        <f>'Combining-Exhibit 4'!C$26</f>
        <v>0</v>
      </c>
      <c r="F935" t="s">
        <v>812</v>
      </c>
    </row>
    <row r="936" spans="1:6" x14ac:dyDescent="0.3">
      <c r="A936">
        <f>VLOOKUP('Start Here'!$B$2,EntityNumber,2,FALSE)</f>
        <v>510002</v>
      </c>
      <c r="B936" s="131">
        <f>YEAR('Start Here'!$B$5)</f>
        <v>2025</v>
      </c>
      <c r="C936" s="213" t="str">
        <f>IF(ISBLANK('Combining-Exhibit 4'!$C$7),"",'Combining-Exhibit 4'!$C$7)</f>
        <v/>
      </c>
      <c r="D936">
        <v>33400</v>
      </c>
      <c r="E936" s="115">
        <f>'Combining-Exhibit 4'!C$27</f>
        <v>0</v>
      </c>
      <c r="F936" t="s">
        <v>812</v>
      </c>
    </row>
    <row r="937" spans="1:6" x14ac:dyDescent="0.3">
      <c r="A937">
        <f>VLOOKUP('Start Here'!$B$2,EntityNumber,2,FALSE)</f>
        <v>510002</v>
      </c>
      <c r="B937" s="131">
        <f>YEAR('Start Here'!$B$5)</f>
        <v>2025</v>
      </c>
      <c r="C937" s="213" t="str">
        <f>IF(ISBLANK('Combining-Exhibit 4'!$C$7),"",'Combining-Exhibit 4'!$C$7)</f>
        <v/>
      </c>
      <c r="D937">
        <v>33501</v>
      </c>
      <c r="E937" s="115">
        <f>'Combining-Exhibit 4'!C$29</f>
        <v>0</v>
      </c>
      <c r="F937" t="s">
        <v>812</v>
      </c>
    </row>
    <row r="938" spans="1:6" x14ac:dyDescent="0.3">
      <c r="A938">
        <f>VLOOKUP('Start Here'!$B$2,EntityNumber,2,FALSE)</f>
        <v>510002</v>
      </c>
      <c r="B938" s="131">
        <f>YEAR('Start Here'!$B$5)</f>
        <v>2025</v>
      </c>
      <c r="C938" s="213" t="str">
        <f>IF(ISBLANK('Combining-Exhibit 4'!$C$7),"",'Combining-Exhibit 4'!$C$7)</f>
        <v/>
      </c>
      <c r="D938">
        <v>33502</v>
      </c>
      <c r="E938" s="115">
        <f>'Combining-Exhibit 4'!C$30</f>
        <v>0</v>
      </c>
      <c r="F938" t="s">
        <v>812</v>
      </c>
    </row>
    <row r="939" spans="1:6" x14ac:dyDescent="0.3">
      <c r="A939">
        <f>VLOOKUP('Start Here'!$B$2,EntityNumber,2,FALSE)</f>
        <v>510002</v>
      </c>
      <c r="B939" s="131">
        <f>YEAR('Start Here'!$B$5)</f>
        <v>2025</v>
      </c>
      <c r="C939" s="213" t="str">
        <f>IF(ISBLANK('Combining-Exhibit 4'!$C$7),"",'Combining-Exhibit 4'!$C$7)</f>
        <v/>
      </c>
      <c r="D939">
        <v>33504</v>
      </c>
      <c r="E939" s="115">
        <f>'Combining-Exhibit 4'!C$31</f>
        <v>0</v>
      </c>
      <c r="F939" t="s">
        <v>812</v>
      </c>
    </row>
    <row r="940" spans="1:6" x14ac:dyDescent="0.3">
      <c r="A940">
        <f>VLOOKUP('Start Here'!$B$2,EntityNumber,2,FALSE)</f>
        <v>510002</v>
      </c>
      <c r="B940" s="131">
        <f>YEAR('Start Here'!$B$5)</f>
        <v>2025</v>
      </c>
      <c r="C940" s="213" t="str">
        <f>IF(ISBLANK('Combining-Exhibit 4'!$C$7),"",'Combining-Exhibit 4'!$C$7)</f>
        <v/>
      </c>
      <c r="D940">
        <v>33505</v>
      </c>
      <c r="E940" s="115">
        <f>'Combining-Exhibit 4'!C$32</f>
        <v>0</v>
      </c>
      <c r="F940" t="s">
        <v>812</v>
      </c>
    </row>
    <row r="941" spans="1:6" x14ac:dyDescent="0.3">
      <c r="A941">
        <f>VLOOKUP('Start Here'!$B$2,EntityNumber,2,FALSE)</f>
        <v>510002</v>
      </c>
      <c r="B941" s="131">
        <f>YEAR('Start Here'!$B$5)</f>
        <v>2025</v>
      </c>
      <c r="C941" s="213" t="str">
        <f>IF(ISBLANK('Combining-Exhibit 4'!$C$7),"",'Combining-Exhibit 4'!$C$7)</f>
        <v/>
      </c>
      <c r="D941">
        <v>33506</v>
      </c>
      <c r="E941" s="115">
        <f>'Combining-Exhibit 4'!C$33</f>
        <v>0</v>
      </c>
      <c r="F941" t="s">
        <v>812</v>
      </c>
    </row>
    <row r="942" spans="1:6" x14ac:dyDescent="0.3">
      <c r="A942">
        <f>VLOOKUP('Start Here'!$B$2,EntityNumber,2,FALSE)</f>
        <v>510002</v>
      </c>
      <c r="B942" s="131">
        <f>YEAR('Start Here'!$B$5)</f>
        <v>2025</v>
      </c>
      <c r="C942" s="213" t="str">
        <f>IF(ISBLANK('Combining-Exhibit 4'!$C$7),"",'Combining-Exhibit 4'!$C$7)</f>
        <v/>
      </c>
      <c r="D942">
        <v>33507</v>
      </c>
      <c r="E942" s="115">
        <f>'Combining-Exhibit 4'!C$34</f>
        <v>0</v>
      </c>
      <c r="F942" t="s">
        <v>812</v>
      </c>
    </row>
    <row r="943" spans="1:6" x14ac:dyDescent="0.3">
      <c r="A943">
        <f>VLOOKUP('Start Here'!$B$2,EntityNumber,2,FALSE)</f>
        <v>510002</v>
      </c>
      <c r="B943" s="131">
        <f>YEAR('Start Here'!$B$5)</f>
        <v>2025</v>
      </c>
      <c r="C943" s="213" t="str">
        <f>IF(ISBLANK('Combining-Exhibit 4'!$C$7),"",'Combining-Exhibit 4'!$C$7)</f>
        <v/>
      </c>
      <c r="D943">
        <v>33508</v>
      </c>
      <c r="E943" s="115">
        <f>'Combining-Exhibit 4'!C$35</f>
        <v>0</v>
      </c>
      <c r="F943" t="s">
        <v>812</v>
      </c>
    </row>
    <row r="944" spans="1:6" x14ac:dyDescent="0.3">
      <c r="A944">
        <f>VLOOKUP('Start Here'!$B$2,EntityNumber,2,FALSE)</f>
        <v>510002</v>
      </c>
      <c r="B944" s="131">
        <f>YEAR('Start Here'!$B$5)</f>
        <v>2025</v>
      </c>
      <c r="C944" s="213" t="str">
        <f>IF(ISBLANK('Combining-Exhibit 4'!$C$7),"",'Combining-Exhibit 4'!$C$7)</f>
        <v/>
      </c>
      <c r="D944">
        <v>33509</v>
      </c>
      <c r="E944" s="115">
        <f>'Combining-Exhibit 4'!C$36</f>
        <v>0</v>
      </c>
      <c r="F944" t="s">
        <v>812</v>
      </c>
    </row>
    <row r="945" spans="1:6" x14ac:dyDescent="0.3">
      <c r="A945">
        <f>VLOOKUP('Start Here'!$B$2,EntityNumber,2,FALSE)</f>
        <v>510002</v>
      </c>
      <c r="B945" s="131">
        <f>YEAR('Start Here'!$B$5)</f>
        <v>2025</v>
      </c>
      <c r="C945" s="213" t="str">
        <f>IF(ISBLANK('Combining-Exhibit 4'!$C$7),"",'Combining-Exhibit 4'!$C$7)</f>
        <v/>
      </c>
      <c r="D945">
        <v>33510</v>
      </c>
      <c r="E945" s="115">
        <f>'Combining-Exhibit 4'!C$37</f>
        <v>0</v>
      </c>
      <c r="F945" t="s">
        <v>812</v>
      </c>
    </row>
    <row r="946" spans="1:6" x14ac:dyDescent="0.3">
      <c r="A946">
        <f>VLOOKUP('Start Here'!$B$2,EntityNumber,2,FALSE)</f>
        <v>510002</v>
      </c>
      <c r="B946" s="131">
        <f>YEAR('Start Here'!$B$5)</f>
        <v>2025</v>
      </c>
      <c r="C946" s="213" t="str">
        <f>IF(ISBLANK('Combining-Exhibit 4'!$C$7),"",'Combining-Exhibit 4'!$C$7)</f>
        <v/>
      </c>
      <c r="D946">
        <v>33511</v>
      </c>
      <c r="E946" s="115">
        <f>'Combining-Exhibit 4'!C$38</f>
        <v>0</v>
      </c>
      <c r="F946" t="s">
        <v>812</v>
      </c>
    </row>
    <row r="947" spans="1:6" x14ac:dyDescent="0.3">
      <c r="A947">
        <f>VLOOKUP('Start Here'!$B$2,EntityNumber,2,FALSE)</f>
        <v>510002</v>
      </c>
      <c r="B947" s="131">
        <f>YEAR('Start Here'!$B$5)</f>
        <v>2025</v>
      </c>
      <c r="C947" s="213" t="str">
        <f>IF(ISBLANK('Combining-Exhibit 4'!$C$7),"",'Combining-Exhibit 4'!$C$7)</f>
        <v/>
      </c>
      <c r="D947">
        <v>33513</v>
      </c>
      <c r="E947" s="115">
        <f>'Combining-Exhibit 4'!C$39</f>
        <v>0</v>
      </c>
      <c r="F947" t="s">
        <v>812</v>
      </c>
    </row>
    <row r="948" spans="1:6" x14ac:dyDescent="0.3">
      <c r="A948">
        <f>VLOOKUP('Start Here'!$B$2,EntityNumber,2,FALSE)</f>
        <v>510002</v>
      </c>
      <c r="B948" s="131">
        <f>YEAR('Start Here'!$B$5)</f>
        <v>2025</v>
      </c>
      <c r="C948" s="213" t="str">
        <f>IF(ISBLANK('Combining-Exhibit 4'!$C$7),"",'Combining-Exhibit 4'!$C$7)</f>
        <v/>
      </c>
      <c r="D948">
        <v>33514</v>
      </c>
      <c r="E948" s="115">
        <f>'Combining-Exhibit 4'!C$40</f>
        <v>0</v>
      </c>
      <c r="F948" t="s">
        <v>812</v>
      </c>
    </row>
    <row r="949" spans="1:6" x14ac:dyDescent="0.3">
      <c r="A949">
        <f>VLOOKUP('Start Here'!$B$2,EntityNumber,2,FALSE)</f>
        <v>510002</v>
      </c>
      <c r="B949" s="131">
        <f>YEAR('Start Here'!$B$5)</f>
        <v>2025</v>
      </c>
      <c r="C949" s="213" t="str">
        <f>IF(ISBLANK('Combining-Exhibit 4'!$C$7),"",'Combining-Exhibit 4'!$C$7)</f>
        <v/>
      </c>
      <c r="D949">
        <v>33515</v>
      </c>
      <c r="E949" s="115">
        <f>'Combining-Exhibit 4'!C$41</f>
        <v>0</v>
      </c>
      <c r="F949" t="s">
        <v>812</v>
      </c>
    </row>
    <row r="950" spans="1:6" x14ac:dyDescent="0.3">
      <c r="A950">
        <f>VLOOKUP('Start Here'!$B$2,EntityNumber,2,FALSE)</f>
        <v>510002</v>
      </c>
      <c r="B950" s="131">
        <f>YEAR('Start Here'!$B$5)</f>
        <v>2025</v>
      </c>
      <c r="C950" s="213" t="str">
        <f>IF(ISBLANK('Combining-Exhibit 4'!$C$7),"",'Combining-Exhibit 4'!$C$7)</f>
        <v/>
      </c>
      <c r="D950">
        <v>33516</v>
      </c>
      <c r="E950" s="115">
        <f>'Combining-Exhibit 4'!C$42</f>
        <v>0</v>
      </c>
      <c r="F950" t="s">
        <v>812</v>
      </c>
    </row>
    <row r="951" spans="1:6" x14ac:dyDescent="0.3">
      <c r="A951">
        <f>VLOOKUP('Start Here'!$B$2,EntityNumber,2,FALSE)</f>
        <v>510002</v>
      </c>
      <c r="B951" s="131">
        <f>YEAR('Start Here'!$B$5)</f>
        <v>2025</v>
      </c>
      <c r="C951" s="213" t="str">
        <f>IF(ISBLANK('Combining-Exhibit 4'!$C$7),"",'Combining-Exhibit 4'!$C$7)</f>
        <v/>
      </c>
      <c r="D951">
        <v>33517</v>
      </c>
      <c r="E951" s="115">
        <f>'Combining-Exhibit 4'!C$43</f>
        <v>0</v>
      </c>
      <c r="F951" t="s">
        <v>812</v>
      </c>
    </row>
    <row r="952" spans="1:6" x14ac:dyDescent="0.3">
      <c r="A952">
        <f>VLOOKUP('Start Here'!$B$2,EntityNumber,2,FALSE)</f>
        <v>510002</v>
      </c>
      <c r="B952" s="131">
        <f>YEAR('Start Here'!$B$5)</f>
        <v>2025</v>
      </c>
      <c r="C952" s="213" t="str">
        <f>IF(ISBLANK('Combining-Exhibit 4'!$C$7),"",'Combining-Exhibit 4'!$C$7)</f>
        <v/>
      </c>
      <c r="D952">
        <v>33518</v>
      </c>
      <c r="E952" s="115">
        <f>'Combining-Exhibit 4'!C$44</f>
        <v>0</v>
      </c>
      <c r="F952" t="s">
        <v>812</v>
      </c>
    </row>
    <row r="953" spans="1:6" x14ac:dyDescent="0.3">
      <c r="A953">
        <f>VLOOKUP('Start Here'!$B$2,EntityNumber,2,FALSE)</f>
        <v>510002</v>
      </c>
      <c r="B953" s="131">
        <f>YEAR('Start Here'!$B$5)</f>
        <v>2025</v>
      </c>
      <c r="C953" s="213" t="str">
        <f>IF(ISBLANK('Combining-Exhibit 4'!$C$7),"",'Combining-Exhibit 4'!$C$7)</f>
        <v/>
      </c>
      <c r="D953">
        <v>33519</v>
      </c>
      <c r="E953" s="115">
        <f>'Combining-Exhibit 4'!C$45</f>
        <v>0</v>
      </c>
      <c r="F953" t="s">
        <v>812</v>
      </c>
    </row>
    <row r="954" spans="1:6" x14ac:dyDescent="0.3">
      <c r="A954">
        <f>VLOOKUP('Start Here'!$B$2,EntityNumber,2,FALSE)</f>
        <v>510002</v>
      </c>
      <c r="B954" s="131">
        <f>YEAR('Start Here'!$B$5)</f>
        <v>2025</v>
      </c>
      <c r="C954" s="213" t="str">
        <f>IF(ISBLANK('Combining-Exhibit 4'!$C$7),"",'Combining-Exhibit 4'!$C$7)</f>
        <v/>
      </c>
      <c r="D954">
        <v>33599</v>
      </c>
      <c r="E954" s="115">
        <f>'Combining-Exhibit 4'!C$46</f>
        <v>0</v>
      </c>
      <c r="F954" t="s">
        <v>812</v>
      </c>
    </row>
    <row r="955" spans="1:6" x14ac:dyDescent="0.3">
      <c r="A955">
        <f>VLOOKUP('Start Here'!$B$2,EntityNumber,2,FALSE)</f>
        <v>510002</v>
      </c>
      <c r="B955" s="131">
        <f>YEAR('Start Here'!$B$5)</f>
        <v>2025</v>
      </c>
      <c r="C955" s="213" t="str">
        <f>IF(ISBLANK('Combining-Exhibit 4'!$C$7),"",'Combining-Exhibit 4'!$C$7)</f>
        <v/>
      </c>
      <c r="D955">
        <v>33600</v>
      </c>
      <c r="E955" s="115">
        <f>'Combining-Exhibit 4'!C$47</f>
        <v>0</v>
      </c>
      <c r="F955" t="s">
        <v>812</v>
      </c>
    </row>
    <row r="956" spans="1:6" x14ac:dyDescent="0.3">
      <c r="A956">
        <f>VLOOKUP('Start Here'!$B$2,EntityNumber,2,FALSE)</f>
        <v>510002</v>
      </c>
      <c r="B956" s="131">
        <f>YEAR('Start Here'!$B$5)</f>
        <v>2025</v>
      </c>
      <c r="C956" s="213" t="str">
        <f>IF(ISBLANK('Combining-Exhibit 4'!$C$7),"",'Combining-Exhibit 4'!$C$7)</f>
        <v/>
      </c>
      <c r="D956">
        <v>33800</v>
      </c>
      <c r="E956" s="115">
        <f>'Combining-Exhibit 4'!C$48</f>
        <v>0</v>
      </c>
      <c r="F956" t="s">
        <v>812</v>
      </c>
    </row>
    <row r="957" spans="1:6" x14ac:dyDescent="0.3">
      <c r="A957">
        <f>VLOOKUP('Start Here'!$B$2,EntityNumber,2,FALSE)</f>
        <v>510002</v>
      </c>
      <c r="B957" s="131">
        <f>YEAR('Start Here'!$B$5)</f>
        <v>2025</v>
      </c>
      <c r="C957" s="213" t="str">
        <f>IF(ISBLANK('Combining-Exhibit 4'!$C$7),"",'Combining-Exhibit 4'!$C$7)</f>
        <v/>
      </c>
      <c r="D957">
        <v>33900</v>
      </c>
      <c r="E957" s="115">
        <f>'Combining-Exhibit 4'!C$49</f>
        <v>0</v>
      </c>
      <c r="F957" t="s">
        <v>812</v>
      </c>
    </row>
    <row r="958" spans="1:6" x14ac:dyDescent="0.3">
      <c r="A958">
        <f>VLOOKUP('Start Here'!$B$2,EntityNumber,2,FALSE)</f>
        <v>510002</v>
      </c>
      <c r="B958" s="131">
        <f>YEAR('Start Here'!$B$5)</f>
        <v>2025</v>
      </c>
      <c r="C958" s="213" t="str">
        <f>IF(ISBLANK('Combining-Exhibit 4'!$C$7),"",'Combining-Exhibit 4'!$C$7)</f>
        <v/>
      </c>
      <c r="D958">
        <v>34110</v>
      </c>
      <c r="E958" s="115">
        <f>'Combining-Exhibit 4'!C$54</f>
        <v>0</v>
      </c>
      <c r="F958" t="s">
        <v>812</v>
      </c>
    </row>
    <row r="959" spans="1:6" x14ac:dyDescent="0.3">
      <c r="A959">
        <f>VLOOKUP('Start Here'!$B$2,EntityNumber,2,FALSE)</f>
        <v>510002</v>
      </c>
      <c r="B959" s="131">
        <f>YEAR('Start Here'!$B$5)</f>
        <v>2025</v>
      </c>
      <c r="C959" s="213" t="str">
        <f>IF(ISBLANK('Combining-Exhibit 4'!$C$7),"",'Combining-Exhibit 4'!$C$7)</f>
        <v/>
      </c>
      <c r="D959">
        <v>34120</v>
      </c>
      <c r="E959" s="115">
        <f>'Combining-Exhibit 4'!C$55</f>
        <v>0</v>
      </c>
      <c r="F959" t="s">
        <v>812</v>
      </c>
    </row>
    <row r="960" spans="1:6" x14ac:dyDescent="0.3">
      <c r="A960">
        <f>VLOOKUP('Start Here'!$B$2,EntityNumber,2,FALSE)</f>
        <v>510002</v>
      </c>
      <c r="B960" s="131">
        <f>YEAR('Start Here'!$B$5)</f>
        <v>2025</v>
      </c>
      <c r="C960" s="213" t="str">
        <f>IF(ISBLANK('Combining-Exhibit 4'!$C$7),"",'Combining-Exhibit 4'!$C$7)</f>
        <v/>
      </c>
      <c r="D960">
        <v>34130</v>
      </c>
      <c r="E960" s="115">
        <f>'Combining-Exhibit 4'!C$56</f>
        <v>0</v>
      </c>
      <c r="F960" t="s">
        <v>812</v>
      </c>
    </row>
    <row r="961" spans="1:6" x14ac:dyDescent="0.3">
      <c r="A961">
        <f>VLOOKUP('Start Here'!$B$2,EntityNumber,2,FALSE)</f>
        <v>510002</v>
      </c>
      <c r="B961" s="131">
        <f>YEAR('Start Here'!$B$5)</f>
        <v>2025</v>
      </c>
      <c r="C961" s="213" t="str">
        <f>IF(ISBLANK('Combining-Exhibit 4'!$C$7),"",'Combining-Exhibit 4'!$C$7)</f>
        <v/>
      </c>
      <c r="D961">
        <v>34140</v>
      </c>
      <c r="E961" s="115">
        <f>'Combining-Exhibit 4'!C$57</f>
        <v>0</v>
      </c>
      <c r="F961" t="s">
        <v>812</v>
      </c>
    </row>
    <row r="962" spans="1:6" x14ac:dyDescent="0.3">
      <c r="A962">
        <f>VLOOKUP('Start Here'!$B$2,EntityNumber,2,FALSE)</f>
        <v>510002</v>
      </c>
      <c r="B962" s="131">
        <f>YEAR('Start Here'!$B$5)</f>
        <v>2025</v>
      </c>
      <c r="C962" s="213" t="str">
        <f>IF(ISBLANK('Combining-Exhibit 4'!$C$7),"",'Combining-Exhibit 4'!$C$7)</f>
        <v/>
      </c>
      <c r="D962">
        <v>34150</v>
      </c>
      <c r="E962" s="115">
        <f>'Combining-Exhibit 4'!C$58</f>
        <v>0</v>
      </c>
      <c r="F962" t="s">
        <v>812</v>
      </c>
    </row>
    <row r="963" spans="1:6" x14ac:dyDescent="0.3">
      <c r="A963">
        <f>VLOOKUP('Start Here'!$B$2,EntityNumber,2,FALSE)</f>
        <v>510002</v>
      </c>
      <c r="B963" s="131">
        <f>YEAR('Start Here'!$B$5)</f>
        <v>2025</v>
      </c>
      <c r="C963" s="213" t="str">
        <f>IF(ISBLANK('Combining-Exhibit 4'!$C$7),"",'Combining-Exhibit 4'!$C$7)</f>
        <v/>
      </c>
      <c r="D963">
        <v>34190</v>
      </c>
      <c r="E963" s="115">
        <f>'Combining-Exhibit 4'!C$59</f>
        <v>0</v>
      </c>
      <c r="F963" t="s">
        <v>812</v>
      </c>
    </row>
    <row r="964" spans="1:6" x14ac:dyDescent="0.3">
      <c r="A964">
        <f>VLOOKUP('Start Here'!$B$2,EntityNumber,2,FALSE)</f>
        <v>510002</v>
      </c>
      <c r="B964" s="131">
        <f>YEAR('Start Here'!$B$5)</f>
        <v>2025</v>
      </c>
      <c r="C964" s="213" t="str">
        <f>IF(ISBLANK('Combining-Exhibit 4'!$C$7),"",'Combining-Exhibit 4'!$C$7)</f>
        <v/>
      </c>
      <c r="D964">
        <v>34210</v>
      </c>
      <c r="E964" s="115">
        <f>'Combining-Exhibit 4'!C$61</f>
        <v>0</v>
      </c>
      <c r="F964" t="s">
        <v>812</v>
      </c>
    </row>
    <row r="965" spans="1:6" x14ac:dyDescent="0.3">
      <c r="A965">
        <f>VLOOKUP('Start Here'!$B$2,EntityNumber,2,FALSE)</f>
        <v>510002</v>
      </c>
      <c r="B965" s="131">
        <f>YEAR('Start Here'!$B$5)</f>
        <v>2025</v>
      </c>
      <c r="C965" s="213" t="str">
        <f>IF(ISBLANK('Combining-Exhibit 4'!$C$7),"",'Combining-Exhibit 4'!$C$7)</f>
        <v/>
      </c>
      <c r="D965">
        <v>34220</v>
      </c>
      <c r="E965" s="115">
        <f>'Combining-Exhibit 4'!C$62</f>
        <v>0</v>
      </c>
      <c r="F965" t="s">
        <v>812</v>
      </c>
    </row>
    <row r="966" spans="1:6" x14ac:dyDescent="0.3">
      <c r="A966">
        <f>VLOOKUP('Start Here'!$B$2,EntityNumber,2,FALSE)</f>
        <v>510002</v>
      </c>
      <c r="B966" s="131">
        <f>YEAR('Start Here'!$B$5)</f>
        <v>2025</v>
      </c>
      <c r="C966" s="213" t="str">
        <f>IF(ISBLANK('Combining-Exhibit 4'!$C$7),"",'Combining-Exhibit 4'!$C$7)</f>
        <v/>
      </c>
      <c r="D966">
        <v>34230</v>
      </c>
      <c r="E966" s="115">
        <f>'Combining-Exhibit 4'!C$63</f>
        <v>0</v>
      </c>
      <c r="F966" t="s">
        <v>812</v>
      </c>
    </row>
    <row r="967" spans="1:6" x14ac:dyDescent="0.3">
      <c r="A967">
        <f>VLOOKUP('Start Here'!$B$2,EntityNumber,2,FALSE)</f>
        <v>510002</v>
      </c>
      <c r="B967" s="131">
        <f>YEAR('Start Here'!$B$5)</f>
        <v>2025</v>
      </c>
      <c r="C967" s="213" t="str">
        <f>IF(ISBLANK('Combining-Exhibit 4'!$C$7),"",'Combining-Exhibit 4'!$C$7)</f>
        <v/>
      </c>
      <c r="D967">
        <v>34290</v>
      </c>
      <c r="E967" s="115">
        <f>'Combining-Exhibit 4'!C$64</f>
        <v>0</v>
      </c>
      <c r="F967" t="s">
        <v>812</v>
      </c>
    </row>
    <row r="968" spans="1:6" x14ac:dyDescent="0.3">
      <c r="A968">
        <f>VLOOKUP('Start Here'!$B$2,EntityNumber,2,FALSE)</f>
        <v>510002</v>
      </c>
      <c r="B968" s="131">
        <f>YEAR('Start Here'!$B$5)</f>
        <v>2025</v>
      </c>
      <c r="C968" s="213" t="str">
        <f>IF(ISBLANK('Combining-Exhibit 4'!$C$7),"",'Combining-Exhibit 4'!$C$7)</f>
        <v/>
      </c>
      <c r="D968">
        <v>34310</v>
      </c>
      <c r="E968" s="115">
        <f>'Combining-Exhibit 4'!C$66</f>
        <v>0</v>
      </c>
      <c r="F968" t="s">
        <v>812</v>
      </c>
    </row>
    <row r="969" spans="1:6" x14ac:dyDescent="0.3">
      <c r="A969">
        <f>VLOOKUP('Start Here'!$B$2,EntityNumber,2,FALSE)</f>
        <v>510002</v>
      </c>
      <c r="B969" s="131">
        <f>YEAR('Start Here'!$B$5)</f>
        <v>2025</v>
      </c>
      <c r="C969" s="213" t="str">
        <f>IF(ISBLANK('Combining-Exhibit 4'!$C$7),"",'Combining-Exhibit 4'!$C$7)</f>
        <v/>
      </c>
      <c r="D969">
        <v>34320</v>
      </c>
      <c r="E969" s="115">
        <f>'Combining-Exhibit 4'!C$67</f>
        <v>0</v>
      </c>
      <c r="F969" t="s">
        <v>812</v>
      </c>
    </row>
    <row r="970" spans="1:6" x14ac:dyDescent="0.3">
      <c r="A970">
        <f>VLOOKUP('Start Here'!$B$2,EntityNumber,2,FALSE)</f>
        <v>510002</v>
      </c>
      <c r="B970" s="131">
        <f>YEAR('Start Here'!$B$5)</f>
        <v>2025</v>
      </c>
      <c r="C970" s="213" t="str">
        <f>IF(ISBLANK('Combining-Exhibit 4'!$C$7),"",'Combining-Exhibit 4'!$C$7)</f>
        <v/>
      </c>
      <c r="D970">
        <v>34330</v>
      </c>
      <c r="E970" s="115">
        <f>'Combining-Exhibit 4'!C$68</f>
        <v>0</v>
      </c>
      <c r="F970" t="s">
        <v>812</v>
      </c>
    </row>
    <row r="971" spans="1:6" x14ac:dyDescent="0.3">
      <c r="A971">
        <f>VLOOKUP('Start Here'!$B$2,EntityNumber,2,FALSE)</f>
        <v>510002</v>
      </c>
      <c r="B971" s="131">
        <f>YEAR('Start Here'!$B$5)</f>
        <v>2025</v>
      </c>
      <c r="C971" s="213" t="str">
        <f>IF(ISBLANK('Combining-Exhibit 4'!$C$7),"",'Combining-Exhibit 4'!$C$7)</f>
        <v/>
      </c>
      <c r="D971">
        <v>34390</v>
      </c>
      <c r="E971" s="115">
        <f>'Combining-Exhibit 4'!C$69</f>
        <v>0</v>
      </c>
      <c r="F971" t="s">
        <v>812</v>
      </c>
    </row>
    <row r="972" spans="1:6" x14ac:dyDescent="0.3">
      <c r="A972">
        <f>VLOOKUP('Start Here'!$B$2,EntityNumber,2,FALSE)</f>
        <v>510002</v>
      </c>
      <c r="B972" s="131">
        <f>YEAR('Start Here'!$B$5)</f>
        <v>2025</v>
      </c>
      <c r="C972" s="213" t="str">
        <f>IF(ISBLANK('Combining-Exhibit 4'!$C$7),"",'Combining-Exhibit 4'!$C$7)</f>
        <v/>
      </c>
      <c r="D972">
        <v>34411</v>
      </c>
      <c r="E972" s="115">
        <f>'Combining-Exhibit 4'!C$72</f>
        <v>0</v>
      </c>
      <c r="F972" t="s">
        <v>812</v>
      </c>
    </row>
    <row r="973" spans="1:6" x14ac:dyDescent="0.3">
      <c r="A973">
        <f>VLOOKUP('Start Here'!$B$2,EntityNumber,2,FALSE)</f>
        <v>510002</v>
      </c>
      <c r="B973" s="131">
        <f>YEAR('Start Here'!$B$5)</f>
        <v>2025</v>
      </c>
      <c r="C973" s="213" t="str">
        <f>IF(ISBLANK('Combining-Exhibit 4'!$C$7),"",'Combining-Exhibit 4'!$C$7)</f>
        <v/>
      </c>
      <c r="D973">
        <v>34412</v>
      </c>
      <c r="E973" s="115">
        <f>'Combining-Exhibit 4'!C$73</f>
        <v>0</v>
      </c>
      <c r="F973" t="s">
        <v>812</v>
      </c>
    </row>
    <row r="974" spans="1:6" x14ac:dyDescent="0.3">
      <c r="A974">
        <f>VLOOKUP('Start Here'!$B$2,EntityNumber,2,FALSE)</f>
        <v>510002</v>
      </c>
      <c r="B974" s="131">
        <f>YEAR('Start Here'!$B$5)</f>
        <v>2025</v>
      </c>
      <c r="C974" s="213" t="str">
        <f>IF(ISBLANK('Combining-Exhibit 4'!$C$7),"",'Combining-Exhibit 4'!$C$7)</f>
        <v/>
      </c>
      <c r="D974">
        <v>34413</v>
      </c>
      <c r="E974" s="115">
        <f>'Combining-Exhibit 4'!C$74</f>
        <v>0</v>
      </c>
      <c r="F974" t="s">
        <v>812</v>
      </c>
    </row>
    <row r="975" spans="1:6" x14ac:dyDescent="0.3">
      <c r="A975">
        <f>VLOOKUP('Start Here'!$B$2,EntityNumber,2,FALSE)</f>
        <v>510002</v>
      </c>
      <c r="B975" s="131">
        <f>YEAR('Start Here'!$B$5)</f>
        <v>2025</v>
      </c>
      <c r="C975" s="213" t="str">
        <f>IF(ISBLANK('Combining-Exhibit 4'!$C$7),"",'Combining-Exhibit 4'!$C$7)</f>
        <v/>
      </c>
      <c r="D975">
        <v>34414</v>
      </c>
      <c r="E975" s="115">
        <f>'Combining-Exhibit 4'!C$75</f>
        <v>0</v>
      </c>
      <c r="F975" t="s">
        <v>812</v>
      </c>
    </row>
    <row r="976" spans="1:6" x14ac:dyDescent="0.3">
      <c r="A976">
        <f>VLOOKUP('Start Here'!$B$2,EntityNumber,2,FALSE)</f>
        <v>510002</v>
      </c>
      <c r="B976" s="131">
        <f>YEAR('Start Here'!$B$5)</f>
        <v>2025</v>
      </c>
      <c r="C976" s="213" t="str">
        <f>IF(ISBLANK('Combining-Exhibit 4'!$C$7),"",'Combining-Exhibit 4'!$C$7)</f>
        <v/>
      </c>
      <c r="D976">
        <v>34419</v>
      </c>
      <c r="E976" s="115">
        <f>'Combining-Exhibit 4'!C$76</f>
        <v>0</v>
      </c>
      <c r="F976" t="s">
        <v>812</v>
      </c>
    </row>
    <row r="977" spans="1:6" x14ac:dyDescent="0.3">
      <c r="A977">
        <f>VLOOKUP('Start Here'!$B$2,EntityNumber,2,FALSE)</f>
        <v>510002</v>
      </c>
      <c r="B977" s="131">
        <f>YEAR('Start Here'!$B$5)</f>
        <v>2025</v>
      </c>
      <c r="C977" s="213" t="str">
        <f>IF(ISBLANK('Combining-Exhibit 4'!$C$7),"",'Combining-Exhibit 4'!$C$7)</f>
        <v/>
      </c>
      <c r="D977">
        <v>34421</v>
      </c>
      <c r="E977" s="115">
        <f>'Combining-Exhibit 4'!C$78</f>
        <v>0</v>
      </c>
      <c r="F977" t="s">
        <v>812</v>
      </c>
    </row>
    <row r="978" spans="1:6" x14ac:dyDescent="0.3">
      <c r="A978">
        <f>VLOOKUP('Start Here'!$B$2,EntityNumber,2,FALSE)</f>
        <v>510002</v>
      </c>
      <c r="B978" s="131">
        <f>YEAR('Start Here'!$B$5)</f>
        <v>2025</v>
      </c>
      <c r="C978" s="213" t="str">
        <f>IF(ISBLANK('Combining-Exhibit 4'!$C$7),"",'Combining-Exhibit 4'!$C$7)</f>
        <v/>
      </c>
      <c r="D978">
        <v>34422</v>
      </c>
      <c r="E978" s="115">
        <f>'Combining-Exhibit 4'!C$79</f>
        <v>0</v>
      </c>
      <c r="F978" t="s">
        <v>812</v>
      </c>
    </row>
    <row r="979" spans="1:6" x14ac:dyDescent="0.3">
      <c r="A979">
        <f>VLOOKUP('Start Here'!$B$2,EntityNumber,2,FALSE)</f>
        <v>510002</v>
      </c>
      <c r="B979" s="131">
        <f>YEAR('Start Here'!$B$5)</f>
        <v>2025</v>
      </c>
      <c r="C979" s="213" t="str">
        <f>IF(ISBLANK('Combining-Exhibit 4'!$C$7),"",'Combining-Exhibit 4'!$C$7)</f>
        <v/>
      </c>
      <c r="D979">
        <v>34423</v>
      </c>
      <c r="E979" s="115">
        <f>'Combining-Exhibit 4'!C$80</f>
        <v>0</v>
      </c>
      <c r="F979" t="s">
        <v>812</v>
      </c>
    </row>
    <row r="980" spans="1:6" x14ac:dyDescent="0.3">
      <c r="A980">
        <f>VLOOKUP('Start Here'!$B$2,EntityNumber,2,FALSE)</f>
        <v>510002</v>
      </c>
      <c r="B980" s="131">
        <f>YEAR('Start Here'!$B$5)</f>
        <v>2025</v>
      </c>
      <c r="C980" s="213" t="str">
        <f>IF(ISBLANK('Combining-Exhibit 4'!$C$7),"",'Combining-Exhibit 4'!$C$7)</f>
        <v/>
      </c>
      <c r="D980">
        <v>34424</v>
      </c>
      <c r="E980" s="115">
        <f>'Combining-Exhibit 4'!C$81</f>
        <v>0</v>
      </c>
      <c r="F980" t="s">
        <v>812</v>
      </c>
    </row>
    <row r="981" spans="1:6" x14ac:dyDescent="0.3">
      <c r="A981">
        <f>VLOOKUP('Start Here'!$B$2,EntityNumber,2,FALSE)</f>
        <v>510002</v>
      </c>
      <c r="B981" s="131">
        <f>YEAR('Start Here'!$B$5)</f>
        <v>2025</v>
      </c>
      <c r="C981" s="213" t="str">
        <f>IF(ISBLANK('Combining-Exhibit 4'!$C$7),"",'Combining-Exhibit 4'!$C$7)</f>
        <v/>
      </c>
      <c r="D981">
        <v>34429</v>
      </c>
      <c r="E981" s="115">
        <f>'Combining-Exhibit 4'!C$82</f>
        <v>0</v>
      </c>
      <c r="F981" t="s">
        <v>812</v>
      </c>
    </row>
    <row r="982" spans="1:6" x14ac:dyDescent="0.3">
      <c r="A982">
        <f>VLOOKUP('Start Here'!$B$2,EntityNumber,2,FALSE)</f>
        <v>510002</v>
      </c>
      <c r="B982" s="131">
        <f>YEAR('Start Here'!$B$5)</f>
        <v>2025</v>
      </c>
      <c r="C982" s="213" t="str">
        <f>IF(ISBLANK('Combining-Exhibit 4'!$C$7),"",'Combining-Exhibit 4'!$C$7)</f>
        <v/>
      </c>
      <c r="D982">
        <v>34430</v>
      </c>
      <c r="E982" s="115">
        <f>'Combining-Exhibit 4'!C$83</f>
        <v>0</v>
      </c>
      <c r="F982" t="s">
        <v>812</v>
      </c>
    </row>
    <row r="983" spans="1:6" x14ac:dyDescent="0.3">
      <c r="A983">
        <f>VLOOKUP('Start Here'!$B$2,EntityNumber,2,FALSE)</f>
        <v>510002</v>
      </c>
      <c r="B983" s="131">
        <f>YEAR('Start Here'!$B$5)</f>
        <v>2025</v>
      </c>
      <c r="C983" s="213" t="str">
        <f>IF(ISBLANK('Combining-Exhibit 4'!$C$7),"",'Combining-Exhibit 4'!$C$7)</f>
        <v/>
      </c>
      <c r="D983">
        <v>34440</v>
      </c>
      <c r="E983" s="115">
        <f>'Combining-Exhibit 4'!C$84</f>
        <v>0</v>
      </c>
      <c r="F983" t="s">
        <v>812</v>
      </c>
    </row>
    <row r="984" spans="1:6" x14ac:dyDescent="0.3">
      <c r="A984">
        <f>VLOOKUP('Start Here'!$B$2,EntityNumber,2,FALSE)</f>
        <v>510002</v>
      </c>
      <c r="B984" s="131">
        <f>YEAR('Start Here'!$B$5)</f>
        <v>2025</v>
      </c>
      <c r="C984" s="213" t="str">
        <f>IF(ISBLANK('Combining-Exhibit 4'!$C$7),"",'Combining-Exhibit 4'!$C$7)</f>
        <v/>
      </c>
      <c r="D984">
        <v>34500</v>
      </c>
      <c r="E984" s="115">
        <f>'Combining-Exhibit 4'!C$85</f>
        <v>0</v>
      </c>
      <c r="F984" t="s">
        <v>812</v>
      </c>
    </row>
    <row r="985" spans="1:6" x14ac:dyDescent="0.3">
      <c r="A985">
        <f>VLOOKUP('Start Here'!$B$2,EntityNumber,2,FALSE)</f>
        <v>510002</v>
      </c>
      <c r="B985" s="131">
        <f>YEAR('Start Here'!$B$5)</f>
        <v>2025</v>
      </c>
      <c r="C985" s="213" t="str">
        <f>IF(ISBLANK('Combining-Exhibit 4'!$C$7),"",'Combining-Exhibit 4'!$C$7)</f>
        <v/>
      </c>
      <c r="D985">
        <v>34600</v>
      </c>
      <c r="E985" s="115">
        <f>'Combining-Exhibit 4'!C$86</f>
        <v>0</v>
      </c>
      <c r="F985" t="s">
        <v>812</v>
      </c>
    </row>
    <row r="986" spans="1:6" x14ac:dyDescent="0.3">
      <c r="A986">
        <f>VLOOKUP('Start Here'!$B$2,EntityNumber,2,FALSE)</f>
        <v>510002</v>
      </c>
      <c r="B986" s="131">
        <f>YEAR('Start Here'!$B$5)</f>
        <v>2025</v>
      </c>
      <c r="C986" s="213" t="str">
        <f>IF(ISBLANK('Combining-Exhibit 4'!$C$7),"",'Combining-Exhibit 4'!$C$7)</f>
        <v/>
      </c>
      <c r="D986">
        <v>34800</v>
      </c>
      <c r="E986" s="115">
        <f>'Combining-Exhibit 4'!C$87</f>
        <v>0</v>
      </c>
      <c r="F986" t="s">
        <v>812</v>
      </c>
    </row>
    <row r="987" spans="1:6" x14ac:dyDescent="0.3">
      <c r="A987">
        <f>VLOOKUP('Start Here'!$B$2,EntityNumber,2,FALSE)</f>
        <v>510002</v>
      </c>
      <c r="B987" s="131">
        <f>YEAR('Start Here'!$B$5)</f>
        <v>2025</v>
      </c>
      <c r="C987" s="213" t="str">
        <f>IF(ISBLANK('Combining-Exhibit 4'!$C$7),"",'Combining-Exhibit 4'!$C$7)</f>
        <v/>
      </c>
      <c r="D987">
        <v>34900</v>
      </c>
      <c r="E987" s="115">
        <f>'Combining-Exhibit 4'!C$88</f>
        <v>0</v>
      </c>
      <c r="F987" t="s">
        <v>812</v>
      </c>
    </row>
    <row r="988" spans="1:6" x14ac:dyDescent="0.3">
      <c r="A988">
        <f>VLOOKUP('Start Here'!$B$2,EntityNumber,2,FALSE)</f>
        <v>510002</v>
      </c>
      <c r="B988" s="131">
        <f>YEAR('Start Here'!$B$5)</f>
        <v>2025</v>
      </c>
      <c r="C988" s="213" t="str">
        <f>IF(ISBLANK('Combining-Exhibit 4'!$C$7),"",'Combining-Exhibit 4'!$C$7)</f>
        <v/>
      </c>
      <c r="D988">
        <v>35100</v>
      </c>
      <c r="E988" s="115">
        <f>'Combining-Exhibit 4'!C$92</f>
        <v>0</v>
      </c>
      <c r="F988" t="s">
        <v>812</v>
      </c>
    </row>
    <row r="989" spans="1:6" x14ac:dyDescent="0.3">
      <c r="A989">
        <f>VLOOKUP('Start Here'!$B$2,EntityNumber,2,FALSE)</f>
        <v>510002</v>
      </c>
      <c r="B989" s="131">
        <f>YEAR('Start Here'!$B$5)</f>
        <v>2025</v>
      </c>
      <c r="C989" s="213" t="str">
        <f>IF(ISBLANK('Combining-Exhibit 4'!$C$7),"",'Combining-Exhibit 4'!$C$7)</f>
        <v/>
      </c>
      <c r="D989">
        <v>35200</v>
      </c>
      <c r="E989" s="115">
        <f>'Combining-Exhibit 4'!C$93</f>
        <v>0</v>
      </c>
      <c r="F989" t="s">
        <v>812</v>
      </c>
    </row>
    <row r="990" spans="1:6" x14ac:dyDescent="0.3">
      <c r="A990">
        <f>VLOOKUP('Start Here'!$B$2,EntityNumber,2,FALSE)</f>
        <v>510002</v>
      </c>
      <c r="B990" s="131">
        <f>YEAR('Start Here'!$B$5)</f>
        <v>2025</v>
      </c>
      <c r="C990" s="213" t="str">
        <f>IF(ISBLANK('Combining-Exhibit 4'!$C$7),"",'Combining-Exhibit 4'!$C$7)</f>
        <v/>
      </c>
      <c r="D990">
        <v>35300</v>
      </c>
      <c r="E990" s="115">
        <f>'Combining-Exhibit 4'!C$94</f>
        <v>0</v>
      </c>
      <c r="F990" t="s">
        <v>812</v>
      </c>
    </row>
    <row r="991" spans="1:6" x14ac:dyDescent="0.3">
      <c r="A991">
        <f>VLOOKUP('Start Here'!$B$2,EntityNumber,2,FALSE)</f>
        <v>510002</v>
      </c>
      <c r="B991" s="131">
        <f>YEAR('Start Here'!$B$5)</f>
        <v>2025</v>
      </c>
      <c r="C991" s="213" t="str">
        <f>IF(ISBLANK('Combining-Exhibit 4'!$C$7),"",'Combining-Exhibit 4'!$C$7)</f>
        <v/>
      </c>
      <c r="D991">
        <v>35900</v>
      </c>
      <c r="E991" s="115">
        <f>'Combining-Exhibit 4'!C$95</f>
        <v>0</v>
      </c>
      <c r="F991" t="s">
        <v>812</v>
      </c>
    </row>
    <row r="992" spans="1:6" x14ac:dyDescent="0.3">
      <c r="A992">
        <f>VLOOKUP('Start Here'!$B$2,EntityNumber,2,FALSE)</f>
        <v>510002</v>
      </c>
      <c r="B992" s="131">
        <f>YEAR('Start Here'!$B$5)</f>
        <v>2025</v>
      </c>
      <c r="C992" s="213" t="str">
        <f>IF(ISBLANK('Combining-Exhibit 4'!$C$7),"",'Combining-Exhibit 4'!$C$7)</f>
        <v/>
      </c>
      <c r="D992">
        <v>36100</v>
      </c>
      <c r="E992" s="115">
        <f>'Combining-Exhibit 4'!C$99</f>
        <v>0</v>
      </c>
      <c r="F992" t="s">
        <v>812</v>
      </c>
    </row>
    <row r="993" spans="1:6" x14ac:dyDescent="0.3">
      <c r="A993">
        <f>VLOOKUP('Start Here'!$B$2,EntityNumber,2,FALSE)</f>
        <v>510002</v>
      </c>
      <c r="B993" s="131">
        <f>YEAR('Start Here'!$B$5)</f>
        <v>2025</v>
      </c>
      <c r="C993" s="213" t="str">
        <f>IF(ISBLANK('Combining-Exhibit 4'!$C$7),"",'Combining-Exhibit 4'!$C$7)</f>
        <v/>
      </c>
      <c r="D993">
        <v>36200</v>
      </c>
      <c r="E993" s="115">
        <f>'Combining-Exhibit 4'!C$100</f>
        <v>0</v>
      </c>
      <c r="F993" t="s">
        <v>812</v>
      </c>
    </row>
    <row r="994" spans="1:6" x14ac:dyDescent="0.3">
      <c r="A994">
        <f>VLOOKUP('Start Here'!$B$2,EntityNumber,2,FALSE)</f>
        <v>510002</v>
      </c>
      <c r="B994" s="131">
        <f>YEAR('Start Here'!$B$5)</f>
        <v>2025</v>
      </c>
      <c r="C994" s="213" t="str">
        <f>IF(ISBLANK('Combining-Exhibit 4'!$C$7),"",'Combining-Exhibit 4'!$C$7)</f>
        <v/>
      </c>
      <c r="D994">
        <v>36300</v>
      </c>
      <c r="E994" s="115">
        <f>'Combining-Exhibit 4'!C$101</f>
        <v>0</v>
      </c>
      <c r="F994" t="s">
        <v>812</v>
      </c>
    </row>
    <row r="995" spans="1:6" x14ac:dyDescent="0.3">
      <c r="A995">
        <f>VLOOKUP('Start Here'!$B$2,EntityNumber,2,FALSE)</f>
        <v>510002</v>
      </c>
      <c r="B995" s="131">
        <f>YEAR('Start Here'!$B$5)</f>
        <v>2025</v>
      </c>
      <c r="C995" s="213" t="str">
        <f>IF(ISBLANK('Combining-Exhibit 4'!$C$7),"",'Combining-Exhibit 4'!$C$7)</f>
        <v/>
      </c>
      <c r="D995">
        <v>36500</v>
      </c>
      <c r="E995" s="115">
        <f>'Combining-Exhibit 4'!C$102</f>
        <v>0</v>
      </c>
      <c r="F995" t="s">
        <v>812</v>
      </c>
    </row>
    <row r="996" spans="1:6" x14ac:dyDescent="0.3">
      <c r="A996">
        <f>VLOOKUP('Start Here'!$B$2,EntityNumber,2,FALSE)</f>
        <v>510002</v>
      </c>
      <c r="B996" s="131">
        <f>YEAR('Start Here'!$B$5)</f>
        <v>2025</v>
      </c>
      <c r="C996" s="213" t="str">
        <f>IF(ISBLANK('Combining-Exhibit 4'!$C$7),"",'Combining-Exhibit 4'!$C$7)</f>
        <v/>
      </c>
      <c r="D996">
        <v>36600</v>
      </c>
      <c r="E996" s="115">
        <f>'Combining-Exhibit 4'!C$103</f>
        <v>0</v>
      </c>
      <c r="F996" t="s">
        <v>812</v>
      </c>
    </row>
    <row r="997" spans="1:6" x14ac:dyDescent="0.3">
      <c r="A997">
        <f>VLOOKUP('Start Here'!$B$2,EntityNumber,2,FALSE)</f>
        <v>510002</v>
      </c>
      <c r="B997" s="131">
        <f>YEAR('Start Here'!$B$5)</f>
        <v>2025</v>
      </c>
      <c r="C997" s="213" t="str">
        <f>IF(ISBLANK('Combining-Exhibit 4'!$C$7),"",'Combining-Exhibit 4'!$C$7)</f>
        <v/>
      </c>
      <c r="D997">
        <v>36900</v>
      </c>
      <c r="E997" s="115">
        <f>'Combining-Exhibit 4'!C$104</f>
        <v>0</v>
      </c>
      <c r="F997" t="s">
        <v>812</v>
      </c>
    </row>
    <row r="998" spans="1:6" x14ac:dyDescent="0.3">
      <c r="A998">
        <f>VLOOKUP('Start Here'!$B$2,EntityNumber,2,FALSE)</f>
        <v>510002</v>
      </c>
      <c r="B998" s="131">
        <f>YEAR('Start Here'!$B$5)</f>
        <v>2025</v>
      </c>
      <c r="C998" s="213" t="str">
        <f>IF(ISBLANK('Combining-Exhibit 4'!$C$7),"",'Combining-Exhibit 4'!$C$7)</f>
        <v/>
      </c>
      <c r="D998">
        <v>411100</v>
      </c>
      <c r="E998" s="115">
        <f>'Combining-Exhibit 4'!C$111</f>
        <v>0</v>
      </c>
      <c r="F998" t="s">
        <v>812</v>
      </c>
    </row>
    <row r="999" spans="1:6" x14ac:dyDescent="0.3">
      <c r="A999">
        <f>VLOOKUP('Start Here'!$B$2,EntityNumber,2,FALSE)</f>
        <v>510002</v>
      </c>
      <c r="B999" s="131">
        <f>YEAR('Start Here'!$B$5)</f>
        <v>2025</v>
      </c>
      <c r="C999" s="213" t="str">
        <f>IF(ISBLANK('Combining-Exhibit 4'!$C$7),"",'Combining-Exhibit 4'!$C$7)</f>
        <v/>
      </c>
      <c r="D999">
        <v>412000</v>
      </c>
      <c r="E999" s="115">
        <f>'Combining-Exhibit 4'!C$112</f>
        <v>0</v>
      </c>
      <c r="F999" t="s">
        <v>812</v>
      </c>
    </row>
    <row r="1000" spans="1:6" x14ac:dyDescent="0.3">
      <c r="A1000">
        <f>VLOOKUP('Start Here'!$B$2,EntityNumber,2,FALSE)</f>
        <v>510002</v>
      </c>
      <c r="B1000" s="131">
        <f>YEAR('Start Here'!$B$5)</f>
        <v>2025</v>
      </c>
      <c r="C1000" s="213" t="str">
        <f>IF(ISBLANK('Combining-Exhibit 4'!$C$7),"",'Combining-Exhibit 4'!$C$7)</f>
        <v/>
      </c>
      <c r="D1000">
        <v>413000</v>
      </c>
      <c r="E1000" s="115">
        <f>'Combining-Exhibit 4'!C$113</f>
        <v>0</v>
      </c>
      <c r="F1000" t="s">
        <v>812</v>
      </c>
    </row>
    <row r="1001" spans="1:6" x14ac:dyDescent="0.3">
      <c r="A1001">
        <f>VLOOKUP('Start Here'!$B$2,EntityNumber,2,FALSE)</f>
        <v>510002</v>
      </c>
      <c r="B1001" s="131">
        <f>YEAR('Start Here'!$B$5)</f>
        <v>2025</v>
      </c>
      <c r="C1001" s="213" t="str">
        <f>IF(ISBLANK('Combining-Exhibit 4'!$C$7),"",'Combining-Exhibit 4'!$C$7)</f>
        <v/>
      </c>
      <c r="D1001">
        <v>414100</v>
      </c>
      <c r="E1001" s="115">
        <f>'Combining-Exhibit 4'!C$115</f>
        <v>0</v>
      </c>
      <c r="F1001" t="s">
        <v>812</v>
      </c>
    </row>
    <row r="1002" spans="1:6" x14ac:dyDescent="0.3">
      <c r="A1002">
        <f>VLOOKUP('Start Here'!$B$2,EntityNumber,2,FALSE)</f>
        <v>510002</v>
      </c>
      <c r="B1002" s="131">
        <f>YEAR('Start Here'!$B$5)</f>
        <v>2025</v>
      </c>
      <c r="C1002" s="213" t="str">
        <f>IF(ISBLANK('Combining-Exhibit 4'!$C$7),"",'Combining-Exhibit 4'!$C$7)</f>
        <v/>
      </c>
      <c r="D1002">
        <v>414200</v>
      </c>
      <c r="E1002" s="115">
        <f>'Combining-Exhibit 4'!C$116</f>
        <v>0</v>
      </c>
      <c r="F1002" t="s">
        <v>812</v>
      </c>
    </row>
    <row r="1003" spans="1:6" x14ac:dyDescent="0.3">
      <c r="A1003">
        <f>VLOOKUP('Start Here'!$B$2,EntityNumber,2,FALSE)</f>
        <v>510002</v>
      </c>
      <c r="B1003" s="131">
        <f>YEAR('Start Here'!$B$5)</f>
        <v>2025</v>
      </c>
      <c r="C1003" s="213" t="str">
        <f>IF(ISBLANK('Combining-Exhibit 4'!$C$7),"",'Combining-Exhibit 4'!$C$7)</f>
        <v/>
      </c>
      <c r="D1003">
        <v>414300</v>
      </c>
      <c r="E1003" s="115">
        <f>'Combining-Exhibit 4'!C$117</f>
        <v>0</v>
      </c>
      <c r="F1003" t="s">
        <v>812</v>
      </c>
    </row>
    <row r="1004" spans="1:6" x14ac:dyDescent="0.3">
      <c r="A1004">
        <f>VLOOKUP('Start Here'!$B$2,EntityNumber,2,FALSE)</f>
        <v>510002</v>
      </c>
      <c r="B1004" s="131">
        <f>YEAR('Start Here'!$B$5)</f>
        <v>2025</v>
      </c>
      <c r="C1004" s="213" t="str">
        <f>IF(ISBLANK('Combining-Exhibit 4'!$C$7),"",'Combining-Exhibit 4'!$C$7)</f>
        <v/>
      </c>
      <c r="D1004">
        <v>414900</v>
      </c>
      <c r="E1004" s="115">
        <f>'Combining-Exhibit 4'!C$118</f>
        <v>0</v>
      </c>
      <c r="F1004" t="s">
        <v>812</v>
      </c>
    </row>
    <row r="1005" spans="1:6" x14ac:dyDescent="0.3">
      <c r="A1005">
        <f>VLOOKUP('Start Here'!$B$2,EntityNumber,2,FALSE)</f>
        <v>510002</v>
      </c>
      <c r="B1005" s="131">
        <f>YEAR('Start Here'!$B$5)</f>
        <v>2025</v>
      </c>
      <c r="C1005" s="213" t="str">
        <f>IF(ISBLANK('Combining-Exhibit 4'!$C$7),"",'Combining-Exhibit 4'!$C$7)</f>
        <v/>
      </c>
      <c r="D1005">
        <v>415100</v>
      </c>
      <c r="E1005" s="115">
        <f>'Combining-Exhibit 4'!C$120</f>
        <v>0</v>
      </c>
      <c r="F1005" t="s">
        <v>812</v>
      </c>
    </row>
    <row r="1006" spans="1:6" x14ac:dyDescent="0.3">
      <c r="A1006">
        <f>VLOOKUP('Start Here'!$B$2,EntityNumber,2,FALSE)</f>
        <v>510002</v>
      </c>
      <c r="B1006" s="131">
        <f>YEAR('Start Here'!$B$5)</f>
        <v>2025</v>
      </c>
      <c r="C1006" s="213" t="str">
        <f>IF(ISBLANK('Combining-Exhibit 4'!$C$7),"",'Combining-Exhibit 4'!$C$7)</f>
        <v/>
      </c>
      <c r="D1006">
        <v>415200</v>
      </c>
      <c r="E1006" s="115">
        <f>'Combining-Exhibit 4'!C$121</f>
        <v>0</v>
      </c>
      <c r="F1006" t="s">
        <v>812</v>
      </c>
    </row>
    <row r="1007" spans="1:6" x14ac:dyDescent="0.3">
      <c r="A1007">
        <f>VLOOKUP('Start Here'!$B$2,EntityNumber,2,FALSE)</f>
        <v>510002</v>
      </c>
      <c r="B1007" s="131">
        <f>YEAR('Start Here'!$B$5)</f>
        <v>2025</v>
      </c>
      <c r="C1007" s="213" t="str">
        <f>IF(ISBLANK('Combining-Exhibit 4'!$C$7),"",'Combining-Exhibit 4'!$C$7)</f>
        <v/>
      </c>
      <c r="D1007">
        <v>415300</v>
      </c>
      <c r="E1007" s="115">
        <f>'Combining-Exhibit 4'!C$122</f>
        <v>0</v>
      </c>
      <c r="F1007" t="s">
        <v>812</v>
      </c>
    </row>
    <row r="1008" spans="1:6" x14ac:dyDescent="0.3">
      <c r="A1008">
        <f>VLOOKUP('Start Here'!$B$2,EntityNumber,2,FALSE)</f>
        <v>510002</v>
      </c>
      <c r="B1008" s="131">
        <f>YEAR('Start Here'!$B$5)</f>
        <v>2025</v>
      </c>
      <c r="C1008" s="213" t="str">
        <f>IF(ISBLANK('Combining-Exhibit 4'!$C$7),"",'Combining-Exhibit 4'!$C$7)</f>
        <v/>
      </c>
      <c r="D1008">
        <v>415400</v>
      </c>
      <c r="E1008" s="115">
        <f>'Combining-Exhibit 4'!C$123</f>
        <v>0</v>
      </c>
      <c r="F1008" t="s">
        <v>812</v>
      </c>
    </row>
    <row r="1009" spans="1:6" x14ac:dyDescent="0.3">
      <c r="A1009">
        <f>VLOOKUP('Start Here'!$B$2,EntityNumber,2,FALSE)</f>
        <v>510002</v>
      </c>
      <c r="B1009" s="131">
        <f>YEAR('Start Here'!$B$5)</f>
        <v>2025</v>
      </c>
      <c r="C1009" s="213" t="str">
        <f>IF(ISBLANK('Combining-Exhibit 4'!$C$7),"",'Combining-Exhibit 4'!$C$7)</f>
        <v/>
      </c>
      <c r="D1009">
        <v>415900</v>
      </c>
      <c r="E1009" s="115">
        <f>'Combining-Exhibit 4'!C$124</f>
        <v>0</v>
      </c>
      <c r="F1009" t="s">
        <v>812</v>
      </c>
    </row>
    <row r="1010" spans="1:6" x14ac:dyDescent="0.3">
      <c r="A1010">
        <f>VLOOKUP('Start Here'!$B$2,EntityNumber,2,FALSE)</f>
        <v>510002</v>
      </c>
      <c r="B1010" s="131">
        <f>YEAR('Start Here'!$B$5)</f>
        <v>2025</v>
      </c>
      <c r="C1010" s="213" t="str">
        <f>IF(ISBLANK('Combining-Exhibit 4'!$C$7),"",'Combining-Exhibit 4'!$C$7)</f>
        <v/>
      </c>
      <c r="D1010">
        <v>416100</v>
      </c>
      <c r="E1010" s="115">
        <f>'Combining-Exhibit 4'!C$126</f>
        <v>0</v>
      </c>
      <c r="F1010" t="s">
        <v>812</v>
      </c>
    </row>
    <row r="1011" spans="1:6" x14ac:dyDescent="0.3">
      <c r="A1011">
        <f>VLOOKUP('Start Here'!$B$2,EntityNumber,2,FALSE)</f>
        <v>510002</v>
      </c>
      <c r="B1011" s="131">
        <f>YEAR('Start Here'!$B$5)</f>
        <v>2025</v>
      </c>
      <c r="C1011" s="213" t="str">
        <f>IF(ISBLANK('Combining-Exhibit 4'!$C$7),"",'Combining-Exhibit 4'!$C$7)</f>
        <v/>
      </c>
      <c r="D1011">
        <v>416200</v>
      </c>
      <c r="E1011" s="115">
        <f>'Combining-Exhibit 4'!C$127</f>
        <v>0</v>
      </c>
      <c r="F1011" t="s">
        <v>812</v>
      </c>
    </row>
    <row r="1012" spans="1:6" x14ac:dyDescent="0.3">
      <c r="A1012">
        <f>VLOOKUP('Start Here'!$B$2,EntityNumber,2,FALSE)</f>
        <v>510002</v>
      </c>
      <c r="B1012" s="131">
        <f>YEAR('Start Here'!$B$5)</f>
        <v>2025</v>
      </c>
      <c r="C1012" s="213" t="str">
        <f>IF(ISBLANK('Combining-Exhibit 4'!$C$7),"",'Combining-Exhibit 4'!$C$7)</f>
        <v/>
      </c>
      <c r="D1012">
        <v>416300</v>
      </c>
      <c r="E1012" s="115">
        <f>'Combining-Exhibit 4'!C$128</f>
        <v>0</v>
      </c>
      <c r="F1012" t="s">
        <v>812</v>
      </c>
    </row>
    <row r="1013" spans="1:6" x14ac:dyDescent="0.3">
      <c r="A1013">
        <f>VLOOKUP('Start Here'!$B$2,EntityNumber,2,FALSE)</f>
        <v>510002</v>
      </c>
      <c r="B1013" s="131">
        <f>YEAR('Start Here'!$B$5)</f>
        <v>2025</v>
      </c>
      <c r="C1013" s="213" t="str">
        <f>IF(ISBLANK('Combining-Exhibit 4'!$C$7),"",'Combining-Exhibit 4'!$C$7)</f>
        <v/>
      </c>
      <c r="D1013">
        <v>416400</v>
      </c>
      <c r="E1013" s="115">
        <f>'Combining-Exhibit 4'!C$129</f>
        <v>0</v>
      </c>
      <c r="F1013" t="s">
        <v>812</v>
      </c>
    </row>
    <row r="1014" spans="1:6" x14ac:dyDescent="0.3">
      <c r="A1014">
        <f>VLOOKUP('Start Here'!$B$2,EntityNumber,2,FALSE)</f>
        <v>510002</v>
      </c>
      <c r="B1014" s="131">
        <f>YEAR('Start Here'!$B$5)</f>
        <v>2025</v>
      </c>
      <c r="C1014" s="213" t="str">
        <f>IF(ISBLANK('Combining-Exhibit 4'!$C$7),"",'Combining-Exhibit 4'!$C$7)</f>
        <v/>
      </c>
      <c r="D1014">
        <v>416500</v>
      </c>
      <c r="E1014" s="115">
        <f>'Combining-Exhibit 4'!C$130</f>
        <v>0</v>
      </c>
      <c r="F1014" t="s">
        <v>812</v>
      </c>
    </row>
    <row r="1015" spans="1:6" x14ac:dyDescent="0.3">
      <c r="A1015">
        <f>VLOOKUP('Start Here'!$B$2,EntityNumber,2,FALSE)</f>
        <v>510002</v>
      </c>
      <c r="B1015" s="131">
        <f>YEAR('Start Here'!$B$5)</f>
        <v>2025</v>
      </c>
      <c r="C1015" s="213" t="str">
        <f>IF(ISBLANK('Combining-Exhibit 4'!$C$7),"",'Combining-Exhibit 4'!$C$7)</f>
        <v/>
      </c>
      <c r="D1015">
        <v>416600</v>
      </c>
      <c r="E1015" s="115">
        <f>'Combining-Exhibit 4'!C$131</f>
        <v>0</v>
      </c>
      <c r="F1015" t="s">
        <v>812</v>
      </c>
    </row>
    <row r="1016" spans="1:6" x14ac:dyDescent="0.3">
      <c r="A1016">
        <f>VLOOKUP('Start Here'!$B$2,EntityNumber,2,FALSE)</f>
        <v>510002</v>
      </c>
      <c r="B1016" s="131">
        <f>YEAR('Start Here'!$B$5)</f>
        <v>2025</v>
      </c>
      <c r="C1016" s="213" t="str">
        <f>IF(ISBLANK('Combining-Exhibit 4'!$C$7),"",'Combining-Exhibit 4'!$C$7)</f>
        <v/>
      </c>
      <c r="D1016">
        <v>416700</v>
      </c>
      <c r="E1016" s="115">
        <f>'Combining-Exhibit 4'!C$132</f>
        <v>0</v>
      </c>
      <c r="F1016" t="s">
        <v>812</v>
      </c>
    </row>
    <row r="1017" spans="1:6" x14ac:dyDescent="0.3">
      <c r="A1017">
        <f>VLOOKUP('Start Here'!$B$2,EntityNumber,2,FALSE)</f>
        <v>510002</v>
      </c>
      <c r="B1017" s="131">
        <f>YEAR('Start Here'!$B$5)</f>
        <v>2025</v>
      </c>
      <c r="C1017" s="213" t="str">
        <f>IF(ISBLANK('Combining-Exhibit 4'!$C$7),"",'Combining-Exhibit 4'!$C$7)</f>
        <v/>
      </c>
      <c r="D1017">
        <v>416800</v>
      </c>
      <c r="E1017" s="115">
        <f>'Combining-Exhibit 4'!C$133</f>
        <v>0</v>
      </c>
      <c r="F1017" t="s">
        <v>812</v>
      </c>
    </row>
    <row r="1018" spans="1:6" x14ac:dyDescent="0.3">
      <c r="A1018">
        <f>VLOOKUP('Start Here'!$B$2,EntityNumber,2,FALSE)</f>
        <v>510002</v>
      </c>
      <c r="B1018" s="131">
        <f>YEAR('Start Here'!$B$5)</f>
        <v>2025</v>
      </c>
      <c r="C1018" s="213" t="str">
        <f>IF(ISBLANK('Combining-Exhibit 4'!$C$7),"",'Combining-Exhibit 4'!$C$7)</f>
        <v/>
      </c>
      <c r="D1018">
        <v>416900</v>
      </c>
      <c r="E1018" s="115">
        <f>'Combining-Exhibit 4'!C$134</f>
        <v>0</v>
      </c>
      <c r="F1018" t="s">
        <v>812</v>
      </c>
    </row>
    <row r="1019" spans="1:6" x14ac:dyDescent="0.3">
      <c r="A1019">
        <f>VLOOKUP('Start Here'!$B$2,EntityNumber,2,FALSE)</f>
        <v>510002</v>
      </c>
      <c r="B1019" s="131">
        <f>YEAR('Start Here'!$B$5)</f>
        <v>2025</v>
      </c>
      <c r="C1019" s="213" t="str">
        <f>IF(ISBLANK('Combining-Exhibit 4'!$C$7),"",'Combining-Exhibit 4'!$C$7)</f>
        <v/>
      </c>
      <c r="D1019">
        <v>417000</v>
      </c>
      <c r="E1019" s="115">
        <f>'Combining-Exhibit 4'!C$135</f>
        <v>0</v>
      </c>
      <c r="F1019" t="s">
        <v>812</v>
      </c>
    </row>
    <row r="1020" spans="1:6" x14ac:dyDescent="0.3">
      <c r="A1020">
        <f>VLOOKUP('Start Here'!$B$2,EntityNumber,2,FALSE)</f>
        <v>510002</v>
      </c>
      <c r="B1020" s="131">
        <f>YEAR('Start Here'!$B$5)</f>
        <v>2025</v>
      </c>
      <c r="C1020" s="213" t="str">
        <f>IF(ISBLANK('Combining-Exhibit 4'!$C$7),"",'Combining-Exhibit 4'!$C$7)</f>
        <v/>
      </c>
      <c r="D1020">
        <v>417100</v>
      </c>
      <c r="E1020" s="115">
        <f>'Combining-Exhibit 4'!C$136</f>
        <v>0</v>
      </c>
      <c r="F1020" t="s">
        <v>812</v>
      </c>
    </row>
    <row r="1021" spans="1:6" x14ac:dyDescent="0.3">
      <c r="A1021">
        <f>VLOOKUP('Start Here'!$B$2,EntityNumber,2,FALSE)</f>
        <v>510002</v>
      </c>
      <c r="B1021" s="131">
        <f>YEAR('Start Here'!$B$5)</f>
        <v>2025</v>
      </c>
      <c r="C1021" s="213" t="str">
        <f>IF(ISBLANK('Combining-Exhibit 4'!$C$7),"",'Combining-Exhibit 4'!$C$7)</f>
        <v/>
      </c>
      <c r="D1021">
        <v>417200</v>
      </c>
      <c r="E1021" s="115">
        <f>'Combining-Exhibit 4'!C$137</f>
        <v>0</v>
      </c>
      <c r="F1021" t="s">
        <v>812</v>
      </c>
    </row>
    <row r="1022" spans="1:6" x14ac:dyDescent="0.3">
      <c r="A1022">
        <f>VLOOKUP('Start Here'!$B$2,EntityNumber,2,FALSE)</f>
        <v>510002</v>
      </c>
      <c r="B1022" s="131">
        <f>YEAR('Start Here'!$B$5)</f>
        <v>2025</v>
      </c>
      <c r="C1022" s="213" t="str">
        <f>IF(ISBLANK('Combining-Exhibit 4'!$C$7),"",'Combining-Exhibit 4'!$C$7)</f>
        <v/>
      </c>
      <c r="D1022">
        <v>421100</v>
      </c>
      <c r="E1022" s="115">
        <f>'Combining-Exhibit 4'!C$142</f>
        <v>0</v>
      </c>
      <c r="F1022" t="s">
        <v>812</v>
      </c>
    </row>
    <row r="1023" spans="1:6" x14ac:dyDescent="0.3">
      <c r="A1023">
        <f>VLOOKUP('Start Here'!$B$2,EntityNumber,2,FALSE)</f>
        <v>510002</v>
      </c>
      <c r="B1023" s="131">
        <f>YEAR('Start Here'!$B$5)</f>
        <v>2025</v>
      </c>
      <c r="C1023" s="213" t="str">
        <f>IF(ISBLANK('Combining-Exhibit 4'!$C$7),"",'Combining-Exhibit 4'!$C$7)</f>
        <v/>
      </c>
      <c r="D1023">
        <v>421200</v>
      </c>
      <c r="E1023" s="115">
        <f>'Combining-Exhibit 4'!C$143</f>
        <v>0</v>
      </c>
      <c r="F1023" t="s">
        <v>812</v>
      </c>
    </row>
    <row r="1024" spans="1:6" x14ac:dyDescent="0.3">
      <c r="A1024">
        <f>VLOOKUP('Start Here'!$B$2,EntityNumber,2,FALSE)</f>
        <v>510002</v>
      </c>
      <c r="B1024" s="131">
        <f>YEAR('Start Here'!$B$5)</f>
        <v>2025</v>
      </c>
      <c r="C1024" s="213" t="str">
        <f>IF(ISBLANK('Combining-Exhibit 4'!$C$7),"",'Combining-Exhibit 4'!$C$7)</f>
        <v/>
      </c>
      <c r="D1024">
        <v>421300</v>
      </c>
      <c r="E1024" s="115">
        <f>'Combining-Exhibit 4'!C$144</f>
        <v>0</v>
      </c>
      <c r="F1024" t="s">
        <v>812</v>
      </c>
    </row>
    <row r="1025" spans="1:6" x14ac:dyDescent="0.3">
      <c r="A1025">
        <f>VLOOKUP('Start Here'!$B$2,EntityNumber,2,FALSE)</f>
        <v>510002</v>
      </c>
      <c r="B1025" s="131">
        <f>YEAR('Start Here'!$B$5)</f>
        <v>2025</v>
      </c>
      <c r="C1025" s="213" t="str">
        <f>IF(ISBLANK('Combining-Exhibit 4'!$C$7),"",'Combining-Exhibit 4'!$C$7)</f>
        <v/>
      </c>
      <c r="D1025">
        <v>421400</v>
      </c>
      <c r="E1025" s="115">
        <f>'Combining-Exhibit 4'!C$145</f>
        <v>0</v>
      </c>
      <c r="F1025" t="s">
        <v>812</v>
      </c>
    </row>
    <row r="1026" spans="1:6" x14ac:dyDescent="0.3">
      <c r="A1026">
        <f>VLOOKUP('Start Here'!$B$2,EntityNumber,2,FALSE)</f>
        <v>510002</v>
      </c>
      <c r="B1026" s="131">
        <f>YEAR('Start Here'!$B$5)</f>
        <v>2025</v>
      </c>
      <c r="C1026" s="213" t="str">
        <f>IF(ISBLANK('Combining-Exhibit 4'!$C$7),"",'Combining-Exhibit 4'!$C$7)</f>
        <v/>
      </c>
      <c r="D1026">
        <v>421500</v>
      </c>
      <c r="E1026" s="115">
        <f>'Combining-Exhibit 4'!C$146</f>
        <v>0</v>
      </c>
      <c r="F1026" t="s">
        <v>812</v>
      </c>
    </row>
    <row r="1027" spans="1:6" x14ac:dyDescent="0.3">
      <c r="A1027">
        <f>VLOOKUP('Start Here'!$B$2,EntityNumber,2,FALSE)</f>
        <v>510002</v>
      </c>
      <c r="B1027" s="131">
        <f>YEAR('Start Here'!$B$5)</f>
        <v>2025</v>
      </c>
      <c r="C1027" s="213" t="str">
        <f>IF(ISBLANK('Combining-Exhibit 4'!$C$7),"",'Combining-Exhibit 4'!$C$7)</f>
        <v/>
      </c>
      <c r="D1027">
        <v>421900</v>
      </c>
      <c r="E1027" s="115">
        <f>'Combining-Exhibit 4'!C$147</f>
        <v>0</v>
      </c>
      <c r="F1027" t="s">
        <v>812</v>
      </c>
    </row>
    <row r="1028" spans="1:6" x14ac:dyDescent="0.3">
      <c r="A1028">
        <f>VLOOKUP('Start Here'!$B$2,EntityNumber,2,FALSE)</f>
        <v>510002</v>
      </c>
      <c r="B1028" s="131">
        <f>YEAR('Start Here'!$B$5)</f>
        <v>2025</v>
      </c>
      <c r="C1028" s="213" t="str">
        <f>IF(ISBLANK('Combining-Exhibit 4'!$C$7),"",'Combining-Exhibit 4'!$C$7)</f>
        <v/>
      </c>
      <c r="D1028">
        <v>422100</v>
      </c>
      <c r="E1028" s="115">
        <f>'Combining-Exhibit 4'!C$149</f>
        <v>0</v>
      </c>
      <c r="F1028" t="s">
        <v>812</v>
      </c>
    </row>
    <row r="1029" spans="1:6" x14ac:dyDescent="0.3">
      <c r="A1029">
        <f>VLOOKUP('Start Here'!$B$2,EntityNumber,2,FALSE)</f>
        <v>510002</v>
      </c>
      <c r="B1029" s="131">
        <f>YEAR('Start Here'!$B$5)</f>
        <v>2025</v>
      </c>
      <c r="C1029" s="213" t="str">
        <f>IF(ISBLANK('Combining-Exhibit 4'!$C$7),"",'Combining-Exhibit 4'!$C$7)</f>
        <v/>
      </c>
      <c r="D1029">
        <v>422200</v>
      </c>
      <c r="E1029" s="115">
        <f>'Combining-Exhibit 4'!C$150</f>
        <v>0</v>
      </c>
      <c r="F1029" t="s">
        <v>812</v>
      </c>
    </row>
    <row r="1030" spans="1:6" x14ac:dyDescent="0.3">
      <c r="A1030">
        <f>VLOOKUP('Start Here'!$B$2,EntityNumber,2,FALSE)</f>
        <v>510002</v>
      </c>
      <c r="B1030" s="131">
        <f>YEAR('Start Here'!$B$5)</f>
        <v>2025</v>
      </c>
      <c r="C1030" s="213" t="str">
        <f>IF(ISBLANK('Combining-Exhibit 4'!$C$7),"",'Combining-Exhibit 4'!$C$7)</f>
        <v/>
      </c>
      <c r="D1030">
        <v>422300</v>
      </c>
      <c r="E1030" s="115">
        <f>'Combining-Exhibit 4'!C$151</f>
        <v>0</v>
      </c>
      <c r="F1030" t="s">
        <v>812</v>
      </c>
    </row>
    <row r="1031" spans="1:6" x14ac:dyDescent="0.3">
      <c r="A1031">
        <f>VLOOKUP('Start Here'!$B$2,EntityNumber,2,FALSE)</f>
        <v>510002</v>
      </c>
      <c r="B1031" s="131">
        <f>YEAR('Start Here'!$B$5)</f>
        <v>2025</v>
      </c>
      <c r="C1031" s="213" t="str">
        <f>IF(ISBLANK('Combining-Exhibit 4'!$C$7),"",'Combining-Exhibit 4'!$C$7)</f>
        <v/>
      </c>
      <c r="D1031">
        <v>422500</v>
      </c>
      <c r="E1031" s="115">
        <f>'Combining-Exhibit 4'!C$152</f>
        <v>0</v>
      </c>
      <c r="F1031" t="s">
        <v>812</v>
      </c>
    </row>
    <row r="1032" spans="1:6" x14ac:dyDescent="0.3">
      <c r="A1032">
        <f>VLOOKUP('Start Here'!$B$2,EntityNumber,2,FALSE)</f>
        <v>510002</v>
      </c>
      <c r="B1032" s="131">
        <f>YEAR('Start Here'!$B$5)</f>
        <v>2025</v>
      </c>
      <c r="C1032" s="213" t="str">
        <f>IF(ISBLANK('Combining-Exhibit 4'!$C$7),"",'Combining-Exhibit 4'!$C$7)</f>
        <v/>
      </c>
      <c r="D1032">
        <v>422900</v>
      </c>
      <c r="E1032" s="115">
        <f>'Combining-Exhibit 4'!C$153</f>
        <v>0</v>
      </c>
      <c r="F1032" t="s">
        <v>812</v>
      </c>
    </row>
    <row r="1033" spans="1:6" x14ac:dyDescent="0.3">
      <c r="A1033">
        <f>VLOOKUP('Start Here'!$B$2,EntityNumber,2,FALSE)</f>
        <v>510002</v>
      </c>
      <c r="B1033" s="131">
        <f>YEAR('Start Here'!$B$5)</f>
        <v>2025</v>
      </c>
      <c r="C1033" s="213" t="str">
        <f>IF(ISBLANK('Combining-Exhibit 4'!$C$7),"",'Combining-Exhibit 4'!$C$7)</f>
        <v/>
      </c>
      <c r="D1033">
        <v>431100</v>
      </c>
      <c r="E1033" s="115">
        <f>'Combining-Exhibit 4'!C$158</f>
        <v>0</v>
      </c>
      <c r="F1033" t="s">
        <v>812</v>
      </c>
    </row>
    <row r="1034" spans="1:6" x14ac:dyDescent="0.3">
      <c r="A1034">
        <f>VLOOKUP('Start Here'!$B$2,EntityNumber,2,FALSE)</f>
        <v>510002</v>
      </c>
      <c r="B1034" s="131">
        <f>YEAR('Start Here'!$B$5)</f>
        <v>2025</v>
      </c>
      <c r="C1034" s="213" t="str">
        <f>IF(ISBLANK('Combining-Exhibit 4'!$C$7),"",'Combining-Exhibit 4'!$C$7)</f>
        <v/>
      </c>
      <c r="D1034">
        <v>432100</v>
      </c>
      <c r="E1034" s="115">
        <f>'Combining-Exhibit 4'!C$160</f>
        <v>0</v>
      </c>
      <c r="F1034" t="s">
        <v>812</v>
      </c>
    </row>
    <row r="1035" spans="1:6" x14ac:dyDescent="0.3">
      <c r="A1035">
        <f>VLOOKUP('Start Here'!$B$2,EntityNumber,2,FALSE)</f>
        <v>510002</v>
      </c>
      <c r="B1035" s="131">
        <f>YEAR('Start Here'!$B$5)</f>
        <v>2025</v>
      </c>
      <c r="C1035" s="213" t="str">
        <f>IF(ISBLANK('Combining-Exhibit 4'!$C$7),"",'Combining-Exhibit 4'!$C$7)</f>
        <v/>
      </c>
      <c r="D1035">
        <v>432200</v>
      </c>
      <c r="E1035" s="115">
        <f>'Combining-Exhibit 4'!C$161</f>
        <v>0</v>
      </c>
      <c r="F1035" t="s">
        <v>812</v>
      </c>
    </row>
    <row r="1036" spans="1:6" x14ac:dyDescent="0.3">
      <c r="A1036">
        <f>VLOOKUP('Start Here'!$B$2,EntityNumber,2,FALSE)</f>
        <v>510002</v>
      </c>
      <c r="B1036" s="131">
        <f>YEAR('Start Here'!$B$5)</f>
        <v>2025</v>
      </c>
      <c r="C1036" s="213" t="str">
        <f>IF(ISBLANK('Combining-Exhibit 4'!$C$7),"",'Combining-Exhibit 4'!$C$7)</f>
        <v/>
      </c>
      <c r="D1036">
        <v>433100</v>
      </c>
      <c r="E1036" s="115">
        <f>'Combining-Exhibit 4'!C$163</f>
        <v>0</v>
      </c>
      <c r="F1036" t="s">
        <v>812</v>
      </c>
    </row>
    <row r="1037" spans="1:6" x14ac:dyDescent="0.3">
      <c r="A1037">
        <f>VLOOKUP('Start Here'!$B$2,EntityNumber,2,FALSE)</f>
        <v>510002</v>
      </c>
      <c r="B1037" s="131">
        <f>YEAR('Start Here'!$B$5)</f>
        <v>2025</v>
      </c>
      <c r="C1037" s="213" t="str">
        <f>IF(ISBLANK('Combining-Exhibit 4'!$C$7),"",'Combining-Exhibit 4'!$C$7)</f>
        <v/>
      </c>
      <c r="D1037">
        <v>433200</v>
      </c>
      <c r="E1037" s="115">
        <f>'Combining-Exhibit 4'!C$164</f>
        <v>0</v>
      </c>
      <c r="F1037" t="s">
        <v>812</v>
      </c>
    </row>
    <row r="1038" spans="1:6" x14ac:dyDescent="0.3">
      <c r="A1038">
        <f>VLOOKUP('Start Here'!$B$2,EntityNumber,2,FALSE)</f>
        <v>510002</v>
      </c>
      <c r="B1038" s="131">
        <f>YEAR('Start Here'!$B$5)</f>
        <v>2025</v>
      </c>
      <c r="C1038" s="213" t="str">
        <f>IF(ISBLANK('Combining-Exhibit 4'!$C$7),"",'Combining-Exhibit 4'!$C$7)</f>
        <v/>
      </c>
      <c r="D1038">
        <v>433300</v>
      </c>
      <c r="E1038" s="115">
        <f>'Combining-Exhibit 4'!C$165</f>
        <v>0</v>
      </c>
      <c r="F1038" t="s">
        <v>812</v>
      </c>
    </row>
    <row r="1039" spans="1:6" x14ac:dyDescent="0.3">
      <c r="A1039">
        <f>VLOOKUP('Start Here'!$B$2,EntityNumber,2,FALSE)</f>
        <v>510002</v>
      </c>
      <c r="B1039" s="131">
        <f>YEAR('Start Here'!$B$5)</f>
        <v>2025</v>
      </c>
      <c r="C1039" s="213" t="str">
        <f>IF(ISBLANK('Combining-Exhibit 4'!$C$7),"",'Combining-Exhibit 4'!$C$7)</f>
        <v/>
      </c>
      <c r="D1039">
        <v>434000</v>
      </c>
      <c r="E1039" s="115">
        <f>'Combining-Exhibit 4'!C$166</f>
        <v>0</v>
      </c>
      <c r="F1039" t="s">
        <v>812</v>
      </c>
    </row>
    <row r="1040" spans="1:6" x14ac:dyDescent="0.3">
      <c r="A1040">
        <f>VLOOKUP('Start Here'!$B$2,EntityNumber,2,FALSE)</f>
        <v>510002</v>
      </c>
      <c r="B1040" s="131">
        <f>YEAR('Start Here'!$B$5)</f>
        <v>2025</v>
      </c>
      <c r="C1040" s="213" t="str">
        <f>IF(ISBLANK('Combining-Exhibit 4'!$C$7),"",'Combining-Exhibit 4'!$C$7)</f>
        <v/>
      </c>
      <c r="D1040">
        <v>439000</v>
      </c>
      <c r="E1040" s="115">
        <f>'Combining-Exhibit 4'!C$167</f>
        <v>0</v>
      </c>
      <c r="F1040" t="s">
        <v>812</v>
      </c>
    </row>
    <row r="1041" spans="1:6" x14ac:dyDescent="0.3">
      <c r="A1041">
        <f>VLOOKUP('Start Here'!$B$2,EntityNumber,2,FALSE)</f>
        <v>510002</v>
      </c>
      <c r="B1041" s="131">
        <f>YEAR('Start Here'!$B$5)</f>
        <v>2025</v>
      </c>
      <c r="C1041" s="213" t="str">
        <f>IF(ISBLANK('Combining-Exhibit 4'!$C$7),"",'Combining-Exhibit 4'!$C$7)</f>
        <v/>
      </c>
      <c r="D1041">
        <v>441100</v>
      </c>
      <c r="E1041" s="115">
        <f>'Combining-Exhibit 4'!C$172</f>
        <v>0</v>
      </c>
      <c r="F1041" t="s">
        <v>812</v>
      </c>
    </row>
    <row r="1042" spans="1:6" x14ac:dyDescent="0.3">
      <c r="A1042">
        <f>VLOOKUP('Start Here'!$B$2,EntityNumber,2,FALSE)</f>
        <v>510002</v>
      </c>
      <c r="B1042" s="131">
        <f>YEAR('Start Here'!$B$5)</f>
        <v>2025</v>
      </c>
      <c r="C1042" s="213" t="str">
        <f>IF(ISBLANK('Combining-Exhibit 4'!$C$7),"",'Combining-Exhibit 4'!$C$7)</f>
        <v/>
      </c>
      <c r="D1042">
        <v>441200</v>
      </c>
      <c r="E1042" s="115">
        <f>'Combining-Exhibit 4'!C$173</f>
        <v>0</v>
      </c>
      <c r="F1042" t="s">
        <v>812</v>
      </c>
    </row>
    <row r="1043" spans="1:6" x14ac:dyDescent="0.3">
      <c r="A1043">
        <f>VLOOKUP('Start Here'!$B$2,EntityNumber,2,FALSE)</f>
        <v>510002</v>
      </c>
      <c r="B1043" s="131">
        <f>YEAR('Start Here'!$B$5)</f>
        <v>2025</v>
      </c>
      <c r="C1043" s="213" t="str">
        <f>IF(ISBLANK('Combining-Exhibit 4'!$C$7),"",'Combining-Exhibit 4'!$C$7)</f>
        <v/>
      </c>
      <c r="D1043">
        <v>441300</v>
      </c>
      <c r="E1043" s="115">
        <f>'Combining-Exhibit 4'!C$174</f>
        <v>0</v>
      </c>
      <c r="F1043" t="s">
        <v>812</v>
      </c>
    </row>
    <row r="1044" spans="1:6" x14ac:dyDescent="0.3">
      <c r="A1044">
        <f>VLOOKUP('Start Here'!$B$2,EntityNumber,2,FALSE)</f>
        <v>510002</v>
      </c>
      <c r="B1044" s="131">
        <f>YEAR('Start Here'!$B$5)</f>
        <v>2025</v>
      </c>
      <c r="C1044" s="213" t="str">
        <f>IF(ISBLANK('Combining-Exhibit 4'!$C$7),"",'Combining-Exhibit 4'!$C$7)</f>
        <v/>
      </c>
      <c r="D1044">
        <v>441500</v>
      </c>
      <c r="E1044" s="115">
        <f>'Combining-Exhibit 4'!C$175</f>
        <v>0</v>
      </c>
      <c r="F1044" t="s">
        <v>812</v>
      </c>
    </row>
    <row r="1045" spans="1:6" x14ac:dyDescent="0.3">
      <c r="A1045">
        <f>VLOOKUP('Start Here'!$B$2,EntityNumber,2,FALSE)</f>
        <v>510002</v>
      </c>
      <c r="B1045" s="131">
        <f>YEAR('Start Here'!$B$5)</f>
        <v>2025</v>
      </c>
      <c r="C1045" s="213" t="str">
        <f>IF(ISBLANK('Combining-Exhibit 4'!$C$7),"",'Combining-Exhibit 4'!$C$7)</f>
        <v/>
      </c>
      <c r="D1045">
        <v>441900</v>
      </c>
      <c r="E1045" s="115">
        <f>'Combining-Exhibit 4'!C$176</f>
        <v>0</v>
      </c>
      <c r="F1045" t="s">
        <v>812</v>
      </c>
    </row>
    <row r="1046" spans="1:6" x14ac:dyDescent="0.3">
      <c r="A1046">
        <f>VLOOKUP('Start Here'!$B$2,EntityNumber,2,FALSE)</f>
        <v>510002</v>
      </c>
      <c r="B1046" s="131">
        <f>YEAR('Start Here'!$B$5)</f>
        <v>2025</v>
      </c>
      <c r="C1046" s="213" t="str">
        <f>IF(ISBLANK('Combining-Exhibit 4'!$C$7),"",'Combining-Exhibit 4'!$C$7)</f>
        <v/>
      </c>
      <c r="D1046">
        <v>442100</v>
      </c>
      <c r="E1046" s="115">
        <f>'Combining-Exhibit 4'!C$178</f>
        <v>0</v>
      </c>
      <c r="F1046" t="s">
        <v>812</v>
      </c>
    </row>
    <row r="1047" spans="1:6" x14ac:dyDescent="0.3">
      <c r="A1047">
        <f>VLOOKUP('Start Here'!$B$2,EntityNumber,2,FALSE)</f>
        <v>510002</v>
      </c>
      <c r="B1047" s="131">
        <f>YEAR('Start Here'!$B$5)</f>
        <v>2025</v>
      </c>
      <c r="C1047" s="213" t="str">
        <f>IF(ISBLANK('Combining-Exhibit 4'!$C$7),"",'Combining-Exhibit 4'!$C$7)</f>
        <v/>
      </c>
      <c r="D1047">
        <v>442200</v>
      </c>
      <c r="E1047" s="115">
        <f>'Combining-Exhibit 4'!C$179</f>
        <v>0</v>
      </c>
      <c r="F1047" t="s">
        <v>812</v>
      </c>
    </row>
    <row r="1048" spans="1:6" x14ac:dyDescent="0.3">
      <c r="A1048">
        <f>VLOOKUP('Start Here'!$B$2,EntityNumber,2,FALSE)</f>
        <v>510002</v>
      </c>
      <c r="B1048" s="131">
        <f>YEAR('Start Here'!$B$5)</f>
        <v>2025</v>
      </c>
      <c r="C1048" s="213" t="str">
        <f>IF(ISBLANK('Combining-Exhibit 4'!$C$7),"",'Combining-Exhibit 4'!$C$7)</f>
        <v/>
      </c>
      <c r="D1048">
        <v>442300</v>
      </c>
      <c r="E1048" s="115">
        <f>'Combining-Exhibit 4'!C$180</f>
        <v>0</v>
      </c>
      <c r="F1048" t="s">
        <v>812</v>
      </c>
    </row>
    <row r="1049" spans="1:6" x14ac:dyDescent="0.3">
      <c r="A1049">
        <f>VLOOKUP('Start Here'!$B$2,EntityNumber,2,FALSE)</f>
        <v>510002</v>
      </c>
      <c r="B1049" s="131">
        <f>YEAR('Start Here'!$B$5)</f>
        <v>2025</v>
      </c>
      <c r="C1049" s="213" t="str">
        <f>IF(ISBLANK('Combining-Exhibit 4'!$C$7),"",'Combining-Exhibit 4'!$C$7)</f>
        <v/>
      </c>
      <c r="D1049">
        <v>442400</v>
      </c>
      <c r="E1049" s="115">
        <f>'Combining-Exhibit 4'!C$181</f>
        <v>0</v>
      </c>
      <c r="F1049" t="s">
        <v>812</v>
      </c>
    </row>
    <row r="1050" spans="1:6" x14ac:dyDescent="0.3">
      <c r="A1050">
        <f>VLOOKUP('Start Here'!$B$2,EntityNumber,2,FALSE)</f>
        <v>510002</v>
      </c>
      <c r="B1050" s="131">
        <f>YEAR('Start Here'!$B$5)</f>
        <v>2025</v>
      </c>
      <c r="C1050" s="213" t="str">
        <f>IF(ISBLANK('Combining-Exhibit 4'!$C$7),"",'Combining-Exhibit 4'!$C$7)</f>
        <v/>
      </c>
      <c r="D1050">
        <v>442500</v>
      </c>
      <c r="E1050" s="115">
        <f>'Combining-Exhibit 4'!C$182</f>
        <v>0</v>
      </c>
      <c r="F1050" t="s">
        <v>812</v>
      </c>
    </row>
    <row r="1051" spans="1:6" x14ac:dyDescent="0.3">
      <c r="A1051">
        <f>VLOOKUP('Start Here'!$B$2,EntityNumber,2,FALSE)</f>
        <v>510002</v>
      </c>
      <c r="B1051" s="131">
        <f>YEAR('Start Here'!$B$5)</f>
        <v>2025</v>
      </c>
      <c r="C1051" s="213" t="str">
        <f>IF(ISBLANK('Combining-Exhibit 4'!$C$7),"",'Combining-Exhibit 4'!$C$7)</f>
        <v/>
      </c>
      <c r="D1051">
        <v>442600</v>
      </c>
      <c r="E1051" s="115">
        <f>'Combining-Exhibit 4'!C$183</f>
        <v>0</v>
      </c>
      <c r="F1051" t="s">
        <v>812</v>
      </c>
    </row>
    <row r="1052" spans="1:6" x14ac:dyDescent="0.3">
      <c r="A1052">
        <f>VLOOKUP('Start Here'!$B$2,EntityNumber,2,FALSE)</f>
        <v>510002</v>
      </c>
      <c r="B1052" s="131">
        <f>YEAR('Start Here'!$B$5)</f>
        <v>2025</v>
      </c>
      <c r="C1052" s="213" t="str">
        <f>IF(ISBLANK('Combining-Exhibit 4'!$C$7),"",'Combining-Exhibit 4'!$C$7)</f>
        <v/>
      </c>
      <c r="D1052">
        <v>442900</v>
      </c>
      <c r="E1052" s="115">
        <f>'Combining-Exhibit 4'!C$184</f>
        <v>0</v>
      </c>
      <c r="F1052" t="s">
        <v>812</v>
      </c>
    </row>
    <row r="1053" spans="1:6" x14ac:dyDescent="0.3">
      <c r="A1053">
        <f>VLOOKUP('Start Here'!$B$2,EntityNumber,2,FALSE)</f>
        <v>510002</v>
      </c>
      <c r="B1053" s="131">
        <f>YEAR('Start Here'!$B$5)</f>
        <v>2025</v>
      </c>
      <c r="C1053" s="213" t="str">
        <f>IF(ISBLANK('Combining-Exhibit 4'!$C$7),"",'Combining-Exhibit 4'!$C$7)</f>
        <v/>
      </c>
      <c r="D1053">
        <v>443100</v>
      </c>
      <c r="E1053" s="115">
        <f>'Combining-Exhibit 4'!C$186</f>
        <v>0</v>
      </c>
      <c r="F1053" t="s">
        <v>812</v>
      </c>
    </row>
    <row r="1054" spans="1:6" x14ac:dyDescent="0.3">
      <c r="A1054">
        <f>VLOOKUP('Start Here'!$B$2,EntityNumber,2,FALSE)</f>
        <v>510002</v>
      </c>
      <c r="B1054" s="131">
        <f>YEAR('Start Here'!$B$5)</f>
        <v>2025</v>
      </c>
      <c r="C1054" s="213" t="str">
        <f>IF(ISBLANK('Combining-Exhibit 4'!$C$7),"",'Combining-Exhibit 4'!$C$7)</f>
        <v/>
      </c>
      <c r="D1054">
        <v>443200</v>
      </c>
      <c r="E1054" s="115">
        <f>'Combining-Exhibit 4'!C$187</f>
        <v>0</v>
      </c>
      <c r="F1054" t="s">
        <v>812</v>
      </c>
    </row>
    <row r="1055" spans="1:6" x14ac:dyDescent="0.3">
      <c r="A1055">
        <f>VLOOKUP('Start Here'!$B$2,EntityNumber,2,FALSE)</f>
        <v>510002</v>
      </c>
      <c r="B1055" s="131">
        <f>YEAR('Start Here'!$B$5)</f>
        <v>2025</v>
      </c>
      <c r="C1055" s="213" t="str">
        <f>IF(ISBLANK('Combining-Exhibit 4'!$C$7),"",'Combining-Exhibit 4'!$C$7)</f>
        <v/>
      </c>
      <c r="D1055">
        <v>443300</v>
      </c>
      <c r="E1055" s="115">
        <f>'Combining-Exhibit 4'!C$188</f>
        <v>0</v>
      </c>
      <c r="F1055" t="s">
        <v>812</v>
      </c>
    </row>
    <row r="1056" spans="1:6" x14ac:dyDescent="0.3">
      <c r="A1056">
        <f>VLOOKUP('Start Here'!$B$2,EntityNumber,2,FALSE)</f>
        <v>510002</v>
      </c>
      <c r="B1056" s="131">
        <f>YEAR('Start Here'!$B$5)</f>
        <v>2025</v>
      </c>
      <c r="C1056" s="213" t="str">
        <f>IF(ISBLANK('Combining-Exhibit 4'!$C$7),"",'Combining-Exhibit 4'!$C$7)</f>
        <v/>
      </c>
      <c r="D1056">
        <v>443400</v>
      </c>
      <c r="E1056" s="115">
        <f>'Combining-Exhibit 4'!C$189</f>
        <v>0</v>
      </c>
      <c r="F1056" t="s">
        <v>812</v>
      </c>
    </row>
    <row r="1057" spans="1:6" x14ac:dyDescent="0.3">
      <c r="A1057">
        <f>VLOOKUP('Start Here'!$B$2,EntityNumber,2,FALSE)</f>
        <v>510002</v>
      </c>
      <c r="B1057" s="131">
        <f>YEAR('Start Here'!$B$5)</f>
        <v>2025</v>
      </c>
      <c r="C1057" s="213" t="str">
        <f>IF(ISBLANK('Combining-Exhibit 4'!$C$7),"",'Combining-Exhibit 4'!$C$7)</f>
        <v/>
      </c>
      <c r="D1057">
        <v>443900</v>
      </c>
      <c r="E1057" s="115">
        <f>'Combining-Exhibit 4'!C$190</f>
        <v>0</v>
      </c>
      <c r="F1057" t="s">
        <v>812</v>
      </c>
    </row>
    <row r="1058" spans="1:6" x14ac:dyDescent="0.3">
      <c r="A1058">
        <f>VLOOKUP('Start Here'!$B$2,EntityNumber,2,FALSE)</f>
        <v>510002</v>
      </c>
      <c r="B1058" s="131">
        <f>YEAR('Start Here'!$B$5)</f>
        <v>2025</v>
      </c>
      <c r="C1058" s="213" t="str">
        <f>IF(ISBLANK('Combining-Exhibit 4'!$C$7),"",'Combining-Exhibit 4'!$C$7)</f>
        <v/>
      </c>
      <c r="D1058">
        <v>444100</v>
      </c>
      <c r="E1058" s="115">
        <f>'Combining-Exhibit 4'!C$192</f>
        <v>0</v>
      </c>
      <c r="F1058" t="s">
        <v>812</v>
      </c>
    </row>
    <row r="1059" spans="1:6" x14ac:dyDescent="0.3">
      <c r="A1059">
        <f>VLOOKUP('Start Here'!$B$2,EntityNumber,2,FALSE)</f>
        <v>510002</v>
      </c>
      <c r="B1059" s="131">
        <f>YEAR('Start Here'!$B$5)</f>
        <v>2025</v>
      </c>
      <c r="C1059" s="213" t="str">
        <f>IF(ISBLANK('Combining-Exhibit 4'!$C$7),"",'Combining-Exhibit 4'!$C$7)</f>
        <v/>
      </c>
      <c r="D1059">
        <v>444200</v>
      </c>
      <c r="E1059" s="115">
        <f>'Combining-Exhibit 4'!C$193</f>
        <v>0</v>
      </c>
      <c r="F1059" t="s">
        <v>812</v>
      </c>
    </row>
    <row r="1060" spans="1:6" x14ac:dyDescent="0.3">
      <c r="A1060">
        <f>VLOOKUP('Start Here'!$B$2,EntityNumber,2,FALSE)</f>
        <v>510002</v>
      </c>
      <c r="B1060" s="131">
        <f>YEAR('Start Here'!$B$5)</f>
        <v>2025</v>
      </c>
      <c r="C1060" s="213" t="str">
        <f>IF(ISBLANK('Combining-Exhibit 4'!$C$7),"",'Combining-Exhibit 4'!$C$7)</f>
        <v/>
      </c>
      <c r="D1060">
        <v>444300</v>
      </c>
      <c r="E1060" s="115">
        <f>'Combining-Exhibit 4'!C$194</f>
        <v>0</v>
      </c>
      <c r="F1060" t="s">
        <v>812</v>
      </c>
    </row>
    <row r="1061" spans="1:6" x14ac:dyDescent="0.3">
      <c r="A1061">
        <f>VLOOKUP('Start Here'!$B$2,EntityNumber,2,FALSE)</f>
        <v>510002</v>
      </c>
      <c r="B1061" s="131">
        <f>YEAR('Start Here'!$B$5)</f>
        <v>2025</v>
      </c>
      <c r="C1061" s="213" t="str">
        <f>IF(ISBLANK('Combining-Exhibit 4'!$C$7),"",'Combining-Exhibit 4'!$C$7)</f>
        <v/>
      </c>
      <c r="D1061">
        <v>444400</v>
      </c>
      <c r="E1061" s="115">
        <f>'Combining-Exhibit 4'!C$195</f>
        <v>0</v>
      </c>
      <c r="F1061" t="s">
        <v>812</v>
      </c>
    </row>
    <row r="1062" spans="1:6" x14ac:dyDescent="0.3">
      <c r="A1062">
        <f>VLOOKUP('Start Here'!$B$2,EntityNumber,2,FALSE)</f>
        <v>510002</v>
      </c>
      <c r="B1062" s="131">
        <f>YEAR('Start Here'!$B$5)</f>
        <v>2025</v>
      </c>
      <c r="C1062" s="213" t="str">
        <f>IF(ISBLANK('Combining-Exhibit 4'!$C$7),"",'Combining-Exhibit 4'!$C$7)</f>
        <v/>
      </c>
      <c r="D1062">
        <v>444500</v>
      </c>
      <c r="E1062" s="115">
        <f>'Combining-Exhibit 4'!C$196</f>
        <v>0</v>
      </c>
      <c r="F1062" t="s">
        <v>812</v>
      </c>
    </row>
    <row r="1063" spans="1:6" x14ac:dyDescent="0.3">
      <c r="A1063">
        <f>VLOOKUP('Start Here'!$B$2,EntityNumber,2,FALSE)</f>
        <v>510002</v>
      </c>
      <c r="B1063" s="131">
        <f>YEAR('Start Here'!$B$5)</f>
        <v>2025</v>
      </c>
      <c r="C1063" s="213" t="str">
        <f>IF(ISBLANK('Combining-Exhibit 4'!$C$7),"",'Combining-Exhibit 4'!$C$7)</f>
        <v/>
      </c>
      <c r="D1063">
        <v>444900</v>
      </c>
      <c r="E1063" s="115">
        <f>'Combining-Exhibit 4'!C$197</f>
        <v>0</v>
      </c>
      <c r="F1063" t="s">
        <v>812</v>
      </c>
    </row>
    <row r="1064" spans="1:6" x14ac:dyDescent="0.3">
      <c r="A1064">
        <f>VLOOKUP('Start Here'!$B$2,EntityNumber,2,FALSE)</f>
        <v>510002</v>
      </c>
      <c r="B1064" s="131">
        <f>YEAR('Start Here'!$B$5)</f>
        <v>2025</v>
      </c>
      <c r="C1064" s="213" t="str">
        <f>IF(ISBLANK('Combining-Exhibit 4'!$C$7),"",'Combining-Exhibit 4'!$C$7)</f>
        <v/>
      </c>
      <c r="D1064">
        <v>451100</v>
      </c>
      <c r="E1064" s="115">
        <f>'Combining-Exhibit 4'!C$202</f>
        <v>0</v>
      </c>
      <c r="F1064" t="s">
        <v>812</v>
      </c>
    </row>
    <row r="1065" spans="1:6" x14ac:dyDescent="0.3">
      <c r="A1065">
        <f>VLOOKUP('Start Here'!$B$2,EntityNumber,2,FALSE)</f>
        <v>510002</v>
      </c>
      <c r="B1065" s="131">
        <f>YEAR('Start Here'!$B$5)</f>
        <v>2025</v>
      </c>
      <c r="C1065" s="213" t="str">
        <f>IF(ISBLANK('Combining-Exhibit 4'!$C$7),"",'Combining-Exhibit 4'!$C$7)</f>
        <v/>
      </c>
      <c r="D1065">
        <v>451200</v>
      </c>
      <c r="E1065" s="115">
        <f>'Combining-Exhibit 4'!C$203</f>
        <v>0</v>
      </c>
      <c r="F1065" t="s">
        <v>812</v>
      </c>
    </row>
    <row r="1066" spans="1:6" x14ac:dyDescent="0.3">
      <c r="A1066">
        <f>VLOOKUP('Start Here'!$B$2,EntityNumber,2,FALSE)</f>
        <v>510002</v>
      </c>
      <c r="B1066" s="131">
        <f>YEAR('Start Here'!$B$5)</f>
        <v>2025</v>
      </c>
      <c r="C1066" s="213" t="str">
        <f>IF(ISBLANK('Combining-Exhibit 4'!$C$7),"",'Combining-Exhibit 4'!$C$7)</f>
        <v/>
      </c>
      <c r="D1066">
        <v>451300</v>
      </c>
      <c r="E1066" s="115">
        <f>'Combining-Exhibit 4'!C$204</f>
        <v>0</v>
      </c>
      <c r="F1066" t="s">
        <v>812</v>
      </c>
    </row>
    <row r="1067" spans="1:6" x14ac:dyDescent="0.3">
      <c r="A1067">
        <f>VLOOKUP('Start Here'!$B$2,EntityNumber,2,FALSE)</f>
        <v>510002</v>
      </c>
      <c r="B1067" s="131">
        <f>YEAR('Start Here'!$B$5)</f>
        <v>2025</v>
      </c>
      <c r="C1067" s="213" t="str">
        <f>IF(ISBLANK('Combining-Exhibit 4'!$C$7),"",'Combining-Exhibit 4'!$C$7)</f>
        <v/>
      </c>
      <c r="D1067">
        <v>451400</v>
      </c>
      <c r="E1067" s="115">
        <f>'Combining-Exhibit 4'!C$205</f>
        <v>0</v>
      </c>
      <c r="F1067" t="s">
        <v>812</v>
      </c>
    </row>
    <row r="1068" spans="1:6" x14ac:dyDescent="0.3">
      <c r="A1068">
        <f>VLOOKUP('Start Here'!$B$2,EntityNumber,2,FALSE)</f>
        <v>510002</v>
      </c>
      <c r="B1068" s="131">
        <f>YEAR('Start Here'!$B$5)</f>
        <v>2025</v>
      </c>
      <c r="C1068" s="213" t="str">
        <f>IF(ISBLANK('Combining-Exhibit 4'!$C$7),"",'Combining-Exhibit 4'!$C$7)</f>
        <v/>
      </c>
      <c r="D1068">
        <v>451500</v>
      </c>
      <c r="E1068" s="115">
        <f>'Combining-Exhibit 4'!C$206</f>
        <v>0</v>
      </c>
      <c r="F1068" t="s">
        <v>812</v>
      </c>
    </row>
    <row r="1069" spans="1:6" x14ac:dyDescent="0.3">
      <c r="A1069">
        <f>VLOOKUP('Start Here'!$B$2,EntityNumber,2,FALSE)</f>
        <v>510002</v>
      </c>
      <c r="B1069" s="131">
        <f>YEAR('Start Here'!$B$5)</f>
        <v>2025</v>
      </c>
      <c r="C1069" s="213" t="str">
        <f>IF(ISBLANK('Combining-Exhibit 4'!$C$7),"",'Combining-Exhibit 4'!$C$7)</f>
        <v/>
      </c>
      <c r="D1069">
        <v>451600</v>
      </c>
      <c r="E1069" s="115">
        <f>'Combining-Exhibit 4'!C$207</f>
        <v>0</v>
      </c>
      <c r="F1069" t="s">
        <v>812</v>
      </c>
    </row>
    <row r="1070" spans="1:6" x14ac:dyDescent="0.3">
      <c r="A1070">
        <f>VLOOKUP('Start Here'!$B$2,EntityNumber,2,FALSE)</f>
        <v>510002</v>
      </c>
      <c r="B1070" s="131">
        <f>YEAR('Start Here'!$B$5)</f>
        <v>2025</v>
      </c>
      <c r="C1070" s="213" t="str">
        <f>IF(ISBLANK('Combining-Exhibit 4'!$C$7),"",'Combining-Exhibit 4'!$C$7)</f>
        <v/>
      </c>
      <c r="D1070">
        <v>451900</v>
      </c>
      <c r="E1070" s="115">
        <f>'Combining-Exhibit 4'!C$208</f>
        <v>0</v>
      </c>
      <c r="F1070" t="s">
        <v>812</v>
      </c>
    </row>
    <row r="1071" spans="1:6" x14ac:dyDescent="0.3">
      <c r="A1071">
        <f>VLOOKUP('Start Here'!$B$2,EntityNumber,2,FALSE)</f>
        <v>510002</v>
      </c>
      <c r="B1071" s="131">
        <f>YEAR('Start Here'!$B$5)</f>
        <v>2025</v>
      </c>
      <c r="C1071" s="213" t="str">
        <f>IF(ISBLANK('Combining-Exhibit 4'!$C$7),"",'Combining-Exhibit 4'!$C$7)</f>
        <v/>
      </c>
      <c r="D1071">
        <v>452100</v>
      </c>
      <c r="E1071" s="115">
        <f>'Combining-Exhibit 4'!C$210</f>
        <v>0</v>
      </c>
      <c r="F1071" t="s">
        <v>812</v>
      </c>
    </row>
    <row r="1072" spans="1:6" x14ac:dyDescent="0.3">
      <c r="A1072">
        <f>VLOOKUP('Start Here'!$B$2,EntityNumber,2,FALSE)</f>
        <v>510002</v>
      </c>
      <c r="B1072" s="131">
        <f>YEAR('Start Here'!$B$5)</f>
        <v>2025</v>
      </c>
      <c r="C1072" s="213" t="str">
        <f>IF(ISBLANK('Combining-Exhibit 4'!$C$7),"",'Combining-Exhibit 4'!$C$7)</f>
        <v/>
      </c>
      <c r="D1072">
        <v>452200</v>
      </c>
      <c r="E1072" s="115">
        <f>'Combining-Exhibit 4'!C$211</f>
        <v>0</v>
      </c>
      <c r="F1072" t="s">
        <v>812</v>
      </c>
    </row>
    <row r="1073" spans="1:6" x14ac:dyDescent="0.3">
      <c r="A1073">
        <f>VLOOKUP('Start Here'!$B$2,EntityNumber,2,FALSE)</f>
        <v>510002</v>
      </c>
      <c r="B1073" s="131">
        <f>YEAR('Start Here'!$B$5)</f>
        <v>2025</v>
      </c>
      <c r="C1073" s="213" t="str">
        <f>IF(ISBLANK('Combining-Exhibit 4'!$C$7),"",'Combining-Exhibit 4'!$C$7)</f>
        <v/>
      </c>
      <c r="D1073">
        <v>452300</v>
      </c>
      <c r="E1073" s="115">
        <f>'Combining-Exhibit 4'!C$212</f>
        <v>0</v>
      </c>
      <c r="F1073" t="s">
        <v>812</v>
      </c>
    </row>
    <row r="1074" spans="1:6" x14ac:dyDescent="0.3">
      <c r="A1074">
        <f>VLOOKUP('Start Here'!$B$2,EntityNumber,2,FALSE)</f>
        <v>510002</v>
      </c>
      <c r="B1074" s="131">
        <f>YEAR('Start Here'!$B$5)</f>
        <v>2025</v>
      </c>
      <c r="C1074" s="213" t="str">
        <f>IF(ISBLANK('Combining-Exhibit 4'!$C$7),"",'Combining-Exhibit 4'!$C$7)</f>
        <v/>
      </c>
      <c r="D1074">
        <v>452400</v>
      </c>
      <c r="E1074" s="115">
        <f>'Combining-Exhibit 4'!C$213</f>
        <v>0</v>
      </c>
      <c r="F1074" t="s">
        <v>812</v>
      </c>
    </row>
    <row r="1075" spans="1:6" x14ac:dyDescent="0.3">
      <c r="A1075">
        <f>VLOOKUP('Start Here'!$B$2,EntityNumber,2,FALSE)</f>
        <v>510002</v>
      </c>
      <c r="B1075" s="131">
        <f>YEAR('Start Here'!$B$5)</f>
        <v>2025</v>
      </c>
      <c r="C1075" s="213" t="str">
        <f>IF(ISBLANK('Combining-Exhibit 4'!$C$7),"",'Combining-Exhibit 4'!$C$7)</f>
        <v/>
      </c>
      <c r="D1075">
        <v>452500</v>
      </c>
      <c r="E1075" s="115">
        <f>'Combining-Exhibit 4'!C$214</f>
        <v>0</v>
      </c>
      <c r="F1075" t="s">
        <v>812</v>
      </c>
    </row>
    <row r="1076" spans="1:6" x14ac:dyDescent="0.3">
      <c r="A1076">
        <f>VLOOKUP('Start Here'!$B$2,EntityNumber,2,FALSE)</f>
        <v>510002</v>
      </c>
      <c r="B1076" s="131">
        <f>YEAR('Start Here'!$B$5)</f>
        <v>2025</v>
      </c>
      <c r="C1076" s="213" t="str">
        <f>IF(ISBLANK('Combining-Exhibit 4'!$C$7),"",'Combining-Exhibit 4'!$C$7)</f>
        <v/>
      </c>
      <c r="D1076">
        <v>452900</v>
      </c>
      <c r="E1076" s="115">
        <f>'Combining-Exhibit 4'!C$215</f>
        <v>0</v>
      </c>
      <c r="F1076" t="s">
        <v>812</v>
      </c>
    </row>
    <row r="1077" spans="1:6" x14ac:dyDescent="0.3">
      <c r="A1077">
        <f>VLOOKUP('Start Here'!$B$2,EntityNumber,2,FALSE)</f>
        <v>510002</v>
      </c>
      <c r="B1077" s="131">
        <f>YEAR('Start Here'!$B$5)</f>
        <v>2025</v>
      </c>
      <c r="C1077" s="213" t="str">
        <f>IF(ISBLANK('Combining-Exhibit 4'!$C$7),"",'Combining-Exhibit 4'!$C$7)</f>
        <v/>
      </c>
      <c r="D1077">
        <v>461100</v>
      </c>
      <c r="E1077" s="115">
        <f>'Combining-Exhibit 4'!C$220</f>
        <v>0</v>
      </c>
      <c r="F1077" t="s">
        <v>812</v>
      </c>
    </row>
    <row r="1078" spans="1:6" x14ac:dyDescent="0.3">
      <c r="A1078">
        <f>VLOOKUP('Start Here'!$B$2,EntityNumber,2,FALSE)</f>
        <v>510002</v>
      </c>
      <c r="B1078" s="131">
        <f>YEAR('Start Here'!$B$5)</f>
        <v>2025</v>
      </c>
      <c r="C1078" s="213" t="str">
        <f>IF(ISBLANK('Combining-Exhibit 4'!$C$7),"",'Combining-Exhibit 4'!$C$7)</f>
        <v/>
      </c>
      <c r="D1078">
        <v>461200</v>
      </c>
      <c r="E1078" s="115">
        <f>'Combining-Exhibit 4'!C$221</f>
        <v>0</v>
      </c>
      <c r="F1078" t="s">
        <v>812</v>
      </c>
    </row>
    <row r="1079" spans="1:6" x14ac:dyDescent="0.3">
      <c r="A1079">
        <f>VLOOKUP('Start Here'!$B$2,EntityNumber,2,FALSE)</f>
        <v>510002</v>
      </c>
      <c r="B1079" s="131">
        <f>YEAR('Start Here'!$B$5)</f>
        <v>2025</v>
      </c>
      <c r="C1079" s="213" t="str">
        <f>IF(ISBLANK('Combining-Exhibit 4'!$C$7),"",'Combining-Exhibit 4'!$C$7)</f>
        <v/>
      </c>
      <c r="D1079">
        <v>461300</v>
      </c>
      <c r="E1079" s="115">
        <f>'Combining-Exhibit 4'!C$222</f>
        <v>0</v>
      </c>
      <c r="F1079" t="s">
        <v>812</v>
      </c>
    </row>
    <row r="1080" spans="1:6" x14ac:dyDescent="0.3">
      <c r="A1080">
        <f>VLOOKUP('Start Here'!$B$2,EntityNumber,2,FALSE)</f>
        <v>510002</v>
      </c>
      <c r="B1080" s="131">
        <f>YEAR('Start Here'!$B$5)</f>
        <v>2025</v>
      </c>
      <c r="C1080" s="213" t="str">
        <f>IF(ISBLANK('Combining-Exhibit 4'!$C$7),"",'Combining-Exhibit 4'!$C$7)</f>
        <v/>
      </c>
      <c r="D1080">
        <v>461400</v>
      </c>
      <c r="E1080" s="115">
        <f>'Combining-Exhibit 4'!C$223</f>
        <v>0</v>
      </c>
      <c r="F1080" t="s">
        <v>812</v>
      </c>
    </row>
    <row r="1081" spans="1:6" x14ac:dyDescent="0.3">
      <c r="A1081">
        <f>VLOOKUP('Start Here'!$B$2,EntityNumber,2,FALSE)</f>
        <v>510002</v>
      </c>
      <c r="B1081" s="131">
        <f>YEAR('Start Here'!$B$5)</f>
        <v>2025</v>
      </c>
      <c r="C1081" s="213" t="str">
        <f>IF(ISBLANK('Combining-Exhibit 4'!$C$7),"",'Combining-Exhibit 4'!$C$7)</f>
        <v/>
      </c>
      <c r="D1081">
        <v>461500</v>
      </c>
      <c r="E1081" s="115">
        <f>'Combining-Exhibit 4'!C$224</f>
        <v>0</v>
      </c>
      <c r="F1081" t="s">
        <v>812</v>
      </c>
    </row>
    <row r="1082" spans="1:6" x14ac:dyDescent="0.3">
      <c r="A1082">
        <f>VLOOKUP('Start Here'!$B$2,EntityNumber,2,FALSE)</f>
        <v>510002</v>
      </c>
      <c r="B1082" s="131">
        <f>YEAR('Start Here'!$B$5)</f>
        <v>2025</v>
      </c>
      <c r="C1082" s="213" t="str">
        <f>IF(ISBLANK('Combining-Exhibit 4'!$C$7),"",'Combining-Exhibit 4'!$C$7)</f>
        <v/>
      </c>
      <c r="D1082">
        <v>461600</v>
      </c>
      <c r="E1082" s="115">
        <f>'Combining-Exhibit 4'!C$225</f>
        <v>0</v>
      </c>
      <c r="F1082" t="s">
        <v>812</v>
      </c>
    </row>
    <row r="1083" spans="1:6" x14ac:dyDescent="0.3">
      <c r="A1083">
        <f>VLOOKUP('Start Here'!$B$2,EntityNumber,2,FALSE)</f>
        <v>510002</v>
      </c>
      <c r="B1083" s="131">
        <f>YEAR('Start Here'!$B$5)</f>
        <v>2025</v>
      </c>
      <c r="C1083" s="213" t="str">
        <f>IF(ISBLANK('Combining-Exhibit 4'!$C$7),"",'Combining-Exhibit 4'!$C$7)</f>
        <v/>
      </c>
      <c r="D1083">
        <v>461900</v>
      </c>
      <c r="E1083" s="115">
        <f>'Combining-Exhibit 4'!C$226</f>
        <v>0</v>
      </c>
      <c r="F1083" t="s">
        <v>812</v>
      </c>
    </row>
    <row r="1084" spans="1:6" x14ac:dyDescent="0.3">
      <c r="A1084">
        <f>VLOOKUP('Start Here'!$B$2,EntityNumber,2,FALSE)</f>
        <v>510002</v>
      </c>
      <c r="B1084" s="131">
        <f>YEAR('Start Here'!$B$5)</f>
        <v>2025</v>
      </c>
      <c r="C1084" s="213" t="str">
        <f>IF(ISBLANK('Combining-Exhibit 4'!$C$7),"",'Combining-Exhibit 4'!$C$7)</f>
        <v/>
      </c>
      <c r="D1084">
        <v>462100</v>
      </c>
      <c r="E1084" s="115">
        <f>'Combining-Exhibit 4'!C$228</f>
        <v>0</v>
      </c>
      <c r="F1084" t="s">
        <v>812</v>
      </c>
    </row>
    <row r="1085" spans="1:6" x14ac:dyDescent="0.3">
      <c r="A1085">
        <f>VLOOKUP('Start Here'!$B$2,EntityNumber,2,FALSE)</f>
        <v>510002</v>
      </c>
      <c r="B1085" s="131">
        <f>YEAR('Start Here'!$B$5)</f>
        <v>2025</v>
      </c>
      <c r="C1085" s="213" t="str">
        <f>IF(ISBLANK('Combining-Exhibit 4'!$C$7),"",'Combining-Exhibit 4'!$C$7)</f>
        <v/>
      </c>
      <c r="D1085">
        <v>462200</v>
      </c>
      <c r="E1085" s="115">
        <f>'Combining-Exhibit 4'!C$229</f>
        <v>0</v>
      </c>
      <c r="F1085" t="s">
        <v>812</v>
      </c>
    </row>
    <row r="1086" spans="1:6" x14ac:dyDescent="0.3">
      <c r="A1086">
        <f>VLOOKUP('Start Here'!$B$2,EntityNumber,2,FALSE)</f>
        <v>510002</v>
      </c>
      <c r="B1086" s="131">
        <f>YEAR('Start Here'!$B$5)</f>
        <v>2025</v>
      </c>
      <c r="C1086" s="213" t="str">
        <f>IF(ISBLANK('Combining-Exhibit 4'!$C$7),"",'Combining-Exhibit 4'!$C$7)</f>
        <v/>
      </c>
      <c r="D1086">
        <v>462300</v>
      </c>
      <c r="E1086" s="115">
        <f>'Combining-Exhibit 4'!C$230</f>
        <v>0</v>
      </c>
      <c r="F1086" t="s">
        <v>812</v>
      </c>
    </row>
    <row r="1087" spans="1:6" x14ac:dyDescent="0.3">
      <c r="A1087">
        <f>VLOOKUP('Start Here'!$B$2,EntityNumber,2,FALSE)</f>
        <v>510002</v>
      </c>
      <c r="B1087" s="131">
        <f>YEAR('Start Here'!$B$5)</f>
        <v>2025</v>
      </c>
      <c r="C1087" s="213" t="str">
        <f>IF(ISBLANK('Combining-Exhibit 4'!$C$7),"",'Combining-Exhibit 4'!$C$7)</f>
        <v/>
      </c>
      <c r="D1087">
        <v>462400</v>
      </c>
      <c r="E1087" s="115">
        <f>'Combining-Exhibit 4'!C$231</f>
        <v>0</v>
      </c>
      <c r="F1087" t="s">
        <v>812</v>
      </c>
    </row>
    <row r="1088" spans="1:6" x14ac:dyDescent="0.3">
      <c r="A1088">
        <f>VLOOKUP('Start Here'!$B$2,EntityNumber,2,FALSE)</f>
        <v>510002</v>
      </c>
      <c r="B1088" s="131">
        <f>YEAR('Start Here'!$B$5)</f>
        <v>2025</v>
      </c>
      <c r="C1088" s="213" t="str">
        <f>IF(ISBLANK('Combining-Exhibit 4'!$C$7),"",'Combining-Exhibit 4'!$C$7)</f>
        <v/>
      </c>
      <c r="D1088">
        <v>462900</v>
      </c>
      <c r="E1088" s="115">
        <f>'Combining-Exhibit 4'!C$232</f>
        <v>0</v>
      </c>
      <c r="F1088" t="s">
        <v>812</v>
      </c>
    </row>
    <row r="1089" spans="1:6" x14ac:dyDescent="0.3">
      <c r="A1089">
        <f>VLOOKUP('Start Here'!$B$2,EntityNumber,2,FALSE)</f>
        <v>510002</v>
      </c>
      <c r="B1089" s="131">
        <f>YEAR('Start Here'!$B$5)</f>
        <v>2025</v>
      </c>
      <c r="C1089" s="213" t="str">
        <f>IF(ISBLANK('Combining-Exhibit 4'!$C$7),"",'Combining-Exhibit 4'!$C$7)</f>
        <v/>
      </c>
      <c r="D1089">
        <v>471100</v>
      </c>
      <c r="E1089" s="115">
        <f>'Combining-Exhibit 4'!C$237</f>
        <v>0</v>
      </c>
      <c r="F1089" t="s">
        <v>812</v>
      </c>
    </row>
    <row r="1090" spans="1:6" x14ac:dyDescent="0.3">
      <c r="A1090">
        <f>VLOOKUP('Start Here'!$B$2,EntityNumber,2,FALSE)</f>
        <v>510002</v>
      </c>
      <c r="B1090" s="131">
        <f>YEAR('Start Here'!$B$5)</f>
        <v>2025</v>
      </c>
      <c r="C1090" s="213" t="str">
        <f>IF(ISBLANK('Combining-Exhibit 4'!$C$7),"",'Combining-Exhibit 4'!$C$7)</f>
        <v/>
      </c>
      <c r="D1090">
        <v>471200</v>
      </c>
      <c r="E1090" s="115">
        <f>'Combining-Exhibit 4'!C$238</f>
        <v>0</v>
      </c>
      <c r="F1090" t="s">
        <v>812</v>
      </c>
    </row>
    <row r="1091" spans="1:6" x14ac:dyDescent="0.3">
      <c r="A1091">
        <f>VLOOKUP('Start Here'!$B$2,EntityNumber,2,FALSE)</f>
        <v>510002</v>
      </c>
      <c r="B1091" s="131">
        <f>YEAR('Start Here'!$B$5)</f>
        <v>2025</v>
      </c>
      <c r="C1091" s="213" t="str">
        <f>IF(ISBLANK('Combining-Exhibit 4'!$C$7),"",'Combining-Exhibit 4'!$C$7)</f>
        <v/>
      </c>
      <c r="D1091">
        <v>471900</v>
      </c>
      <c r="E1091" s="115">
        <f>'Combining-Exhibit 4'!C$239</f>
        <v>0</v>
      </c>
      <c r="F1091" t="s">
        <v>812</v>
      </c>
    </row>
    <row r="1092" spans="1:6" x14ac:dyDescent="0.3">
      <c r="A1092">
        <f>VLOOKUP('Start Here'!$B$2,EntityNumber,2,FALSE)</f>
        <v>510002</v>
      </c>
      <c r="B1092" s="131">
        <f>YEAR('Start Here'!$B$5)</f>
        <v>2025</v>
      </c>
      <c r="C1092" s="213" t="str">
        <f>IF(ISBLANK('Combining-Exhibit 4'!$C$7),"",'Combining-Exhibit 4'!$C$7)</f>
        <v/>
      </c>
      <c r="D1092">
        <v>472100</v>
      </c>
      <c r="E1092" s="115">
        <f>'Combining-Exhibit 4'!C$241</f>
        <v>0</v>
      </c>
      <c r="F1092" t="s">
        <v>812</v>
      </c>
    </row>
    <row r="1093" spans="1:6" x14ac:dyDescent="0.3">
      <c r="A1093">
        <f>VLOOKUP('Start Here'!$B$2,EntityNumber,2,FALSE)</f>
        <v>510002</v>
      </c>
      <c r="B1093" s="131">
        <f>YEAR('Start Here'!$B$5)</f>
        <v>2025</v>
      </c>
      <c r="C1093" s="213" t="str">
        <f>IF(ISBLANK('Combining-Exhibit 4'!$C$7),"",'Combining-Exhibit 4'!$C$7)</f>
        <v/>
      </c>
      <c r="D1093">
        <v>471900</v>
      </c>
      <c r="E1093" s="115">
        <f>'Combining-Exhibit 4'!C$242</f>
        <v>0</v>
      </c>
      <c r="F1093" t="s">
        <v>812</v>
      </c>
    </row>
    <row r="1094" spans="1:6" x14ac:dyDescent="0.3">
      <c r="A1094">
        <f>VLOOKUP('Start Here'!$B$2,EntityNumber,2,FALSE)</f>
        <v>510002</v>
      </c>
      <c r="B1094" s="131">
        <f>YEAR('Start Here'!$B$5)</f>
        <v>2025</v>
      </c>
      <c r="C1094" s="213" t="str">
        <f>IF(ISBLANK('Combining-Exhibit 4'!$C$7),"",'Combining-Exhibit 4'!$C$7)</f>
        <v/>
      </c>
      <c r="D1094">
        <v>475000</v>
      </c>
      <c r="E1094" s="115">
        <f>'Combining-Exhibit 4'!C$245</f>
        <v>0</v>
      </c>
      <c r="F1094" t="s">
        <v>812</v>
      </c>
    </row>
    <row r="1095" spans="1:6" x14ac:dyDescent="0.3">
      <c r="A1095">
        <f>VLOOKUP('Start Here'!$B$2,EntityNumber,2,FALSE)</f>
        <v>510002</v>
      </c>
      <c r="B1095" s="131">
        <f>YEAR('Start Here'!$B$5)</f>
        <v>2025</v>
      </c>
      <c r="C1095" s="213" t="str">
        <f>IF(ISBLANK('Combining-Exhibit 4'!$C$7),"",'Combining-Exhibit 4'!$C$7)</f>
        <v/>
      </c>
      <c r="D1095">
        <v>480000</v>
      </c>
      <c r="E1095" s="115">
        <f>'Combining-Exhibit 4'!C$246</f>
        <v>0</v>
      </c>
      <c r="F1095" t="s">
        <v>812</v>
      </c>
    </row>
    <row r="1096" spans="1:6" x14ac:dyDescent="0.3">
      <c r="A1096">
        <f>VLOOKUP('Start Here'!$B$2,EntityNumber,2,FALSE)</f>
        <v>510002</v>
      </c>
      <c r="B1096" s="131">
        <f>YEAR('Start Here'!$B$5)</f>
        <v>2025</v>
      </c>
      <c r="C1096" s="213" t="str">
        <f>IF(ISBLANK('Combining-Exhibit 4'!$C$7),"",'Combining-Exhibit 4'!$C$7)</f>
        <v/>
      </c>
      <c r="D1096">
        <v>485000</v>
      </c>
      <c r="E1096" s="115">
        <f>'Combining-Exhibit 4'!C$247</f>
        <v>0</v>
      </c>
      <c r="F1096" t="s">
        <v>812</v>
      </c>
    </row>
    <row r="1097" spans="1:6" x14ac:dyDescent="0.3">
      <c r="A1097">
        <f>VLOOKUP('Start Here'!$B$2,EntityNumber,2,FALSE)</f>
        <v>510002</v>
      </c>
      <c r="B1097" s="131">
        <f>YEAR('Start Here'!$B$5)</f>
        <v>2025</v>
      </c>
      <c r="C1097" s="213" t="str">
        <f>IF(ISBLANK('Combining-Exhibit 4'!$C$7),"",'Combining-Exhibit 4'!$C$7)</f>
        <v/>
      </c>
      <c r="D1097">
        <v>489000</v>
      </c>
      <c r="E1097" s="115">
        <f>'Combining-Exhibit 4'!C$248</f>
        <v>0</v>
      </c>
      <c r="F1097" t="s">
        <v>812</v>
      </c>
    </row>
    <row r="1098" spans="1:6" x14ac:dyDescent="0.3">
      <c r="A1098">
        <f>VLOOKUP('Start Here'!$B$2,EntityNumber,2,FALSE)</f>
        <v>510002</v>
      </c>
      <c r="B1098" s="131">
        <f>YEAR('Start Here'!$B$5)</f>
        <v>2025</v>
      </c>
      <c r="C1098" s="213" t="str">
        <f>IF(ISBLANK('Combining-Exhibit 4'!$C$7),"",'Combining-Exhibit 4'!$C$7)</f>
        <v/>
      </c>
      <c r="D1098">
        <v>37100</v>
      </c>
      <c r="E1098" s="115">
        <f>'Combining-Exhibit 4'!C$253</f>
        <v>0</v>
      </c>
      <c r="F1098" t="s">
        <v>812</v>
      </c>
    </row>
    <row r="1099" spans="1:6" x14ac:dyDescent="0.3">
      <c r="A1099">
        <f>VLOOKUP('Start Here'!$B$2,EntityNumber,2,FALSE)</f>
        <v>510002</v>
      </c>
      <c r="B1099" s="131">
        <f>YEAR('Start Here'!$B$5)</f>
        <v>2025</v>
      </c>
      <c r="C1099" s="213" t="str">
        <f>IF(ISBLANK('Combining-Exhibit 4'!$C$7),"",'Combining-Exhibit 4'!$C$7)</f>
        <v/>
      </c>
      <c r="D1099">
        <v>91100</v>
      </c>
      <c r="E1099" s="115">
        <f>'Combining-Exhibit 4'!C$254*-1</f>
        <v>0</v>
      </c>
      <c r="F1099" t="s">
        <v>812</v>
      </c>
    </row>
    <row r="1100" spans="1:6" x14ac:dyDescent="0.3">
      <c r="A1100">
        <f>VLOOKUP('Start Here'!$B$2,EntityNumber,2,FALSE)</f>
        <v>510002</v>
      </c>
      <c r="B1100" s="131">
        <f>YEAR('Start Here'!$B$5)</f>
        <v>2025</v>
      </c>
      <c r="C1100" s="213" t="str">
        <f>IF(ISBLANK('Combining-Exhibit 4'!$C$7),"",'Combining-Exhibit 4'!$C$7)</f>
        <v/>
      </c>
      <c r="D1100">
        <v>37200</v>
      </c>
      <c r="E1100" s="115">
        <f>'Combining-Exhibit 4'!C$255</f>
        <v>0</v>
      </c>
      <c r="F1100" t="s">
        <v>812</v>
      </c>
    </row>
    <row r="1101" spans="1:6" x14ac:dyDescent="0.3">
      <c r="A1101">
        <f>VLOOKUP('Start Here'!$B$2,EntityNumber,2,FALSE)</f>
        <v>510002</v>
      </c>
      <c r="B1101" s="131">
        <f>YEAR('Start Here'!$B$5)</f>
        <v>2025</v>
      </c>
      <c r="C1101" s="213" t="str">
        <f>IF(ISBLANK('Combining-Exhibit 4'!$C$7),"",'Combining-Exhibit 4'!$C$7)</f>
        <v/>
      </c>
      <c r="D1101">
        <v>37300</v>
      </c>
      <c r="E1101" s="115">
        <f>'Combining-Exhibit 4'!C$256</f>
        <v>0</v>
      </c>
      <c r="F1101" t="s">
        <v>812</v>
      </c>
    </row>
    <row r="1102" spans="1:6" x14ac:dyDescent="0.3">
      <c r="A1102">
        <f>VLOOKUP('Start Here'!$B$2,EntityNumber,2,FALSE)</f>
        <v>510002</v>
      </c>
      <c r="B1102" s="131">
        <f>YEAR('Start Here'!$B$5)</f>
        <v>2025</v>
      </c>
      <c r="C1102" s="213" t="str">
        <f>IF(ISBLANK('Combining-Exhibit 4'!$C$7),"",'Combining-Exhibit 4'!$C$7)</f>
        <v/>
      </c>
      <c r="D1102">
        <v>37400</v>
      </c>
      <c r="E1102" s="115">
        <f>'Combining-Exhibit 4'!C$257</f>
        <v>0</v>
      </c>
      <c r="F1102" t="s">
        <v>812</v>
      </c>
    </row>
    <row r="1103" spans="1:6" x14ac:dyDescent="0.3">
      <c r="A1103">
        <f>VLOOKUP('Start Here'!$B$2,EntityNumber,2,FALSE)</f>
        <v>510002</v>
      </c>
      <c r="B1103" s="131">
        <f>YEAR('Start Here'!$B$5)</f>
        <v>2025</v>
      </c>
      <c r="C1103" s="213" t="str">
        <f>IF(ISBLANK('Combining-Exhibit 4'!$C$7),"",'Combining-Exhibit 4'!$C$7)</f>
        <v/>
      </c>
      <c r="D1103">
        <v>91200</v>
      </c>
      <c r="E1103" s="115">
        <f>'Combining-Exhibit 4'!C$258*-1</f>
        <v>0</v>
      </c>
      <c r="F1103" t="s">
        <v>812</v>
      </c>
    </row>
    <row r="1104" spans="1:6" x14ac:dyDescent="0.3">
      <c r="A1104">
        <f>VLOOKUP('Start Here'!$B$2,EntityNumber,2,FALSE)</f>
        <v>510002</v>
      </c>
      <c r="B1104" s="131">
        <f>YEAR('Start Here'!$B$5)</f>
        <v>2025</v>
      </c>
      <c r="C1104" s="213" t="str">
        <f>IF(ISBLANK('Combining-Exhibit 4'!$C$7),"",'Combining-Exhibit 4'!$C$7)</f>
        <v/>
      </c>
      <c r="D1104">
        <v>91500</v>
      </c>
      <c r="E1104" s="115">
        <f>'Combining-Exhibit 4'!C$259*-1</f>
        <v>0</v>
      </c>
      <c r="F1104" t="s">
        <v>812</v>
      </c>
    </row>
    <row r="1105" spans="1:6" x14ac:dyDescent="0.3">
      <c r="A1105">
        <f>VLOOKUP('Start Here'!$B$2,EntityNumber,2,FALSE)</f>
        <v>510002</v>
      </c>
      <c r="B1105" s="131">
        <f>YEAR('Start Here'!$B$5)</f>
        <v>2025</v>
      </c>
      <c r="C1105" s="213" t="str">
        <f>IF(ISBLANK('Combining-Exhibit 4'!$C$7),"",'Combining-Exhibit 4'!$C$7)</f>
        <v/>
      </c>
      <c r="D1105">
        <f>IF('Combining-Exhibit 4'!C$262&gt;0,37600,91300)</f>
        <v>91300</v>
      </c>
      <c r="E1105" s="115">
        <f>IF('Combining-Exhibit 4'!C$262&gt;0,'Combining-Exhibit 4'!C$262,'Combining-Exhibit 4'!C$262*-1)</f>
        <v>0</v>
      </c>
      <c r="F1105" t="s">
        <v>812</v>
      </c>
    </row>
    <row r="1106" spans="1:6" x14ac:dyDescent="0.3">
      <c r="A1106">
        <f>VLOOKUP('Start Here'!$B$2,EntityNumber,2,FALSE)</f>
        <v>510002</v>
      </c>
      <c r="B1106" s="131">
        <f>YEAR('Start Here'!$B$5)</f>
        <v>2025</v>
      </c>
      <c r="C1106" s="213" t="str">
        <f>IF(ISBLANK('Combining-Exhibit 4'!$C$7),"",'Combining-Exhibit 4'!$C$7)</f>
        <v/>
      </c>
      <c r="D1106">
        <f>IF('Combining-Exhibit 4'!C$263&gt;0,37500,91400)</f>
        <v>91400</v>
      </c>
      <c r="E1106" s="115">
        <f>IF('Combining-Exhibit 4'!C$263&gt;0,'Combining-Exhibit 4'!C$263,'Combining-Exhibit 4'!C$263*-1)</f>
        <v>0</v>
      </c>
      <c r="F1106" t="s">
        <v>812</v>
      </c>
    </row>
    <row r="1107" spans="1:6" x14ac:dyDescent="0.3">
      <c r="A1107">
        <f>VLOOKUP('Start Here'!$B$2,EntityNumber,2,FALSE)</f>
        <v>510002</v>
      </c>
      <c r="B1107" s="131">
        <f>YEAR('Start Here'!$B$5)</f>
        <v>2025</v>
      </c>
      <c r="C1107" s="213" t="str">
        <f>IF(ISBLANK('Combining-Exhibit 4'!$D$7),"",'Combining-Exhibit 4'!$D$7)</f>
        <v/>
      </c>
      <c r="D1107">
        <v>31100</v>
      </c>
      <c r="E1107" s="115">
        <f>'Combining-Exhibit 4'!D$11</f>
        <v>0</v>
      </c>
      <c r="F1107" t="s">
        <v>812</v>
      </c>
    </row>
    <row r="1108" spans="1:6" x14ac:dyDescent="0.3">
      <c r="A1108">
        <f>VLOOKUP('Start Here'!$B$2,EntityNumber,2,FALSE)</f>
        <v>510002</v>
      </c>
      <c r="B1108" s="131">
        <f>YEAR('Start Here'!$B$5)</f>
        <v>2025</v>
      </c>
      <c r="C1108" s="213" t="str">
        <f>IF(ISBLANK('Combining-Exhibit 4'!$D$7),"",'Combining-Exhibit 4'!$D$7)</f>
        <v/>
      </c>
      <c r="D1108">
        <v>31200</v>
      </c>
      <c r="E1108" s="115">
        <f>'Combining-Exhibit 4'!D$12</f>
        <v>0</v>
      </c>
      <c r="F1108" t="s">
        <v>812</v>
      </c>
    </row>
    <row r="1109" spans="1:6" x14ac:dyDescent="0.3">
      <c r="A1109">
        <f>VLOOKUP('Start Here'!$B$2,EntityNumber,2,FALSE)</f>
        <v>510002</v>
      </c>
      <c r="B1109" s="131">
        <f>YEAR('Start Here'!$B$5)</f>
        <v>2025</v>
      </c>
      <c r="C1109" s="213" t="str">
        <f>IF(ISBLANK('Combining-Exhibit 4'!$D$7),"",'Combining-Exhibit 4'!$D$7)</f>
        <v/>
      </c>
      <c r="D1109">
        <v>31300</v>
      </c>
      <c r="E1109" s="115">
        <f>'Combining-Exhibit 4'!D$13</f>
        <v>0</v>
      </c>
      <c r="F1109" t="s">
        <v>812</v>
      </c>
    </row>
    <row r="1110" spans="1:6" x14ac:dyDescent="0.3">
      <c r="A1110">
        <f>VLOOKUP('Start Here'!$B$2,EntityNumber,2,FALSE)</f>
        <v>510002</v>
      </c>
      <c r="B1110" s="131">
        <f>YEAR('Start Here'!$B$5)</f>
        <v>2025</v>
      </c>
      <c r="C1110" s="213" t="str">
        <f>IF(ISBLANK('Combining-Exhibit 4'!$D$7),"",'Combining-Exhibit 4'!$D$7)</f>
        <v/>
      </c>
      <c r="D1110">
        <v>31400</v>
      </c>
      <c r="E1110" s="115">
        <f>'Combining-Exhibit 4'!D$14</f>
        <v>0</v>
      </c>
      <c r="F1110" t="s">
        <v>812</v>
      </c>
    </row>
    <row r="1111" spans="1:6" x14ac:dyDescent="0.3">
      <c r="A1111">
        <f>VLOOKUP('Start Here'!$B$2,EntityNumber,2,FALSE)</f>
        <v>510002</v>
      </c>
      <c r="B1111" s="131">
        <f>YEAR('Start Here'!$B$5)</f>
        <v>2025</v>
      </c>
      <c r="C1111" s="213" t="str">
        <f>IF(ISBLANK('Combining-Exhibit 4'!$D$7),"",'Combining-Exhibit 4'!$D$7)</f>
        <v/>
      </c>
      <c r="D1111">
        <v>31500</v>
      </c>
      <c r="E1111" s="115">
        <f>'Combining-Exhibit 4'!D$15</f>
        <v>0</v>
      </c>
      <c r="F1111" t="s">
        <v>812</v>
      </c>
    </row>
    <row r="1112" spans="1:6" x14ac:dyDescent="0.3">
      <c r="A1112">
        <f>VLOOKUP('Start Here'!$B$2,EntityNumber,2,FALSE)</f>
        <v>510002</v>
      </c>
      <c r="B1112" s="131">
        <f>YEAR('Start Here'!$B$5)</f>
        <v>2025</v>
      </c>
      <c r="C1112" s="213" t="str">
        <f>IF(ISBLANK('Combining-Exhibit 4'!$D$7),"",'Combining-Exhibit 4'!$D$7)</f>
        <v/>
      </c>
      <c r="D1112">
        <v>31600</v>
      </c>
      <c r="E1112" s="115">
        <f>'Combining-Exhibit 4'!D$16</f>
        <v>0</v>
      </c>
      <c r="F1112" t="s">
        <v>812</v>
      </c>
    </row>
    <row r="1113" spans="1:6" x14ac:dyDescent="0.3">
      <c r="A1113">
        <f>VLOOKUP('Start Here'!$B$2,EntityNumber,2,FALSE)</f>
        <v>510002</v>
      </c>
      <c r="B1113" s="131">
        <f>YEAR('Start Here'!$B$5)</f>
        <v>2025</v>
      </c>
      <c r="C1113" s="213" t="str">
        <f>IF(ISBLANK('Combining-Exhibit 4'!$D$7),"",'Combining-Exhibit 4'!$D$7)</f>
        <v/>
      </c>
      <c r="D1113">
        <v>31800</v>
      </c>
      <c r="E1113" s="115">
        <f>'Combining-Exhibit 4'!D$17</f>
        <v>0</v>
      </c>
      <c r="F1113" t="s">
        <v>812</v>
      </c>
    </row>
    <row r="1114" spans="1:6" x14ac:dyDescent="0.3">
      <c r="A1114">
        <f>VLOOKUP('Start Here'!$B$2,EntityNumber,2,FALSE)</f>
        <v>510002</v>
      </c>
      <c r="B1114" s="131">
        <f>YEAR('Start Here'!$B$5)</f>
        <v>2025</v>
      </c>
      <c r="C1114" s="213" t="str">
        <f>IF(ISBLANK('Combining-Exhibit 4'!$D$7),"",'Combining-Exhibit 4'!$D$7)</f>
        <v/>
      </c>
      <c r="D1114">
        <v>31900</v>
      </c>
      <c r="E1114" s="115">
        <f>'Combining-Exhibit 4'!D$18</f>
        <v>0</v>
      </c>
      <c r="F1114" t="s">
        <v>812</v>
      </c>
    </row>
    <row r="1115" spans="1:6" x14ac:dyDescent="0.3">
      <c r="A1115">
        <f>VLOOKUP('Start Here'!$B$2,EntityNumber,2,FALSE)</f>
        <v>510002</v>
      </c>
      <c r="B1115" s="131">
        <f>YEAR('Start Here'!$B$5)</f>
        <v>2025</v>
      </c>
      <c r="C1115" s="213" t="str">
        <f>IF(ISBLANK('Combining-Exhibit 4'!$D$7),"",'Combining-Exhibit 4'!$D$7)</f>
        <v/>
      </c>
      <c r="D1115">
        <v>32000</v>
      </c>
      <c r="E1115" s="115">
        <f>'Combining-Exhibit 4'!D$21</f>
        <v>0</v>
      </c>
      <c r="F1115" t="s">
        <v>812</v>
      </c>
    </row>
    <row r="1116" spans="1:6" x14ac:dyDescent="0.3">
      <c r="A1116">
        <f>VLOOKUP('Start Here'!$B$2,EntityNumber,2,FALSE)</f>
        <v>510002</v>
      </c>
      <c r="B1116" s="131">
        <f>YEAR('Start Here'!$B$5)</f>
        <v>2025</v>
      </c>
      <c r="C1116" s="213" t="str">
        <f>IF(ISBLANK('Combining-Exhibit 4'!$D$7),"",'Combining-Exhibit 4'!$D$7)</f>
        <v/>
      </c>
      <c r="D1116">
        <v>33100</v>
      </c>
      <c r="E1116" s="115">
        <f>'Combining-Exhibit 4'!D$24</f>
        <v>0</v>
      </c>
      <c r="F1116" t="s">
        <v>812</v>
      </c>
    </row>
    <row r="1117" spans="1:6" x14ac:dyDescent="0.3">
      <c r="A1117">
        <f>VLOOKUP('Start Here'!$B$2,EntityNumber,2,FALSE)</f>
        <v>510002</v>
      </c>
      <c r="B1117" s="131">
        <f>YEAR('Start Here'!$B$5)</f>
        <v>2025</v>
      </c>
      <c r="C1117" s="213" t="str">
        <f>IF(ISBLANK('Combining-Exhibit 4'!$D$7),"",'Combining-Exhibit 4'!$D$7)</f>
        <v/>
      </c>
      <c r="D1117">
        <v>33200</v>
      </c>
      <c r="E1117" s="115">
        <f>'Combining-Exhibit 4'!D$25</f>
        <v>0</v>
      </c>
      <c r="F1117" t="s">
        <v>812</v>
      </c>
    </row>
    <row r="1118" spans="1:6" x14ac:dyDescent="0.3">
      <c r="A1118">
        <f>VLOOKUP('Start Here'!$B$2,EntityNumber,2,FALSE)</f>
        <v>510002</v>
      </c>
      <c r="B1118" s="131">
        <f>YEAR('Start Here'!$B$5)</f>
        <v>2025</v>
      </c>
      <c r="C1118" s="213" t="str">
        <f>IF(ISBLANK('Combining-Exhibit 4'!$D$7),"",'Combining-Exhibit 4'!$D$7)</f>
        <v/>
      </c>
      <c r="D1118">
        <v>33300</v>
      </c>
      <c r="E1118" s="115">
        <f>'Combining-Exhibit 4'!D$26</f>
        <v>0</v>
      </c>
      <c r="F1118" t="s">
        <v>812</v>
      </c>
    </row>
    <row r="1119" spans="1:6" x14ac:dyDescent="0.3">
      <c r="A1119">
        <f>VLOOKUP('Start Here'!$B$2,EntityNumber,2,FALSE)</f>
        <v>510002</v>
      </c>
      <c r="B1119" s="131">
        <f>YEAR('Start Here'!$B$5)</f>
        <v>2025</v>
      </c>
      <c r="C1119" s="213" t="str">
        <f>IF(ISBLANK('Combining-Exhibit 4'!$D$7),"",'Combining-Exhibit 4'!$D$7)</f>
        <v/>
      </c>
      <c r="D1119">
        <v>33400</v>
      </c>
      <c r="E1119" s="115">
        <f>'Combining-Exhibit 4'!D$27</f>
        <v>0</v>
      </c>
      <c r="F1119" t="s">
        <v>812</v>
      </c>
    </row>
    <row r="1120" spans="1:6" x14ac:dyDescent="0.3">
      <c r="A1120">
        <f>VLOOKUP('Start Here'!$B$2,EntityNumber,2,FALSE)</f>
        <v>510002</v>
      </c>
      <c r="B1120" s="131">
        <f>YEAR('Start Here'!$B$5)</f>
        <v>2025</v>
      </c>
      <c r="C1120" s="213" t="str">
        <f>IF(ISBLANK('Combining-Exhibit 4'!$D$7),"",'Combining-Exhibit 4'!$D$7)</f>
        <v/>
      </c>
      <c r="D1120">
        <v>33501</v>
      </c>
      <c r="E1120" s="115">
        <f>'Combining-Exhibit 4'!D$29</f>
        <v>0</v>
      </c>
      <c r="F1120" t="s">
        <v>812</v>
      </c>
    </row>
    <row r="1121" spans="1:6" x14ac:dyDescent="0.3">
      <c r="A1121">
        <f>VLOOKUP('Start Here'!$B$2,EntityNumber,2,FALSE)</f>
        <v>510002</v>
      </c>
      <c r="B1121" s="131">
        <f>YEAR('Start Here'!$B$5)</f>
        <v>2025</v>
      </c>
      <c r="C1121" s="213" t="str">
        <f>IF(ISBLANK('Combining-Exhibit 4'!$D$7),"",'Combining-Exhibit 4'!$D$7)</f>
        <v/>
      </c>
      <c r="D1121">
        <v>33502</v>
      </c>
      <c r="E1121" s="115">
        <f>'Combining-Exhibit 4'!D$30</f>
        <v>0</v>
      </c>
      <c r="F1121" t="s">
        <v>812</v>
      </c>
    </row>
    <row r="1122" spans="1:6" x14ac:dyDescent="0.3">
      <c r="A1122">
        <f>VLOOKUP('Start Here'!$B$2,EntityNumber,2,FALSE)</f>
        <v>510002</v>
      </c>
      <c r="B1122" s="131">
        <f>YEAR('Start Here'!$B$5)</f>
        <v>2025</v>
      </c>
      <c r="C1122" s="213" t="str">
        <f>IF(ISBLANK('Combining-Exhibit 4'!$D$7),"",'Combining-Exhibit 4'!$D$7)</f>
        <v/>
      </c>
      <c r="D1122">
        <v>33504</v>
      </c>
      <c r="E1122" s="115">
        <f>'Combining-Exhibit 4'!D$31</f>
        <v>0</v>
      </c>
      <c r="F1122" t="s">
        <v>812</v>
      </c>
    </row>
    <row r="1123" spans="1:6" x14ac:dyDescent="0.3">
      <c r="A1123">
        <f>VLOOKUP('Start Here'!$B$2,EntityNumber,2,FALSE)</f>
        <v>510002</v>
      </c>
      <c r="B1123" s="131">
        <f>YEAR('Start Here'!$B$5)</f>
        <v>2025</v>
      </c>
      <c r="C1123" s="213" t="str">
        <f>IF(ISBLANK('Combining-Exhibit 4'!$D$7),"",'Combining-Exhibit 4'!$D$7)</f>
        <v/>
      </c>
      <c r="D1123">
        <v>33505</v>
      </c>
      <c r="E1123" s="115">
        <f>'Combining-Exhibit 4'!D$32</f>
        <v>0</v>
      </c>
      <c r="F1123" t="s">
        <v>812</v>
      </c>
    </row>
    <row r="1124" spans="1:6" x14ac:dyDescent="0.3">
      <c r="A1124">
        <f>VLOOKUP('Start Here'!$B$2,EntityNumber,2,FALSE)</f>
        <v>510002</v>
      </c>
      <c r="B1124" s="131">
        <f>YEAR('Start Here'!$B$5)</f>
        <v>2025</v>
      </c>
      <c r="C1124" s="213" t="str">
        <f>IF(ISBLANK('Combining-Exhibit 4'!$D$7),"",'Combining-Exhibit 4'!$D$7)</f>
        <v/>
      </c>
      <c r="D1124">
        <v>33506</v>
      </c>
      <c r="E1124" s="115">
        <f>'Combining-Exhibit 4'!D$33</f>
        <v>0</v>
      </c>
      <c r="F1124" t="s">
        <v>812</v>
      </c>
    </row>
    <row r="1125" spans="1:6" x14ac:dyDescent="0.3">
      <c r="A1125">
        <f>VLOOKUP('Start Here'!$B$2,EntityNumber,2,FALSE)</f>
        <v>510002</v>
      </c>
      <c r="B1125" s="131">
        <f>YEAR('Start Here'!$B$5)</f>
        <v>2025</v>
      </c>
      <c r="C1125" s="213" t="str">
        <f>IF(ISBLANK('Combining-Exhibit 4'!$D$7),"",'Combining-Exhibit 4'!$D$7)</f>
        <v/>
      </c>
      <c r="D1125">
        <v>33507</v>
      </c>
      <c r="E1125" s="115">
        <f>'Combining-Exhibit 4'!D$34</f>
        <v>0</v>
      </c>
      <c r="F1125" t="s">
        <v>812</v>
      </c>
    </row>
    <row r="1126" spans="1:6" x14ac:dyDescent="0.3">
      <c r="A1126">
        <f>VLOOKUP('Start Here'!$B$2,EntityNumber,2,FALSE)</f>
        <v>510002</v>
      </c>
      <c r="B1126" s="131">
        <f>YEAR('Start Here'!$B$5)</f>
        <v>2025</v>
      </c>
      <c r="C1126" s="213" t="str">
        <f>IF(ISBLANK('Combining-Exhibit 4'!$D$7),"",'Combining-Exhibit 4'!$D$7)</f>
        <v/>
      </c>
      <c r="D1126">
        <v>33508</v>
      </c>
      <c r="E1126" s="115">
        <f>'Combining-Exhibit 4'!D$35</f>
        <v>0</v>
      </c>
      <c r="F1126" t="s">
        <v>812</v>
      </c>
    </row>
    <row r="1127" spans="1:6" x14ac:dyDescent="0.3">
      <c r="A1127">
        <f>VLOOKUP('Start Here'!$B$2,EntityNumber,2,FALSE)</f>
        <v>510002</v>
      </c>
      <c r="B1127" s="131">
        <f>YEAR('Start Here'!$B$5)</f>
        <v>2025</v>
      </c>
      <c r="C1127" s="213" t="str">
        <f>IF(ISBLANK('Combining-Exhibit 4'!$D$7),"",'Combining-Exhibit 4'!$D$7)</f>
        <v/>
      </c>
      <c r="D1127">
        <v>33509</v>
      </c>
      <c r="E1127" s="115">
        <f>'Combining-Exhibit 4'!D$36</f>
        <v>0</v>
      </c>
      <c r="F1127" t="s">
        <v>812</v>
      </c>
    </row>
    <row r="1128" spans="1:6" x14ac:dyDescent="0.3">
      <c r="A1128">
        <f>VLOOKUP('Start Here'!$B$2,EntityNumber,2,FALSE)</f>
        <v>510002</v>
      </c>
      <c r="B1128" s="131">
        <f>YEAR('Start Here'!$B$5)</f>
        <v>2025</v>
      </c>
      <c r="C1128" s="213" t="str">
        <f>IF(ISBLANK('Combining-Exhibit 4'!$D$7),"",'Combining-Exhibit 4'!$D$7)</f>
        <v/>
      </c>
      <c r="D1128">
        <v>33510</v>
      </c>
      <c r="E1128" s="115">
        <f>'Combining-Exhibit 4'!D$37</f>
        <v>0</v>
      </c>
      <c r="F1128" t="s">
        <v>812</v>
      </c>
    </row>
    <row r="1129" spans="1:6" x14ac:dyDescent="0.3">
      <c r="A1129">
        <f>VLOOKUP('Start Here'!$B$2,EntityNumber,2,FALSE)</f>
        <v>510002</v>
      </c>
      <c r="B1129" s="131">
        <f>YEAR('Start Here'!$B$5)</f>
        <v>2025</v>
      </c>
      <c r="C1129" s="213" t="str">
        <f>IF(ISBLANK('Combining-Exhibit 4'!$D$7),"",'Combining-Exhibit 4'!$D$7)</f>
        <v/>
      </c>
      <c r="D1129">
        <v>33511</v>
      </c>
      <c r="E1129" s="115">
        <f>'Combining-Exhibit 4'!D$38</f>
        <v>0</v>
      </c>
      <c r="F1129" t="s">
        <v>812</v>
      </c>
    </row>
    <row r="1130" spans="1:6" x14ac:dyDescent="0.3">
      <c r="A1130">
        <f>VLOOKUP('Start Here'!$B$2,EntityNumber,2,FALSE)</f>
        <v>510002</v>
      </c>
      <c r="B1130" s="131">
        <f>YEAR('Start Here'!$B$5)</f>
        <v>2025</v>
      </c>
      <c r="C1130" s="213" t="str">
        <f>IF(ISBLANK('Combining-Exhibit 4'!$D$7),"",'Combining-Exhibit 4'!$D$7)</f>
        <v/>
      </c>
      <c r="D1130">
        <v>33513</v>
      </c>
      <c r="E1130" s="115">
        <f>'Combining-Exhibit 4'!D$39</f>
        <v>0</v>
      </c>
      <c r="F1130" t="s">
        <v>812</v>
      </c>
    </row>
    <row r="1131" spans="1:6" x14ac:dyDescent="0.3">
      <c r="A1131">
        <f>VLOOKUP('Start Here'!$B$2,EntityNumber,2,FALSE)</f>
        <v>510002</v>
      </c>
      <c r="B1131" s="131">
        <f>YEAR('Start Here'!$B$5)</f>
        <v>2025</v>
      </c>
      <c r="C1131" s="213" t="str">
        <f>IF(ISBLANK('Combining-Exhibit 4'!$D$7),"",'Combining-Exhibit 4'!$D$7)</f>
        <v/>
      </c>
      <c r="D1131">
        <v>33514</v>
      </c>
      <c r="E1131" s="115">
        <f>'Combining-Exhibit 4'!D$40</f>
        <v>0</v>
      </c>
      <c r="F1131" t="s">
        <v>812</v>
      </c>
    </row>
    <row r="1132" spans="1:6" x14ac:dyDescent="0.3">
      <c r="A1132">
        <f>VLOOKUP('Start Here'!$B$2,EntityNumber,2,FALSE)</f>
        <v>510002</v>
      </c>
      <c r="B1132" s="131">
        <f>YEAR('Start Here'!$B$5)</f>
        <v>2025</v>
      </c>
      <c r="C1132" s="213" t="str">
        <f>IF(ISBLANK('Combining-Exhibit 4'!$D$7),"",'Combining-Exhibit 4'!$D$7)</f>
        <v/>
      </c>
      <c r="D1132">
        <v>33515</v>
      </c>
      <c r="E1132" s="115">
        <f>'Combining-Exhibit 4'!D$41</f>
        <v>0</v>
      </c>
      <c r="F1132" t="s">
        <v>812</v>
      </c>
    </row>
    <row r="1133" spans="1:6" x14ac:dyDescent="0.3">
      <c r="A1133">
        <f>VLOOKUP('Start Here'!$B$2,EntityNumber,2,FALSE)</f>
        <v>510002</v>
      </c>
      <c r="B1133" s="131">
        <f>YEAR('Start Here'!$B$5)</f>
        <v>2025</v>
      </c>
      <c r="C1133" s="213" t="str">
        <f>IF(ISBLANK('Combining-Exhibit 4'!$D$7),"",'Combining-Exhibit 4'!$D$7)</f>
        <v/>
      </c>
      <c r="D1133">
        <v>33516</v>
      </c>
      <c r="E1133" s="115">
        <f>'Combining-Exhibit 4'!D$42</f>
        <v>0</v>
      </c>
      <c r="F1133" t="s">
        <v>812</v>
      </c>
    </row>
    <row r="1134" spans="1:6" x14ac:dyDescent="0.3">
      <c r="A1134">
        <f>VLOOKUP('Start Here'!$B$2,EntityNumber,2,FALSE)</f>
        <v>510002</v>
      </c>
      <c r="B1134" s="131">
        <f>YEAR('Start Here'!$B$5)</f>
        <v>2025</v>
      </c>
      <c r="C1134" s="213" t="str">
        <f>IF(ISBLANK('Combining-Exhibit 4'!$D$7),"",'Combining-Exhibit 4'!$D$7)</f>
        <v/>
      </c>
      <c r="D1134">
        <v>33517</v>
      </c>
      <c r="E1134" s="115">
        <f>'Combining-Exhibit 4'!D$43</f>
        <v>0</v>
      </c>
      <c r="F1134" t="s">
        <v>812</v>
      </c>
    </row>
    <row r="1135" spans="1:6" x14ac:dyDescent="0.3">
      <c r="A1135">
        <f>VLOOKUP('Start Here'!$B$2,EntityNumber,2,FALSE)</f>
        <v>510002</v>
      </c>
      <c r="B1135" s="131">
        <f>YEAR('Start Here'!$B$5)</f>
        <v>2025</v>
      </c>
      <c r="C1135" s="213" t="str">
        <f>IF(ISBLANK('Combining-Exhibit 4'!$D$7),"",'Combining-Exhibit 4'!$D$7)</f>
        <v/>
      </c>
      <c r="D1135">
        <v>33518</v>
      </c>
      <c r="E1135" s="115">
        <f>'Combining-Exhibit 4'!D$44</f>
        <v>0</v>
      </c>
      <c r="F1135" t="s">
        <v>812</v>
      </c>
    </row>
    <row r="1136" spans="1:6" x14ac:dyDescent="0.3">
      <c r="A1136">
        <f>VLOOKUP('Start Here'!$B$2,EntityNumber,2,FALSE)</f>
        <v>510002</v>
      </c>
      <c r="B1136" s="131">
        <f>YEAR('Start Here'!$B$5)</f>
        <v>2025</v>
      </c>
      <c r="C1136" s="213" t="str">
        <f>IF(ISBLANK('Combining-Exhibit 4'!$D$7),"",'Combining-Exhibit 4'!$D$7)</f>
        <v/>
      </c>
      <c r="D1136">
        <v>33519</v>
      </c>
      <c r="E1136" s="115">
        <f>'Combining-Exhibit 4'!D$45</f>
        <v>0</v>
      </c>
      <c r="F1136" t="s">
        <v>812</v>
      </c>
    </row>
    <row r="1137" spans="1:6" x14ac:dyDescent="0.3">
      <c r="A1137">
        <f>VLOOKUP('Start Here'!$B$2,EntityNumber,2,FALSE)</f>
        <v>510002</v>
      </c>
      <c r="B1137" s="131">
        <f>YEAR('Start Here'!$B$5)</f>
        <v>2025</v>
      </c>
      <c r="C1137" s="213" t="str">
        <f>IF(ISBLANK('Combining-Exhibit 4'!$D$7),"",'Combining-Exhibit 4'!$D$7)</f>
        <v/>
      </c>
      <c r="D1137">
        <v>33599</v>
      </c>
      <c r="E1137" s="115">
        <f>'Combining-Exhibit 4'!D$46</f>
        <v>0</v>
      </c>
      <c r="F1137" t="s">
        <v>812</v>
      </c>
    </row>
    <row r="1138" spans="1:6" x14ac:dyDescent="0.3">
      <c r="A1138">
        <f>VLOOKUP('Start Here'!$B$2,EntityNumber,2,FALSE)</f>
        <v>510002</v>
      </c>
      <c r="B1138" s="131">
        <f>YEAR('Start Here'!$B$5)</f>
        <v>2025</v>
      </c>
      <c r="C1138" s="213" t="str">
        <f>IF(ISBLANK('Combining-Exhibit 4'!$D$7),"",'Combining-Exhibit 4'!$D$7)</f>
        <v/>
      </c>
      <c r="D1138">
        <v>33600</v>
      </c>
      <c r="E1138" s="115">
        <f>'Combining-Exhibit 4'!D$47</f>
        <v>0</v>
      </c>
      <c r="F1138" t="s">
        <v>812</v>
      </c>
    </row>
    <row r="1139" spans="1:6" x14ac:dyDescent="0.3">
      <c r="A1139">
        <f>VLOOKUP('Start Here'!$B$2,EntityNumber,2,FALSE)</f>
        <v>510002</v>
      </c>
      <c r="B1139" s="131">
        <f>YEAR('Start Here'!$B$5)</f>
        <v>2025</v>
      </c>
      <c r="C1139" s="213" t="str">
        <f>IF(ISBLANK('Combining-Exhibit 4'!$D$7),"",'Combining-Exhibit 4'!$D$7)</f>
        <v/>
      </c>
      <c r="D1139">
        <v>33800</v>
      </c>
      <c r="E1139" s="115">
        <f>'Combining-Exhibit 4'!D$48</f>
        <v>0</v>
      </c>
      <c r="F1139" t="s">
        <v>812</v>
      </c>
    </row>
    <row r="1140" spans="1:6" x14ac:dyDescent="0.3">
      <c r="A1140">
        <f>VLOOKUP('Start Here'!$B$2,EntityNumber,2,FALSE)</f>
        <v>510002</v>
      </c>
      <c r="B1140" s="131">
        <f>YEAR('Start Here'!$B$5)</f>
        <v>2025</v>
      </c>
      <c r="C1140" s="213" t="str">
        <f>IF(ISBLANK('Combining-Exhibit 4'!$D$7),"",'Combining-Exhibit 4'!$D$7)</f>
        <v/>
      </c>
      <c r="D1140">
        <v>33900</v>
      </c>
      <c r="E1140" s="115">
        <f>'Combining-Exhibit 4'!D$49</f>
        <v>0</v>
      </c>
      <c r="F1140" t="s">
        <v>812</v>
      </c>
    </row>
    <row r="1141" spans="1:6" x14ac:dyDescent="0.3">
      <c r="A1141">
        <f>VLOOKUP('Start Here'!$B$2,EntityNumber,2,FALSE)</f>
        <v>510002</v>
      </c>
      <c r="B1141" s="131">
        <f>YEAR('Start Here'!$B$5)</f>
        <v>2025</v>
      </c>
      <c r="C1141" s="213" t="str">
        <f>IF(ISBLANK('Combining-Exhibit 4'!$D$7),"",'Combining-Exhibit 4'!$D$7)</f>
        <v/>
      </c>
      <c r="D1141">
        <v>34110</v>
      </c>
      <c r="E1141" s="115">
        <f>'Combining-Exhibit 4'!D$54</f>
        <v>0</v>
      </c>
      <c r="F1141" t="s">
        <v>812</v>
      </c>
    </row>
    <row r="1142" spans="1:6" x14ac:dyDescent="0.3">
      <c r="A1142">
        <f>VLOOKUP('Start Here'!$B$2,EntityNumber,2,FALSE)</f>
        <v>510002</v>
      </c>
      <c r="B1142" s="131">
        <f>YEAR('Start Here'!$B$5)</f>
        <v>2025</v>
      </c>
      <c r="C1142" s="213" t="str">
        <f>IF(ISBLANK('Combining-Exhibit 4'!$D$7),"",'Combining-Exhibit 4'!$D$7)</f>
        <v/>
      </c>
      <c r="D1142">
        <v>34120</v>
      </c>
      <c r="E1142" s="115">
        <f>'Combining-Exhibit 4'!D$55</f>
        <v>0</v>
      </c>
      <c r="F1142" t="s">
        <v>812</v>
      </c>
    </row>
    <row r="1143" spans="1:6" x14ac:dyDescent="0.3">
      <c r="A1143">
        <f>VLOOKUP('Start Here'!$B$2,EntityNumber,2,FALSE)</f>
        <v>510002</v>
      </c>
      <c r="B1143" s="131">
        <f>YEAR('Start Here'!$B$5)</f>
        <v>2025</v>
      </c>
      <c r="C1143" s="213" t="str">
        <f>IF(ISBLANK('Combining-Exhibit 4'!$D$7),"",'Combining-Exhibit 4'!$D$7)</f>
        <v/>
      </c>
      <c r="D1143">
        <v>34130</v>
      </c>
      <c r="E1143" s="115">
        <f>'Combining-Exhibit 4'!D$56</f>
        <v>0</v>
      </c>
      <c r="F1143" t="s">
        <v>812</v>
      </c>
    </row>
    <row r="1144" spans="1:6" x14ac:dyDescent="0.3">
      <c r="A1144">
        <f>VLOOKUP('Start Here'!$B$2,EntityNumber,2,FALSE)</f>
        <v>510002</v>
      </c>
      <c r="B1144" s="131">
        <f>YEAR('Start Here'!$B$5)</f>
        <v>2025</v>
      </c>
      <c r="C1144" s="213" t="str">
        <f>IF(ISBLANK('Combining-Exhibit 4'!$D$7),"",'Combining-Exhibit 4'!$D$7)</f>
        <v/>
      </c>
      <c r="D1144">
        <v>34140</v>
      </c>
      <c r="E1144" s="115">
        <f>'Combining-Exhibit 4'!D$57</f>
        <v>0</v>
      </c>
      <c r="F1144" t="s">
        <v>812</v>
      </c>
    </row>
    <row r="1145" spans="1:6" x14ac:dyDescent="0.3">
      <c r="A1145">
        <f>VLOOKUP('Start Here'!$B$2,EntityNumber,2,FALSE)</f>
        <v>510002</v>
      </c>
      <c r="B1145" s="131">
        <f>YEAR('Start Here'!$B$5)</f>
        <v>2025</v>
      </c>
      <c r="C1145" s="213" t="str">
        <f>IF(ISBLANK('Combining-Exhibit 4'!$D$7),"",'Combining-Exhibit 4'!$D$7)</f>
        <v/>
      </c>
      <c r="D1145">
        <v>34150</v>
      </c>
      <c r="E1145" s="115">
        <f>'Combining-Exhibit 4'!D$58</f>
        <v>0</v>
      </c>
      <c r="F1145" t="s">
        <v>812</v>
      </c>
    </row>
    <row r="1146" spans="1:6" x14ac:dyDescent="0.3">
      <c r="A1146">
        <f>VLOOKUP('Start Here'!$B$2,EntityNumber,2,FALSE)</f>
        <v>510002</v>
      </c>
      <c r="B1146" s="131">
        <f>YEAR('Start Here'!$B$5)</f>
        <v>2025</v>
      </c>
      <c r="C1146" s="213" t="str">
        <f>IF(ISBLANK('Combining-Exhibit 4'!$D$7),"",'Combining-Exhibit 4'!$D$7)</f>
        <v/>
      </c>
      <c r="D1146">
        <v>34190</v>
      </c>
      <c r="E1146" s="115">
        <f>'Combining-Exhibit 4'!D$59</f>
        <v>0</v>
      </c>
      <c r="F1146" t="s">
        <v>812</v>
      </c>
    </row>
    <row r="1147" spans="1:6" x14ac:dyDescent="0.3">
      <c r="A1147">
        <f>VLOOKUP('Start Here'!$B$2,EntityNumber,2,FALSE)</f>
        <v>510002</v>
      </c>
      <c r="B1147" s="131">
        <f>YEAR('Start Here'!$B$5)</f>
        <v>2025</v>
      </c>
      <c r="C1147" s="213" t="str">
        <f>IF(ISBLANK('Combining-Exhibit 4'!$D$7),"",'Combining-Exhibit 4'!$D$7)</f>
        <v/>
      </c>
      <c r="D1147">
        <v>34210</v>
      </c>
      <c r="E1147" s="115">
        <f>'Combining-Exhibit 4'!D$61</f>
        <v>0</v>
      </c>
      <c r="F1147" t="s">
        <v>812</v>
      </c>
    </row>
    <row r="1148" spans="1:6" x14ac:dyDescent="0.3">
      <c r="A1148">
        <f>VLOOKUP('Start Here'!$B$2,EntityNumber,2,FALSE)</f>
        <v>510002</v>
      </c>
      <c r="B1148" s="131">
        <f>YEAR('Start Here'!$B$5)</f>
        <v>2025</v>
      </c>
      <c r="C1148" s="213" t="str">
        <f>IF(ISBLANK('Combining-Exhibit 4'!$D$7),"",'Combining-Exhibit 4'!$D$7)</f>
        <v/>
      </c>
      <c r="D1148">
        <v>34220</v>
      </c>
      <c r="E1148" s="115">
        <f>'Combining-Exhibit 4'!D$62</f>
        <v>0</v>
      </c>
      <c r="F1148" t="s">
        <v>812</v>
      </c>
    </row>
    <row r="1149" spans="1:6" x14ac:dyDescent="0.3">
      <c r="A1149">
        <f>VLOOKUP('Start Here'!$B$2,EntityNumber,2,FALSE)</f>
        <v>510002</v>
      </c>
      <c r="B1149" s="131">
        <f>YEAR('Start Here'!$B$5)</f>
        <v>2025</v>
      </c>
      <c r="C1149" s="213" t="str">
        <f>IF(ISBLANK('Combining-Exhibit 4'!$D$7),"",'Combining-Exhibit 4'!$D$7)</f>
        <v/>
      </c>
      <c r="D1149">
        <v>34230</v>
      </c>
      <c r="E1149" s="115">
        <f>'Combining-Exhibit 4'!D$63</f>
        <v>0</v>
      </c>
      <c r="F1149" t="s">
        <v>812</v>
      </c>
    </row>
    <row r="1150" spans="1:6" x14ac:dyDescent="0.3">
      <c r="A1150">
        <f>VLOOKUP('Start Here'!$B$2,EntityNumber,2,FALSE)</f>
        <v>510002</v>
      </c>
      <c r="B1150" s="131">
        <f>YEAR('Start Here'!$B$5)</f>
        <v>2025</v>
      </c>
      <c r="C1150" s="213" t="str">
        <f>IF(ISBLANK('Combining-Exhibit 4'!$D$7),"",'Combining-Exhibit 4'!$D$7)</f>
        <v/>
      </c>
      <c r="D1150">
        <v>34290</v>
      </c>
      <c r="E1150" s="115">
        <f>'Combining-Exhibit 4'!D$64</f>
        <v>0</v>
      </c>
      <c r="F1150" t="s">
        <v>812</v>
      </c>
    </row>
    <row r="1151" spans="1:6" x14ac:dyDescent="0.3">
      <c r="A1151">
        <f>VLOOKUP('Start Here'!$B$2,EntityNumber,2,FALSE)</f>
        <v>510002</v>
      </c>
      <c r="B1151" s="131">
        <f>YEAR('Start Here'!$B$5)</f>
        <v>2025</v>
      </c>
      <c r="C1151" s="213" t="str">
        <f>IF(ISBLANK('Combining-Exhibit 4'!$D$7),"",'Combining-Exhibit 4'!$D$7)</f>
        <v/>
      </c>
      <c r="D1151">
        <v>34310</v>
      </c>
      <c r="E1151" s="115">
        <f>'Combining-Exhibit 4'!D$66</f>
        <v>0</v>
      </c>
      <c r="F1151" t="s">
        <v>812</v>
      </c>
    </row>
    <row r="1152" spans="1:6" x14ac:dyDescent="0.3">
      <c r="A1152">
        <f>VLOOKUP('Start Here'!$B$2,EntityNumber,2,FALSE)</f>
        <v>510002</v>
      </c>
      <c r="B1152" s="131">
        <f>YEAR('Start Here'!$B$5)</f>
        <v>2025</v>
      </c>
      <c r="C1152" s="213" t="str">
        <f>IF(ISBLANK('Combining-Exhibit 4'!$D$7),"",'Combining-Exhibit 4'!$D$7)</f>
        <v/>
      </c>
      <c r="D1152">
        <v>34320</v>
      </c>
      <c r="E1152" s="115">
        <f>'Combining-Exhibit 4'!D$67</f>
        <v>0</v>
      </c>
      <c r="F1152" t="s">
        <v>812</v>
      </c>
    </row>
    <row r="1153" spans="1:6" x14ac:dyDescent="0.3">
      <c r="A1153">
        <f>VLOOKUP('Start Here'!$B$2,EntityNumber,2,FALSE)</f>
        <v>510002</v>
      </c>
      <c r="B1153" s="131">
        <f>YEAR('Start Here'!$B$5)</f>
        <v>2025</v>
      </c>
      <c r="C1153" s="213" t="str">
        <f>IF(ISBLANK('Combining-Exhibit 4'!$D$7),"",'Combining-Exhibit 4'!$D$7)</f>
        <v/>
      </c>
      <c r="D1153">
        <v>34330</v>
      </c>
      <c r="E1153" s="115">
        <f>'Combining-Exhibit 4'!D$68</f>
        <v>0</v>
      </c>
      <c r="F1153" t="s">
        <v>812</v>
      </c>
    </row>
    <row r="1154" spans="1:6" x14ac:dyDescent="0.3">
      <c r="A1154">
        <f>VLOOKUP('Start Here'!$B$2,EntityNumber,2,FALSE)</f>
        <v>510002</v>
      </c>
      <c r="B1154" s="131">
        <f>YEAR('Start Here'!$B$5)</f>
        <v>2025</v>
      </c>
      <c r="C1154" s="213" t="str">
        <f>IF(ISBLANK('Combining-Exhibit 4'!$D$7),"",'Combining-Exhibit 4'!$D$7)</f>
        <v/>
      </c>
      <c r="D1154">
        <v>34390</v>
      </c>
      <c r="E1154" s="115">
        <f>'Combining-Exhibit 4'!D$69</f>
        <v>0</v>
      </c>
      <c r="F1154" t="s">
        <v>812</v>
      </c>
    </row>
    <row r="1155" spans="1:6" x14ac:dyDescent="0.3">
      <c r="A1155">
        <f>VLOOKUP('Start Here'!$B$2,EntityNumber,2,FALSE)</f>
        <v>510002</v>
      </c>
      <c r="B1155" s="131">
        <f>YEAR('Start Here'!$B$5)</f>
        <v>2025</v>
      </c>
      <c r="C1155" s="213" t="str">
        <f>IF(ISBLANK('Combining-Exhibit 4'!$D$7),"",'Combining-Exhibit 4'!$D$7)</f>
        <v/>
      </c>
      <c r="D1155">
        <v>34411</v>
      </c>
      <c r="E1155" s="115">
        <f>'Combining-Exhibit 4'!D$72</f>
        <v>0</v>
      </c>
      <c r="F1155" t="s">
        <v>812</v>
      </c>
    </row>
    <row r="1156" spans="1:6" x14ac:dyDescent="0.3">
      <c r="A1156">
        <f>VLOOKUP('Start Here'!$B$2,EntityNumber,2,FALSE)</f>
        <v>510002</v>
      </c>
      <c r="B1156" s="131">
        <f>YEAR('Start Here'!$B$5)</f>
        <v>2025</v>
      </c>
      <c r="C1156" s="213" t="str">
        <f>IF(ISBLANK('Combining-Exhibit 4'!$D$7),"",'Combining-Exhibit 4'!$D$7)</f>
        <v/>
      </c>
      <c r="D1156">
        <v>34412</v>
      </c>
      <c r="E1156" s="115">
        <f>'Combining-Exhibit 4'!D$73</f>
        <v>0</v>
      </c>
      <c r="F1156" t="s">
        <v>812</v>
      </c>
    </row>
    <row r="1157" spans="1:6" x14ac:dyDescent="0.3">
      <c r="A1157">
        <f>VLOOKUP('Start Here'!$B$2,EntityNumber,2,FALSE)</f>
        <v>510002</v>
      </c>
      <c r="B1157" s="131">
        <f>YEAR('Start Here'!$B$5)</f>
        <v>2025</v>
      </c>
      <c r="C1157" s="213" t="str">
        <f>IF(ISBLANK('Combining-Exhibit 4'!$D$7),"",'Combining-Exhibit 4'!$D$7)</f>
        <v/>
      </c>
      <c r="D1157">
        <v>34413</v>
      </c>
      <c r="E1157" s="115">
        <f>'Combining-Exhibit 4'!D$74</f>
        <v>0</v>
      </c>
      <c r="F1157" t="s">
        <v>812</v>
      </c>
    </row>
    <row r="1158" spans="1:6" x14ac:dyDescent="0.3">
      <c r="A1158">
        <f>VLOOKUP('Start Here'!$B$2,EntityNumber,2,FALSE)</f>
        <v>510002</v>
      </c>
      <c r="B1158" s="131">
        <f>YEAR('Start Here'!$B$5)</f>
        <v>2025</v>
      </c>
      <c r="C1158" s="213" t="str">
        <f>IF(ISBLANK('Combining-Exhibit 4'!$D$7),"",'Combining-Exhibit 4'!$D$7)</f>
        <v/>
      </c>
      <c r="D1158">
        <v>34414</v>
      </c>
      <c r="E1158" s="115">
        <f>'Combining-Exhibit 4'!D$75</f>
        <v>0</v>
      </c>
      <c r="F1158" t="s">
        <v>812</v>
      </c>
    </row>
    <row r="1159" spans="1:6" x14ac:dyDescent="0.3">
      <c r="A1159">
        <f>VLOOKUP('Start Here'!$B$2,EntityNumber,2,FALSE)</f>
        <v>510002</v>
      </c>
      <c r="B1159" s="131">
        <f>YEAR('Start Here'!$B$5)</f>
        <v>2025</v>
      </c>
      <c r="C1159" s="213" t="str">
        <f>IF(ISBLANK('Combining-Exhibit 4'!$D$7),"",'Combining-Exhibit 4'!$D$7)</f>
        <v/>
      </c>
      <c r="D1159">
        <v>34419</v>
      </c>
      <c r="E1159" s="115">
        <f>'Combining-Exhibit 4'!D$76</f>
        <v>0</v>
      </c>
      <c r="F1159" t="s">
        <v>812</v>
      </c>
    </row>
    <row r="1160" spans="1:6" x14ac:dyDescent="0.3">
      <c r="A1160">
        <f>VLOOKUP('Start Here'!$B$2,EntityNumber,2,FALSE)</f>
        <v>510002</v>
      </c>
      <c r="B1160" s="131">
        <f>YEAR('Start Here'!$B$5)</f>
        <v>2025</v>
      </c>
      <c r="C1160" s="213" t="str">
        <f>IF(ISBLANK('Combining-Exhibit 4'!$D$7),"",'Combining-Exhibit 4'!$D$7)</f>
        <v/>
      </c>
      <c r="D1160">
        <v>34421</v>
      </c>
      <c r="E1160" s="115">
        <f>'Combining-Exhibit 4'!D$78</f>
        <v>0</v>
      </c>
      <c r="F1160" t="s">
        <v>812</v>
      </c>
    </row>
    <row r="1161" spans="1:6" x14ac:dyDescent="0.3">
      <c r="A1161">
        <f>VLOOKUP('Start Here'!$B$2,EntityNumber,2,FALSE)</f>
        <v>510002</v>
      </c>
      <c r="B1161" s="131">
        <f>YEAR('Start Here'!$B$5)</f>
        <v>2025</v>
      </c>
      <c r="C1161" s="213" t="str">
        <f>IF(ISBLANK('Combining-Exhibit 4'!$D$7),"",'Combining-Exhibit 4'!$D$7)</f>
        <v/>
      </c>
      <c r="D1161">
        <v>34422</v>
      </c>
      <c r="E1161" s="115">
        <f>'Combining-Exhibit 4'!D$79</f>
        <v>0</v>
      </c>
      <c r="F1161" t="s">
        <v>812</v>
      </c>
    </row>
    <row r="1162" spans="1:6" x14ac:dyDescent="0.3">
      <c r="A1162">
        <f>VLOOKUP('Start Here'!$B$2,EntityNumber,2,FALSE)</f>
        <v>510002</v>
      </c>
      <c r="B1162" s="131">
        <f>YEAR('Start Here'!$B$5)</f>
        <v>2025</v>
      </c>
      <c r="C1162" s="213" t="str">
        <f>IF(ISBLANK('Combining-Exhibit 4'!$D$7),"",'Combining-Exhibit 4'!$D$7)</f>
        <v/>
      </c>
      <c r="D1162">
        <v>34423</v>
      </c>
      <c r="E1162" s="115">
        <f>'Combining-Exhibit 4'!D$80</f>
        <v>0</v>
      </c>
      <c r="F1162" t="s">
        <v>812</v>
      </c>
    </row>
    <row r="1163" spans="1:6" x14ac:dyDescent="0.3">
      <c r="A1163">
        <f>VLOOKUP('Start Here'!$B$2,EntityNumber,2,FALSE)</f>
        <v>510002</v>
      </c>
      <c r="B1163" s="131">
        <f>YEAR('Start Here'!$B$5)</f>
        <v>2025</v>
      </c>
      <c r="C1163" s="213" t="str">
        <f>IF(ISBLANK('Combining-Exhibit 4'!$D$7),"",'Combining-Exhibit 4'!$D$7)</f>
        <v/>
      </c>
      <c r="D1163">
        <v>34424</v>
      </c>
      <c r="E1163" s="115">
        <f>'Combining-Exhibit 4'!D$81</f>
        <v>0</v>
      </c>
      <c r="F1163" t="s">
        <v>812</v>
      </c>
    </row>
    <row r="1164" spans="1:6" x14ac:dyDescent="0.3">
      <c r="A1164">
        <f>VLOOKUP('Start Here'!$B$2,EntityNumber,2,FALSE)</f>
        <v>510002</v>
      </c>
      <c r="B1164" s="131">
        <f>YEAR('Start Here'!$B$5)</f>
        <v>2025</v>
      </c>
      <c r="C1164" s="213" t="str">
        <f>IF(ISBLANK('Combining-Exhibit 4'!$D$7),"",'Combining-Exhibit 4'!$D$7)</f>
        <v/>
      </c>
      <c r="D1164">
        <v>34429</v>
      </c>
      <c r="E1164" s="115">
        <f>'Combining-Exhibit 4'!D$82</f>
        <v>0</v>
      </c>
      <c r="F1164" t="s">
        <v>812</v>
      </c>
    </row>
    <row r="1165" spans="1:6" x14ac:dyDescent="0.3">
      <c r="A1165">
        <f>VLOOKUP('Start Here'!$B$2,EntityNumber,2,FALSE)</f>
        <v>510002</v>
      </c>
      <c r="B1165" s="131">
        <f>YEAR('Start Here'!$B$5)</f>
        <v>2025</v>
      </c>
      <c r="C1165" s="213" t="str">
        <f>IF(ISBLANK('Combining-Exhibit 4'!$D$7),"",'Combining-Exhibit 4'!$D$7)</f>
        <v/>
      </c>
      <c r="D1165">
        <v>34430</v>
      </c>
      <c r="E1165" s="115">
        <f>'Combining-Exhibit 4'!D$83</f>
        <v>0</v>
      </c>
      <c r="F1165" t="s">
        <v>812</v>
      </c>
    </row>
    <row r="1166" spans="1:6" x14ac:dyDescent="0.3">
      <c r="A1166">
        <f>VLOOKUP('Start Here'!$B$2,EntityNumber,2,FALSE)</f>
        <v>510002</v>
      </c>
      <c r="B1166" s="131">
        <f>YEAR('Start Here'!$B$5)</f>
        <v>2025</v>
      </c>
      <c r="C1166" s="213" t="str">
        <f>IF(ISBLANK('Combining-Exhibit 4'!$D$7),"",'Combining-Exhibit 4'!$D$7)</f>
        <v/>
      </c>
      <c r="D1166">
        <v>34440</v>
      </c>
      <c r="E1166" s="115">
        <f>'Combining-Exhibit 4'!D$84</f>
        <v>0</v>
      </c>
      <c r="F1166" t="s">
        <v>812</v>
      </c>
    </row>
    <row r="1167" spans="1:6" x14ac:dyDescent="0.3">
      <c r="A1167">
        <f>VLOOKUP('Start Here'!$B$2,EntityNumber,2,FALSE)</f>
        <v>510002</v>
      </c>
      <c r="B1167" s="131">
        <f>YEAR('Start Here'!$B$5)</f>
        <v>2025</v>
      </c>
      <c r="C1167" s="213" t="str">
        <f>IF(ISBLANK('Combining-Exhibit 4'!$D$7),"",'Combining-Exhibit 4'!$D$7)</f>
        <v/>
      </c>
      <c r="D1167">
        <v>34500</v>
      </c>
      <c r="E1167" s="115">
        <f>'Combining-Exhibit 4'!D$85</f>
        <v>0</v>
      </c>
      <c r="F1167" t="s">
        <v>812</v>
      </c>
    </row>
    <row r="1168" spans="1:6" x14ac:dyDescent="0.3">
      <c r="A1168">
        <f>VLOOKUP('Start Here'!$B$2,EntityNumber,2,FALSE)</f>
        <v>510002</v>
      </c>
      <c r="B1168" s="131">
        <f>YEAR('Start Here'!$B$5)</f>
        <v>2025</v>
      </c>
      <c r="C1168" s="213" t="str">
        <f>IF(ISBLANK('Combining-Exhibit 4'!$D$7),"",'Combining-Exhibit 4'!$D$7)</f>
        <v/>
      </c>
      <c r="D1168">
        <v>34600</v>
      </c>
      <c r="E1168" s="115">
        <f>'Combining-Exhibit 4'!D$86</f>
        <v>0</v>
      </c>
      <c r="F1168" t="s">
        <v>812</v>
      </c>
    </row>
    <row r="1169" spans="1:6" x14ac:dyDescent="0.3">
      <c r="A1169">
        <f>VLOOKUP('Start Here'!$B$2,EntityNumber,2,FALSE)</f>
        <v>510002</v>
      </c>
      <c r="B1169" s="131">
        <f>YEAR('Start Here'!$B$5)</f>
        <v>2025</v>
      </c>
      <c r="C1169" s="213" t="str">
        <f>IF(ISBLANK('Combining-Exhibit 4'!$D$7),"",'Combining-Exhibit 4'!$D$7)</f>
        <v/>
      </c>
      <c r="D1169">
        <v>34800</v>
      </c>
      <c r="E1169" s="115">
        <f>'Combining-Exhibit 4'!D$87</f>
        <v>0</v>
      </c>
      <c r="F1169" t="s">
        <v>812</v>
      </c>
    </row>
    <row r="1170" spans="1:6" x14ac:dyDescent="0.3">
      <c r="A1170">
        <f>VLOOKUP('Start Here'!$B$2,EntityNumber,2,FALSE)</f>
        <v>510002</v>
      </c>
      <c r="B1170" s="131">
        <f>YEAR('Start Here'!$B$5)</f>
        <v>2025</v>
      </c>
      <c r="C1170" s="213" t="str">
        <f>IF(ISBLANK('Combining-Exhibit 4'!$D$7),"",'Combining-Exhibit 4'!$D$7)</f>
        <v/>
      </c>
      <c r="D1170">
        <v>34900</v>
      </c>
      <c r="E1170" s="115">
        <f>'Combining-Exhibit 4'!D$88</f>
        <v>0</v>
      </c>
      <c r="F1170" t="s">
        <v>812</v>
      </c>
    </row>
    <row r="1171" spans="1:6" x14ac:dyDescent="0.3">
      <c r="A1171">
        <f>VLOOKUP('Start Here'!$B$2,EntityNumber,2,FALSE)</f>
        <v>510002</v>
      </c>
      <c r="B1171" s="131">
        <f>YEAR('Start Here'!$B$5)</f>
        <v>2025</v>
      </c>
      <c r="C1171" s="213" t="str">
        <f>IF(ISBLANK('Combining-Exhibit 4'!$D$7),"",'Combining-Exhibit 4'!$D$7)</f>
        <v/>
      </c>
      <c r="D1171">
        <v>35100</v>
      </c>
      <c r="E1171" s="115">
        <f>'Combining-Exhibit 4'!D$92</f>
        <v>0</v>
      </c>
      <c r="F1171" t="s">
        <v>812</v>
      </c>
    </row>
    <row r="1172" spans="1:6" x14ac:dyDescent="0.3">
      <c r="A1172">
        <f>VLOOKUP('Start Here'!$B$2,EntityNumber,2,FALSE)</f>
        <v>510002</v>
      </c>
      <c r="B1172" s="131">
        <f>YEAR('Start Here'!$B$5)</f>
        <v>2025</v>
      </c>
      <c r="C1172" s="213" t="str">
        <f>IF(ISBLANK('Combining-Exhibit 4'!$D$7),"",'Combining-Exhibit 4'!$D$7)</f>
        <v/>
      </c>
      <c r="D1172">
        <v>35200</v>
      </c>
      <c r="E1172" s="115">
        <f>'Combining-Exhibit 4'!D$93</f>
        <v>0</v>
      </c>
      <c r="F1172" t="s">
        <v>812</v>
      </c>
    </row>
    <row r="1173" spans="1:6" x14ac:dyDescent="0.3">
      <c r="A1173">
        <f>VLOOKUP('Start Here'!$B$2,EntityNumber,2,FALSE)</f>
        <v>510002</v>
      </c>
      <c r="B1173" s="131">
        <f>YEAR('Start Here'!$B$5)</f>
        <v>2025</v>
      </c>
      <c r="C1173" s="213" t="str">
        <f>IF(ISBLANK('Combining-Exhibit 4'!$D$7),"",'Combining-Exhibit 4'!$D$7)</f>
        <v/>
      </c>
      <c r="D1173">
        <v>35300</v>
      </c>
      <c r="E1173" s="115">
        <f>'Combining-Exhibit 4'!D$94</f>
        <v>0</v>
      </c>
      <c r="F1173" t="s">
        <v>812</v>
      </c>
    </row>
    <row r="1174" spans="1:6" x14ac:dyDescent="0.3">
      <c r="A1174">
        <f>VLOOKUP('Start Here'!$B$2,EntityNumber,2,FALSE)</f>
        <v>510002</v>
      </c>
      <c r="B1174" s="131">
        <f>YEAR('Start Here'!$B$5)</f>
        <v>2025</v>
      </c>
      <c r="C1174" s="213" t="str">
        <f>IF(ISBLANK('Combining-Exhibit 4'!$D$7),"",'Combining-Exhibit 4'!$D$7)</f>
        <v/>
      </c>
      <c r="D1174">
        <v>35900</v>
      </c>
      <c r="E1174" s="115">
        <f>'Combining-Exhibit 4'!D$95</f>
        <v>0</v>
      </c>
      <c r="F1174" t="s">
        <v>812</v>
      </c>
    </row>
    <row r="1175" spans="1:6" x14ac:dyDescent="0.3">
      <c r="A1175">
        <f>VLOOKUP('Start Here'!$B$2,EntityNumber,2,FALSE)</f>
        <v>510002</v>
      </c>
      <c r="B1175" s="131">
        <f>YEAR('Start Here'!$B$5)</f>
        <v>2025</v>
      </c>
      <c r="C1175" s="213" t="str">
        <f>IF(ISBLANK('Combining-Exhibit 4'!$D$7),"",'Combining-Exhibit 4'!$D$7)</f>
        <v/>
      </c>
      <c r="D1175">
        <v>36100</v>
      </c>
      <c r="E1175" s="115">
        <f>'Combining-Exhibit 4'!D$99</f>
        <v>0</v>
      </c>
      <c r="F1175" t="s">
        <v>812</v>
      </c>
    </row>
    <row r="1176" spans="1:6" x14ac:dyDescent="0.3">
      <c r="A1176">
        <f>VLOOKUP('Start Here'!$B$2,EntityNumber,2,FALSE)</f>
        <v>510002</v>
      </c>
      <c r="B1176" s="131">
        <f>YEAR('Start Here'!$B$5)</f>
        <v>2025</v>
      </c>
      <c r="C1176" s="213" t="str">
        <f>IF(ISBLANK('Combining-Exhibit 4'!$D$7),"",'Combining-Exhibit 4'!$D$7)</f>
        <v/>
      </c>
      <c r="D1176">
        <v>36200</v>
      </c>
      <c r="E1176" s="115">
        <f>'Combining-Exhibit 4'!D$100</f>
        <v>0</v>
      </c>
      <c r="F1176" t="s">
        <v>812</v>
      </c>
    </row>
    <row r="1177" spans="1:6" x14ac:dyDescent="0.3">
      <c r="A1177">
        <f>VLOOKUP('Start Here'!$B$2,EntityNumber,2,FALSE)</f>
        <v>510002</v>
      </c>
      <c r="B1177" s="131">
        <f>YEAR('Start Here'!$B$5)</f>
        <v>2025</v>
      </c>
      <c r="C1177" s="213" t="str">
        <f>IF(ISBLANK('Combining-Exhibit 4'!$D$7),"",'Combining-Exhibit 4'!$D$7)</f>
        <v/>
      </c>
      <c r="D1177">
        <v>36300</v>
      </c>
      <c r="E1177" s="115">
        <f>'Combining-Exhibit 4'!D$101</f>
        <v>0</v>
      </c>
      <c r="F1177" t="s">
        <v>812</v>
      </c>
    </row>
    <row r="1178" spans="1:6" x14ac:dyDescent="0.3">
      <c r="A1178">
        <f>VLOOKUP('Start Here'!$B$2,EntityNumber,2,FALSE)</f>
        <v>510002</v>
      </c>
      <c r="B1178" s="131">
        <f>YEAR('Start Here'!$B$5)</f>
        <v>2025</v>
      </c>
      <c r="C1178" s="213" t="str">
        <f>IF(ISBLANK('Combining-Exhibit 4'!$D$7),"",'Combining-Exhibit 4'!$D$7)</f>
        <v/>
      </c>
      <c r="D1178">
        <v>36500</v>
      </c>
      <c r="E1178" s="115">
        <f>'Combining-Exhibit 4'!D$102</f>
        <v>0</v>
      </c>
      <c r="F1178" t="s">
        <v>812</v>
      </c>
    </row>
    <row r="1179" spans="1:6" x14ac:dyDescent="0.3">
      <c r="A1179">
        <f>VLOOKUP('Start Here'!$B$2,EntityNumber,2,FALSE)</f>
        <v>510002</v>
      </c>
      <c r="B1179" s="131">
        <f>YEAR('Start Here'!$B$5)</f>
        <v>2025</v>
      </c>
      <c r="C1179" s="213" t="str">
        <f>IF(ISBLANK('Combining-Exhibit 4'!$D$7),"",'Combining-Exhibit 4'!$D$7)</f>
        <v/>
      </c>
      <c r="D1179">
        <v>36600</v>
      </c>
      <c r="E1179" s="115">
        <f>'Combining-Exhibit 4'!D$103</f>
        <v>0</v>
      </c>
      <c r="F1179" t="s">
        <v>812</v>
      </c>
    </row>
    <row r="1180" spans="1:6" x14ac:dyDescent="0.3">
      <c r="A1180">
        <f>VLOOKUP('Start Here'!$B$2,EntityNumber,2,FALSE)</f>
        <v>510002</v>
      </c>
      <c r="B1180" s="131">
        <f>YEAR('Start Here'!$B$5)</f>
        <v>2025</v>
      </c>
      <c r="C1180" s="213" t="str">
        <f>IF(ISBLANK('Combining-Exhibit 4'!$D$7),"",'Combining-Exhibit 4'!$D$7)</f>
        <v/>
      </c>
      <c r="D1180">
        <v>36900</v>
      </c>
      <c r="E1180" s="115">
        <f>'Combining-Exhibit 4'!D$104</f>
        <v>0</v>
      </c>
      <c r="F1180" t="s">
        <v>812</v>
      </c>
    </row>
    <row r="1181" spans="1:6" x14ac:dyDescent="0.3">
      <c r="A1181">
        <f>VLOOKUP('Start Here'!$B$2,EntityNumber,2,FALSE)</f>
        <v>510002</v>
      </c>
      <c r="B1181" s="131">
        <f>YEAR('Start Here'!$B$5)</f>
        <v>2025</v>
      </c>
      <c r="C1181" s="213" t="str">
        <f>IF(ISBLANK('Combining-Exhibit 4'!$D$7),"",'Combining-Exhibit 4'!$D$7)</f>
        <v/>
      </c>
      <c r="D1181">
        <v>411100</v>
      </c>
      <c r="E1181" s="115">
        <f>'Combining-Exhibit 4'!D$111</f>
        <v>0</v>
      </c>
      <c r="F1181" t="s">
        <v>812</v>
      </c>
    </row>
    <row r="1182" spans="1:6" x14ac:dyDescent="0.3">
      <c r="A1182">
        <f>VLOOKUP('Start Here'!$B$2,EntityNumber,2,FALSE)</f>
        <v>510002</v>
      </c>
      <c r="B1182" s="131">
        <f>YEAR('Start Here'!$B$5)</f>
        <v>2025</v>
      </c>
      <c r="C1182" s="213" t="str">
        <f>IF(ISBLANK('Combining-Exhibit 4'!$D$7),"",'Combining-Exhibit 4'!$D$7)</f>
        <v/>
      </c>
      <c r="D1182">
        <v>412000</v>
      </c>
      <c r="E1182" s="115">
        <f>'Combining-Exhibit 4'!D$112</f>
        <v>0</v>
      </c>
      <c r="F1182" t="s">
        <v>812</v>
      </c>
    </row>
    <row r="1183" spans="1:6" x14ac:dyDescent="0.3">
      <c r="A1183">
        <f>VLOOKUP('Start Here'!$B$2,EntityNumber,2,FALSE)</f>
        <v>510002</v>
      </c>
      <c r="B1183" s="131">
        <f>YEAR('Start Here'!$B$5)</f>
        <v>2025</v>
      </c>
      <c r="C1183" s="213" t="str">
        <f>IF(ISBLANK('Combining-Exhibit 4'!$D$7),"",'Combining-Exhibit 4'!$D$7)</f>
        <v/>
      </c>
      <c r="D1183">
        <v>413000</v>
      </c>
      <c r="E1183" s="115">
        <f>'Combining-Exhibit 4'!D$113</f>
        <v>0</v>
      </c>
      <c r="F1183" t="s">
        <v>812</v>
      </c>
    </row>
    <row r="1184" spans="1:6" x14ac:dyDescent="0.3">
      <c r="A1184">
        <f>VLOOKUP('Start Here'!$B$2,EntityNumber,2,FALSE)</f>
        <v>510002</v>
      </c>
      <c r="B1184" s="131">
        <f>YEAR('Start Here'!$B$5)</f>
        <v>2025</v>
      </c>
      <c r="C1184" s="213" t="str">
        <f>IF(ISBLANK('Combining-Exhibit 4'!$D$7),"",'Combining-Exhibit 4'!$D$7)</f>
        <v/>
      </c>
      <c r="D1184">
        <v>414100</v>
      </c>
      <c r="E1184" s="115">
        <f>'Combining-Exhibit 4'!D$115</f>
        <v>0</v>
      </c>
      <c r="F1184" t="s">
        <v>812</v>
      </c>
    </row>
    <row r="1185" spans="1:6" x14ac:dyDescent="0.3">
      <c r="A1185">
        <f>VLOOKUP('Start Here'!$B$2,EntityNumber,2,FALSE)</f>
        <v>510002</v>
      </c>
      <c r="B1185" s="131">
        <f>YEAR('Start Here'!$B$5)</f>
        <v>2025</v>
      </c>
      <c r="C1185" s="213" t="str">
        <f>IF(ISBLANK('Combining-Exhibit 4'!$D$7),"",'Combining-Exhibit 4'!$D$7)</f>
        <v/>
      </c>
      <c r="D1185">
        <v>414200</v>
      </c>
      <c r="E1185" s="115">
        <f>'Combining-Exhibit 4'!D$116</f>
        <v>0</v>
      </c>
      <c r="F1185" t="s">
        <v>812</v>
      </c>
    </row>
    <row r="1186" spans="1:6" x14ac:dyDescent="0.3">
      <c r="A1186">
        <f>VLOOKUP('Start Here'!$B$2,EntityNumber,2,FALSE)</f>
        <v>510002</v>
      </c>
      <c r="B1186" s="131">
        <f>YEAR('Start Here'!$B$5)</f>
        <v>2025</v>
      </c>
      <c r="C1186" s="213" t="str">
        <f>IF(ISBLANK('Combining-Exhibit 4'!$D$7),"",'Combining-Exhibit 4'!$D$7)</f>
        <v/>
      </c>
      <c r="D1186">
        <v>414300</v>
      </c>
      <c r="E1186" s="115">
        <f>'Combining-Exhibit 4'!D$117</f>
        <v>0</v>
      </c>
      <c r="F1186" t="s">
        <v>812</v>
      </c>
    </row>
    <row r="1187" spans="1:6" x14ac:dyDescent="0.3">
      <c r="A1187">
        <f>VLOOKUP('Start Here'!$B$2,EntityNumber,2,FALSE)</f>
        <v>510002</v>
      </c>
      <c r="B1187" s="131">
        <f>YEAR('Start Here'!$B$5)</f>
        <v>2025</v>
      </c>
      <c r="C1187" s="213" t="str">
        <f>IF(ISBLANK('Combining-Exhibit 4'!$D$7),"",'Combining-Exhibit 4'!$D$7)</f>
        <v/>
      </c>
      <c r="D1187">
        <v>414900</v>
      </c>
      <c r="E1187" s="115">
        <f>'Combining-Exhibit 4'!D$118</f>
        <v>0</v>
      </c>
      <c r="F1187" t="s">
        <v>812</v>
      </c>
    </row>
    <row r="1188" spans="1:6" x14ac:dyDescent="0.3">
      <c r="A1188">
        <f>VLOOKUP('Start Here'!$B$2,EntityNumber,2,FALSE)</f>
        <v>510002</v>
      </c>
      <c r="B1188" s="131">
        <f>YEAR('Start Here'!$B$5)</f>
        <v>2025</v>
      </c>
      <c r="C1188" s="213" t="str">
        <f>IF(ISBLANK('Combining-Exhibit 4'!$D$7),"",'Combining-Exhibit 4'!$D$7)</f>
        <v/>
      </c>
      <c r="D1188">
        <v>415100</v>
      </c>
      <c r="E1188" s="115">
        <f>'Combining-Exhibit 4'!D$120</f>
        <v>0</v>
      </c>
      <c r="F1188" t="s">
        <v>812</v>
      </c>
    </row>
    <row r="1189" spans="1:6" x14ac:dyDescent="0.3">
      <c r="A1189">
        <f>VLOOKUP('Start Here'!$B$2,EntityNumber,2,FALSE)</f>
        <v>510002</v>
      </c>
      <c r="B1189" s="131">
        <f>YEAR('Start Here'!$B$5)</f>
        <v>2025</v>
      </c>
      <c r="C1189" s="213" t="str">
        <f>IF(ISBLANK('Combining-Exhibit 4'!$D$7),"",'Combining-Exhibit 4'!$D$7)</f>
        <v/>
      </c>
      <c r="D1189">
        <v>415200</v>
      </c>
      <c r="E1189" s="115">
        <f>'Combining-Exhibit 4'!D$121</f>
        <v>0</v>
      </c>
      <c r="F1189" t="s">
        <v>812</v>
      </c>
    </row>
    <row r="1190" spans="1:6" x14ac:dyDescent="0.3">
      <c r="A1190">
        <f>VLOOKUP('Start Here'!$B$2,EntityNumber,2,FALSE)</f>
        <v>510002</v>
      </c>
      <c r="B1190" s="131">
        <f>YEAR('Start Here'!$B$5)</f>
        <v>2025</v>
      </c>
      <c r="C1190" s="213" t="str">
        <f>IF(ISBLANK('Combining-Exhibit 4'!$D$7),"",'Combining-Exhibit 4'!$D$7)</f>
        <v/>
      </c>
      <c r="D1190">
        <v>415300</v>
      </c>
      <c r="E1190" s="115">
        <f>'Combining-Exhibit 4'!D$122</f>
        <v>0</v>
      </c>
      <c r="F1190" t="s">
        <v>812</v>
      </c>
    </row>
    <row r="1191" spans="1:6" x14ac:dyDescent="0.3">
      <c r="A1191">
        <f>VLOOKUP('Start Here'!$B$2,EntityNumber,2,FALSE)</f>
        <v>510002</v>
      </c>
      <c r="B1191" s="131">
        <f>YEAR('Start Here'!$B$5)</f>
        <v>2025</v>
      </c>
      <c r="C1191" s="213" t="str">
        <f>IF(ISBLANK('Combining-Exhibit 4'!$D$7),"",'Combining-Exhibit 4'!$D$7)</f>
        <v/>
      </c>
      <c r="D1191">
        <v>415400</v>
      </c>
      <c r="E1191" s="115">
        <f>'Combining-Exhibit 4'!D$123</f>
        <v>0</v>
      </c>
      <c r="F1191" t="s">
        <v>812</v>
      </c>
    </row>
    <row r="1192" spans="1:6" x14ac:dyDescent="0.3">
      <c r="A1192">
        <f>VLOOKUP('Start Here'!$B$2,EntityNumber,2,FALSE)</f>
        <v>510002</v>
      </c>
      <c r="B1192" s="131">
        <f>YEAR('Start Here'!$B$5)</f>
        <v>2025</v>
      </c>
      <c r="C1192" s="213" t="str">
        <f>IF(ISBLANK('Combining-Exhibit 4'!$D$7),"",'Combining-Exhibit 4'!$D$7)</f>
        <v/>
      </c>
      <c r="D1192">
        <v>415900</v>
      </c>
      <c r="E1192" s="115">
        <f>'Combining-Exhibit 4'!D$124</f>
        <v>0</v>
      </c>
      <c r="F1192" t="s">
        <v>812</v>
      </c>
    </row>
    <row r="1193" spans="1:6" x14ac:dyDescent="0.3">
      <c r="A1193">
        <f>VLOOKUP('Start Here'!$B$2,EntityNumber,2,FALSE)</f>
        <v>510002</v>
      </c>
      <c r="B1193" s="131">
        <f>YEAR('Start Here'!$B$5)</f>
        <v>2025</v>
      </c>
      <c r="C1193" s="213" t="str">
        <f>IF(ISBLANK('Combining-Exhibit 4'!$D$7),"",'Combining-Exhibit 4'!$D$7)</f>
        <v/>
      </c>
      <c r="D1193">
        <v>416100</v>
      </c>
      <c r="E1193" s="115">
        <f>'Combining-Exhibit 4'!D$126</f>
        <v>0</v>
      </c>
      <c r="F1193" t="s">
        <v>812</v>
      </c>
    </row>
    <row r="1194" spans="1:6" x14ac:dyDescent="0.3">
      <c r="A1194">
        <f>VLOOKUP('Start Here'!$B$2,EntityNumber,2,FALSE)</f>
        <v>510002</v>
      </c>
      <c r="B1194" s="131">
        <f>YEAR('Start Here'!$B$5)</f>
        <v>2025</v>
      </c>
      <c r="C1194" s="213" t="str">
        <f>IF(ISBLANK('Combining-Exhibit 4'!$D$7),"",'Combining-Exhibit 4'!$D$7)</f>
        <v/>
      </c>
      <c r="D1194">
        <v>416200</v>
      </c>
      <c r="E1194" s="115">
        <f>'Combining-Exhibit 4'!D$127</f>
        <v>0</v>
      </c>
      <c r="F1194" t="s">
        <v>812</v>
      </c>
    </row>
    <row r="1195" spans="1:6" x14ac:dyDescent="0.3">
      <c r="A1195">
        <f>VLOOKUP('Start Here'!$B$2,EntityNumber,2,FALSE)</f>
        <v>510002</v>
      </c>
      <c r="B1195" s="131">
        <f>YEAR('Start Here'!$B$5)</f>
        <v>2025</v>
      </c>
      <c r="C1195" s="213" t="str">
        <f>IF(ISBLANK('Combining-Exhibit 4'!$D$7),"",'Combining-Exhibit 4'!$D$7)</f>
        <v/>
      </c>
      <c r="D1195">
        <v>416300</v>
      </c>
      <c r="E1195" s="115">
        <f>'Combining-Exhibit 4'!D$128</f>
        <v>0</v>
      </c>
      <c r="F1195" t="s">
        <v>812</v>
      </c>
    </row>
    <row r="1196" spans="1:6" x14ac:dyDescent="0.3">
      <c r="A1196">
        <f>VLOOKUP('Start Here'!$B$2,EntityNumber,2,FALSE)</f>
        <v>510002</v>
      </c>
      <c r="B1196" s="131">
        <f>YEAR('Start Here'!$B$5)</f>
        <v>2025</v>
      </c>
      <c r="C1196" s="213" t="str">
        <f>IF(ISBLANK('Combining-Exhibit 4'!$D$7),"",'Combining-Exhibit 4'!$D$7)</f>
        <v/>
      </c>
      <c r="D1196">
        <v>416400</v>
      </c>
      <c r="E1196" s="115">
        <f>'Combining-Exhibit 4'!D$129</f>
        <v>0</v>
      </c>
      <c r="F1196" t="s">
        <v>812</v>
      </c>
    </row>
    <row r="1197" spans="1:6" x14ac:dyDescent="0.3">
      <c r="A1197">
        <f>VLOOKUP('Start Here'!$B$2,EntityNumber,2,FALSE)</f>
        <v>510002</v>
      </c>
      <c r="B1197" s="131">
        <f>YEAR('Start Here'!$B$5)</f>
        <v>2025</v>
      </c>
      <c r="C1197" s="213" t="str">
        <f>IF(ISBLANK('Combining-Exhibit 4'!$D$7),"",'Combining-Exhibit 4'!$D$7)</f>
        <v/>
      </c>
      <c r="D1197">
        <v>416500</v>
      </c>
      <c r="E1197" s="115">
        <f>'Combining-Exhibit 4'!D$130</f>
        <v>0</v>
      </c>
      <c r="F1197" t="s">
        <v>812</v>
      </c>
    </row>
    <row r="1198" spans="1:6" x14ac:dyDescent="0.3">
      <c r="A1198">
        <f>VLOOKUP('Start Here'!$B$2,EntityNumber,2,FALSE)</f>
        <v>510002</v>
      </c>
      <c r="B1198" s="131">
        <f>YEAR('Start Here'!$B$5)</f>
        <v>2025</v>
      </c>
      <c r="C1198" s="213" t="str">
        <f>IF(ISBLANK('Combining-Exhibit 4'!$D$7),"",'Combining-Exhibit 4'!$D$7)</f>
        <v/>
      </c>
      <c r="D1198">
        <v>416600</v>
      </c>
      <c r="E1198" s="115">
        <f>'Combining-Exhibit 4'!D$131</f>
        <v>0</v>
      </c>
      <c r="F1198" t="s">
        <v>812</v>
      </c>
    </row>
    <row r="1199" spans="1:6" x14ac:dyDescent="0.3">
      <c r="A1199">
        <f>VLOOKUP('Start Here'!$B$2,EntityNumber,2,FALSE)</f>
        <v>510002</v>
      </c>
      <c r="B1199" s="131">
        <f>YEAR('Start Here'!$B$5)</f>
        <v>2025</v>
      </c>
      <c r="C1199" s="213" t="str">
        <f>IF(ISBLANK('Combining-Exhibit 4'!$D$7),"",'Combining-Exhibit 4'!$D$7)</f>
        <v/>
      </c>
      <c r="D1199">
        <v>416700</v>
      </c>
      <c r="E1199" s="115">
        <f>'Combining-Exhibit 4'!D$132</f>
        <v>0</v>
      </c>
      <c r="F1199" t="s">
        <v>812</v>
      </c>
    </row>
    <row r="1200" spans="1:6" x14ac:dyDescent="0.3">
      <c r="A1200">
        <f>VLOOKUP('Start Here'!$B$2,EntityNumber,2,FALSE)</f>
        <v>510002</v>
      </c>
      <c r="B1200" s="131">
        <f>YEAR('Start Here'!$B$5)</f>
        <v>2025</v>
      </c>
      <c r="C1200" s="213" t="str">
        <f>IF(ISBLANK('Combining-Exhibit 4'!$D$7),"",'Combining-Exhibit 4'!$D$7)</f>
        <v/>
      </c>
      <c r="D1200">
        <v>416800</v>
      </c>
      <c r="E1200" s="115">
        <f>'Combining-Exhibit 4'!D$133</f>
        <v>0</v>
      </c>
      <c r="F1200" t="s">
        <v>812</v>
      </c>
    </row>
    <row r="1201" spans="1:6" x14ac:dyDescent="0.3">
      <c r="A1201">
        <f>VLOOKUP('Start Here'!$B$2,EntityNumber,2,FALSE)</f>
        <v>510002</v>
      </c>
      <c r="B1201" s="131">
        <f>YEAR('Start Here'!$B$5)</f>
        <v>2025</v>
      </c>
      <c r="C1201" s="213" t="str">
        <f>IF(ISBLANK('Combining-Exhibit 4'!$D$7),"",'Combining-Exhibit 4'!$D$7)</f>
        <v/>
      </c>
      <c r="D1201">
        <v>416900</v>
      </c>
      <c r="E1201" s="115">
        <f>'Combining-Exhibit 4'!D$134</f>
        <v>0</v>
      </c>
      <c r="F1201" t="s">
        <v>812</v>
      </c>
    </row>
    <row r="1202" spans="1:6" x14ac:dyDescent="0.3">
      <c r="A1202">
        <f>VLOOKUP('Start Here'!$B$2,EntityNumber,2,FALSE)</f>
        <v>510002</v>
      </c>
      <c r="B1202" s="131">
        <f>YEAR('Start Here'!$B$5)</f>
        <v>2025</v>
      </c>
      <c r="C1202" s="213" t="str">
        <f>IF(ISBLANK('Combining-Exhibit 4'!$D$7),"",'Combining-Exhibit 4'!$D$7)</f>
        <v/>
      </c>
      <c r="D1202">
        <v>417000</v>
      </c>
      <c r="E1202" s="115">
        <f>'Combining-Exhibit 4'!D$135</f>
        <v>0</v>
      </c>
      <c r="F1202" t="s">
        <v>812</v>
      </c>
    </row>
    <row r="1203" spans="1:6" x14ac:dyDescent="0.3">
      <c r="A1203">
        <f>VLOOKUP('Start Here'!$B$2,EntityNumber,2,FALSE)</f>
        <v>510002</v>
      </c>
      <c r="B1203" s="131">
        <f>YEAR('Start Here'!$B$5)</f>
        <v>2025</v>
      </c>
      <c r="C1203" s="213" t="str">
        <f>IF(ISBLANK('Combining-Exhibit 4'!$D$7),"",'Combining-Exhibit 4'!$D$7)</f>
        <v/>
      </c>
      <c r="D1203">
        <v>417100</v>
      </c>
      <c r="E1203" s="115">
        <f>'Combining-Exhibit 4'!D$136</f>
        <v>0</v>
      </c>
      <c r="F1203" t="s">
        <v>812</v>
      </c>
    </row>
    <row r="1204" spans="1:6" x14ac:dyDescent="0.3">
      <c r="A1204">
        <f>VLOOKUP('Start Here'!$B$2,EntityNumber,2,FALSE)</f>
        <v>510002</v>
      </c>
      <c r="B1204" s="131">
        <f>YEAR('Start Here'!$B$5)</f>
        <v>2025</v>
      </c>
      <c r="C1204" s="213" t="str">
        <f>IF(ISBLANK('Combining-Exhibit 4'!$D$7),"",'Combining-Exhibit 4'!$D$7)</f>
        <v/>
      </c>
      <c r="D1204">
        <v>417200</v>
      </c>
      <c r="E1204" s="115">
        <f>'Combining-Exhibit 4'!D$137</f>
        <v>0</v>
      </c>
      <c r="F1204" t="s">
        <v>812</v>
      </c>
    </row>
    <row r="1205" spans="1:6" x14ac:dyDescent="0.3">
      <c r="A1205">
        <f>VLOOKUP('Start Here'!$B$2,EntityNumber,2,FALSE)</f>
        <v>510002</v>
      </c>
      <c r="B1205" s="131">
        <f>YEAR('Start Here'!$B$5)</f>
        <v>2025</v>
      </c>
      <c r="C1205" s="213" t="str">
        <f>IF(ISBLANK('Combining-Exhibit 4'!$D$7),"",'Combining-Exhibit 4'!$D$7)</f>
        <v/>
      </c>
      <c r="D1205">
        <v>421100</v>
      </c>
      <c r="E1205" s="115">
        <f>'Combining-Exhibit 4'!D$142</f>
        <v>0</v>
      </c>
      <c r="F1205" t="s">
        <v>812</v>
      </c>
    </row>
    <row r="1206" spans="1:6" x14ac:dyDescent="0.3">
      <c r="A1206">
        <f>VLOOKUP('Start Here'!$B$2,EntityNumber,2,FALSE)</f>
        <v>510002</v>
      </c>
      <c r="B1206" s="131">
        <f>YEAR('Start Here'!$B$5)</f>
        <v>2025</v>
      </c>
      <c r="C1206" s="213" t="str">
        <f>IF(ISBLANK('Combining-Exhibit 4'!$D$7),"",'Combining-Exhibit 4'!$D$7)</f>
        <v/>
      </c>
      <c r="D1206">
        <v>421200</v>
      </c>
      <c r="E1206" s="115">
        <f>'Combining-Exhibit 4'!D$143</f>
        <v>0</v>
      </c>
      <c r="F1206" t="s">
        <v>812</v>
      </c>
    </row>
    <row r="1207" spans="1:6" x14ac:dyDescent="0.3">
      <c r="A1207">
        <f>VLOOKUP('Start Here'!$B$2,EntityNumber,2,FALSE)</f>
        <v>510002</v>
      </c>
      <c r="B1207" s="131">
        <f>YEAR('Start Here'!$B$5)</f>
        <v>2025</v>
      </c>
      <c r="C1207" s="213" t="str">
        <f>IF(ISBLANK('Combining-Exhibit 4'!$D$7),"",'Combining-Exhibit 4'!$D$7)</f>
        <v/>
      </c>
      <c r="D1207">
        <v>421300</v>
      </c>
      <c r="E1207" s="115">
        <f>'Combining-Exhibit 4'!D$144</f>
        <v>0</v>
      </c>
      <c r="F1207" t="s">
        <v>812</v>
      </c>
    </row>
    <row r="1208" spans="1:6" x14ac:dyDescent="0.3">
      <c r="A1208">
        <f>VLOOKUP('Start Here'!$B$2,EntityNumber,2,FALSE)</f>
        <v>510002</v>
      </c>
      <c r="B1208" s="131">
        <f>YEAR('Start Here'!$B$5)</f>
        <v>2025</v>
      </c>
      <c r="C1208" s="213" t="str">
        <f>IF(ISBLANK('Combining-Exhibit 4'!$D$7),"",'Combining-Exhibit 4'!$D$7)</f>
        <v/>
      </c>
      <c r="D1208">
        <v>421400</v>
      </c>
      <c r="E1208" s="115">
        <f>'Combining-Exhibit 4'!D$145</f>
        <v>0</v>
      </c>
      <c r="F1208" t="s">
        <v>812</v>
      </c>
    </row>
    <row r="1209" spans="1:6" x14ac:dyDescent="0.3">
      <c r="A1209">
        <f>VLOOKUP('Start Here'!$B$2,EntityNumber,2,FALSE)</f>
        <v>510002</v>
      </c>
      <c r="B1209" s="131">
        <f>YEAR('Start Here'!$B$5)</f>
        <v>2025</v>
      </c>
      <c r="C1209" s="213" t="str">
        <f>IF(ISBLANK('Combining-Exhibit 4'!$D$7),"",'Combining-Exhibit 4'!$D$7)</f>
        <v/>
      </c>
      <c r="D1209">
        <v>421500</v>
      </c>
      <c r="E1209" s="115">
        <f>'Combining-Exhibit 4'!D$146</f>
        <v>0</v>
      </c>
      <c r="F1209" t="s">
        <v>812</v>
      </c>
    </row>
    <row r="1210" spans="1:6" x14ac:dyDescent="0.3">
      <c r="A1210">
        <f>VLOOKUP('Start Here'!$B$2,EntityNumber,2,FALSE)</f>
        <v>510002</v>
      </c>
      <c r="B1210" s="131">
        <f>YEAR('Start Here'!$B$5)</f>
        <v>2025</v>
      </c>
      <c r="C1210" s="213" t="str">
        <f>IF(ISBLANK('Combining-Exhibit 4'!$D$7),"",'Combining-Exhibit 4'!$D$7)</f>
        <v/>
      </c>
      <c r="D1210">
        <v>421900</v>
      </c>
      <c r="E1210" s="115">
        <f>'Combining-Exhibit 4'!D$147</f>
        <v>0</v>
      </c>
      <c r="F1210" t="s">
        <v>812</v>
      </c>
    </row>
    <row r="1211" spans="1:6" x14ac:dyDescent="0.3">
      <c r="A1211">
        <f>VLOOKUP('Start Here'!$B$2,EntityNumber,2,FALSE)</f>
        <v>510002</v>
      </c>
      <c r="B1211" s="131">
        <f>YEAR('Start Here'!$B$5)</f>
        <v>2025</v>
      </c>
      <c r="C1211" s="213" t="str">
        <f>IF(ISBLANK('Combining-Exhibit 4'!$D$7),"",'Combining-Exhibit 4'!$D$7)</f>
        <v/>
      </c>
      <c r="D1211">
        <v>422100</v>
      </c>
      <c r="E1211" s="115">
        <f>'Combining-Exhibit 4'!D$149</f>
        <v>0</v>
      </c>
      <c r="F1211" t="s">
        <v>812</v>
      </c>
    </row>
    <row r="1212" spans="1:6" x14ac:dyDescent="0.3">
      <c r="A1212">
        <f>VLOOKUP('Start Here'!$B$2,EntityNumber,2,FALSE)</f>
        <v>510002</v>
      </c>
      <c r="B1212" s="131">
        <f>YEAR('Start Here'!$B$5)</f>
        <v>2025</v>
      </c>
      <c r="C1212" s="213" t="str">
        <f>IF(ISBLANK('Combining-Exhibit 4'!$D$7),"",'Combining-Exhibit 4'!$D$7)</f>
        <v/>
      </c>
      <c r="D1212">
        <v>422200</v>
      </c>
      <c r="E1212" s="115">
        <f>'Combining-Exhibit 4'!D$150</f>
        <v>0</v>
      </c>
      <c r="F1212" t="s">
        <v>812</v>
      </c>
    </row>
    <row r="1213" spans="1:6" x14ac:dyDescent="0.3">
      <c r="A1213">
        <f>VLOOKUP('Start Here'!$B$2,EntityNumber,2,FALSE)</f>
        <v>510002</v>
      </c>
      <c r="B1213" s="131">
        <f>YEAR('Start Here'!$B$5)</f>
        <v>2025</v>
      </c>
      <c r="C1213" s="213" t="str">
        <f>IF(ISBLANK('Combining-Exhibit 4'!$D$7),"",'Combining-Exhibit 4'!$D$7)</f>
        <v/>
      </c>
      <c r="D1213">
        <v>422300</v>
      </c>
      <c r="E1213" s="115">
        <f>'Combining-Exhibit 4'!D$151</f>
        <v>0</v>
      </c>
      <c r="F1213" t="s">
        <v>812</v>
      </c>
    </row>
    <row r="1214" spans="1:6" x14ac:dyDescent="0.3">
      <c r="A1214">
        <f>VLOOKUP('Start Here'!$B$2,EntityNumber,2,FALSE)</f>
        <v>510002</v>
      </c>
      <c r="B1214" s="131">
        <f>YEAR('Start Here'!$B$5)</f>
        <v>2025</v>
      </c>
      <c r="C1214" s="213" t="str">
        <f>IF(ISBLANK('Combining-Exhibit 4'!$D$7),"",'Combining-Exhibit 4'!$D$7)</f>
        <v/>
      </c>
      <c r="D1214">
        <v>422500</v>
      </c>
      <c r="E1214" s="115">
        <f>'Combining-Exhibit 4'!D$152</f>
        <v>0</v>
      </c>
      <c r="F1214" t="s">
        <v>812</v>
      </c>
    </row>
    <row r="1215" spans="1:6" x14ac:dyDescent="0.3">
      <c r="A1215">
        <f>VLOOKUP('Start Here'!$B$2,EntityNumber,2,FALSE)</f>
        <v>510002</v>
      </c>
      <c r="B1215" s="131">
        <f>YEAR('Start Here'!$B$5)</f>
        <v>2025</v>
      </c>
      <c r="C1215" s="213" t="str">
        <f>IF(ISBLANK('Combining-Exhibit 4'!$D$7),"",'Combining-Exhibit 4'!$D$7)</f>
        <v/>
      </c>
      <c r="D1215">
        <v>422900</v>
      </c>
      <c r="E1215" s="115">
        <f>'Combining-Exhibit 4'!D$153</f>
        <v>0</v>
      </c>
      <c r="F1215" t="s">
        <v>812</v>
      </c>
    </row>
    <row r="1216" spans="1:6" x14ac:dyDescent="0.3">
      <c r="A1216">
        <f>VLOOKUP('Start Here'!$B$2,EntityNumber,2,FALSE)</f>
        <v>510002</v>
      </c>
      <c r="B1216" s="131">
        <f>YEAR('Start Here'!$B$5)</f>
        <v>2025</v>
      </c>
      <c r="C1216" s="213" t="str">
        <f>IF(ISBLANK('Combining-Exhibit 4'!$D$7),"",'Combining-Exhibit 4'!$D$7)</f>
        <v/>
      </c>
      <c r="D1216">
        <v>431100</v>
      </c>
      <c r="E1216" s="115">
        <f>'Combining-Exhibit 4'!D$158</f>
        <v>0</v>
      </c>
      <c r="F1216" t="s">
        <v>812</v>
      </c>
    </row>
    <row r="1217" spans="1:6" x14ac:dyDescent="0.3">
      <c r="A1217">
        <f>VLOOKUP('Start Here'!$B$2,EntityNumber,2,FALSE)</f>
        <v>510002</v>
      </c>
      <c r="B1217" s="131">
        <f>YEAR('Start Here'!$B$5)</f>
        <v>2025</v>
      </c>
      <c r="C1217" s="213" t="str">
        <f>IF(ISBLANK('Combining-Exhibit 4'!$D$7),"",'Combining-Exhibit 4'!$D$7)</f>
        <v/>
      </c>
      <c r="D1217">
        <v>432100</v>
      </c>
      <c r="E1217" s="115">
        <f>'Combining-Exhibit 4'!D$160</f>
        <v>0</v>
      </c>
      <c r="F1217" t="s">
        <v>812</v>
      </c>
    </row>
    <row r="1218" spans="1:6" x14ac:dyDescent="0.3">
      <c r="A1218">
        <f>VLOOKUP('Start Here'!$B$2,EntityNumber,2,FALSE)</f>
        <v>510002</v>
      </c>
      <c r="B1218" s="131">
        <f>YEAR('Start Here'!$B$5)</f>
        <v>2025</v>
      </c>
      <c r="C1218" s="213" t="str">
        <f>IF(ISBLANK('Combining-Exhibit 4'!$D$7),"",'Combining-Exhibit 4'!$D$7)</f>
        <v/>
      </c>
      <c r="D1218">
        <v>432200</v>
      </c>
      <c r="E1218" s="115">
        <f>'Combining-Exhibit 4'!D$161</f>
        <v>0</v>
      </c>
      <c r="F1218" t="s">
        <v>812</v>
      </c>
    </row>
    <row r="1219" spans="1:6" x14ac:dyDescent="0.3">
      <c r="A1219">
        <f>VLOOKUP('Start Here'!$B$2,EntityNumber,2,FALSE)</f>
        <v>510002</v>
      </c>
      <c r="B1219" s="131">
        <f>YEAR('Start Here'!$B$5)</f>
        <v>2025</v>
      </c>
      <c r="C1219" s="213" t="str">
        <f>IF(ISBLANK('Combining-Exhibit 4'!$D$7),"",'Combining-Exhibit 4'!$D$7)</f>
        <v/>
      </c>
      <c r="D1219">
        <v>433100</v>
      </c>
      <c r="E1219" s="115">
        <f>'Combining-Exhibit 4'!D$163</f>
        <v>0</v>
      </c>
      <c r="F1219" t="s">
        <v>812</v>
      </c>
    </row>
    <row r="1220" spans="1:6" x14ac:dyDescent="0.3">
      <c r="A1220">
        <f>VLOOKUP('Start Here'!$B$2,EntityNumber,2,FALSE)</f>
        <v>510002</v>
      </c>
      <c r="B1220" s="131">
        <f>YEAR('Start Here'!$B$5)</f>
        <v>2025</v>
      </c>
      <c r="C1220" s="213" t="str">
        <f>IF(ISBLANK('Combining-Exhibit 4'!$D$7),"",'Combining-Exhibit 4'!$D$7)</f>
        <v/>
      </c>
      <c r="D1220">
        <v>433200</v>
      </c>
      <c r="E1220" s="115">
        <f>'Combining-Exhibit 4'!D$164</f>
        <v>0</v>
      </c>
      <c r="F1220" t="s">
        <v>812</v>
      </c>
    </row>
    <row r="1221" spans="1:6" x14ac:dyDescent="0.3">
      <c r="A1221">
        <f>VLOOKUP('Start Here'!$B$2,EntityNumber,2,FALSE)</f>
        <v>510002</v>
      </c>
      <c r="B1221" s="131">
        <f>YEAR('Start Here'!$B$5)</f>
        <v>2025</v>
      </c>
      <c r="C1221" s="213" t="str">
        <f>IF(ISBLANK('Combining-Exhibit 4'!$D$7),"",'Combining-Exhibit 4'!$D$7)</f>
        <v/>
      </c>
      <c r="D1221">
        <v>433300</v>
      </c>
      <c r="E1221" s="115">
        <f>'Combining-Exhibit 4'!D$165</f>
        <v>0</v>
      </c>
      <c r="F1221" t="s">
        <v>812</v>
      </c>
    </row>
    <row r="1222" spans="1:6" x14ac:dyDescent="0.3">
      <c r="A1222">
        <f>VLOOKUP('Start Here'!$B$2,EntityNumber,2,FALSE)</f>
        <v>510002</v>
      </c>
      <c r="B1222" s="131">
        <f>YEAR('Start Here'!$B$5)</f>
        <v>2025</v>
      </c>
      <c r="C1222" s="213" t="str">
        <f>IF(ISBLANK('Combining-Exhibit 4'!$D$7),"",'Combining-Exhibit 4'!$D$7)</f>
        <v/>
      </c>
      <c r="D1222">
        <v>434000</v>
      </c>
      <c r="E1222" s="115">
        <f>'Combining-Exhibit 4'!D$166</f>
        <v>0</v>
      </c>
      <c r="F1222" t="s">
        <v>812</v>
      </c>
    </row>
    <row r="1223" spans="1:6" x14ac:dyDescent="0.3">
      <c r="A1223">
        <f>VLOOKUP('Start Here'!$B$2,EntityNumber,2,FALSE)</f>
        <v>510002</v>
      </c>
      <c r="B1223" s="131">
        <f>YEAR('Start Here'!$B$5)</f>
        <v>2025</v>
      </c>
      <c r="C1223" s="213" t="str">
        <f>IF(ISBLANK('Combining-Exhibit 4'!$D$7),"",'Combining-Exhibit 4'!$D$7)</f>
        <v/>
      </c>
      <c r="D1223">
        <v>439000</v>
      </c>
      <c r="E1223" s="115">
        <f>'Combining-Exhibit 4'!D$167</f>
        <v>0</v>
      </c>
      <c r="F1223" t="s">
        <v>812</v>
      </c>
    </row>
    <row r="1224" spans="1:6" x14ac:dyDescent="0.3">
      <c r="A1224">
        <f>VLOOKUP('Start Here'!$B$2,EntityNumber,2,FALSE)</f>
        <v>510002</v>
      </c>
      <c r="B1224" s="131">
        <f>YEAR('Start Here'!$B$5)</f>
        <v>2025</v>
      </c>
      <c r="C1224" s="213" t="str">
        <f>IF(ISBLANK('Combining-Exhibit 4'!$D$7),"",'Combining-Exhibit 4'!$D$7)</f>
        <v/>
      </c>
      <c r="D1224">
        <v>441100</v>
      </c>
      <c r="E1224" s="115">
        <f>'Combining-Exhibit 4'!D$172</f>
        <v>0</v>
      </c>
      <c r="F1224" t="s">
        <v>812</v>
      </c>
    </row>
    <row r="1225" spans="1:6" x14ac:dyDescent="0.3">
      <c r="A1225">
        <f>VLOOKUP('Start Here'!$B$2,EntityNumber,2,FALSE)</f>
        <v>510002</v>
      </c>
      <c r="B1225" s="131">
        <f>YEAR('Start Here'!$B$5)</f>
        <v>2025</v>
      </c>
      <c r="C1225" s="213" t="str">
        <f>IF(ISBLANK('Combining-Exhibit 4'!$D$7),"",'Combining-Exhibit 4'!$D$7)</f>
        <v/>
      </c>
      <c r="D1225">
        <v>441200</v>
      </c>
      <c r="E1225" s="115">
        <f>'Combining-Exhibit 4'!D$173</f>
        <v>0</v>
      </c>
      <c r="F1225" t="s">
        <v>812</v>
      </c>
    </row>
    <row r="1226" spans="1:6" x14ac:dyDescent="0.3">
      <c r="A1226">
        <f>VLOOKUP('Start Here'!$B$2,EntityNumber,2,FALSE)</f>
        <v>510002</v>
      </c>
      <c r="B1226" s="131">
        <f>YEAR('Start Here'!$B$5)</f>
        <v>2025</v>
      </c>
      <c r="C1226" s="213" t="str">
        <f>IF(ISBLANK('Combining-Exhibit 4'!$D$7),"",'Combining-Exhibit 4'!$D$7)</f>
        <v/>
      </c>
      <c r="D1226">
        <v>441300</v>
      </c>
      <c r="E1226" s="115">
        <f>'Combining-Exhibit 4'!D$174</f>
        <v>0</v>
      </c>
      <c r="F1226" t="s">
        <v>812</v>
      </c>
    </row>
    <row r="1227" spans="1:6" x14ac:dyDescent="0.3">
      <c r="A1227">
        <f>VLOOKUP('Start Here'!$B$2,EntityNumber,2,FALSE)</f>
        <v>510002</v>
      </c>
      <c r="B1227" s="131">
        <f>YEAR('Start Here'!$B$5)</f>
        <v>2025</v>
      </c>
      <c r="C1227" s="213" t="str">
        <f>IF(ISBLANK('Combining-Exhibit 4'!$D$7),"",'Combining-Exhibit 4'!$D$7)</f>
        <v/>
      </c>
      <c r="D1227">
        <v>441500</v>
      </c>
      <c r="E1227" s="115">
        <f>'Combining-Exhibit 4'!D$175</f>
        <v>0</v>
      </c>
      <c r="F1227" t="s">
        <v>812</v>
      </c>
    </row>
    <row r="1228" spans="1:6" x14ac:dyDescent="0.3">
      <c r="A1228">
        <f>VLOOKUP('Start Here'!$B$2,EntityNumber,2,FALSE)</f>
        <v>510002</v>
      </c>
      <c r="B1228" s="131">
        <f>YEAR('Start Here'!$B$5)</f>
        <v>2025</v>
      </c>
      <c r="C1228" s="213" t="str">
        <f>IF(ISBLANK('Combining-Exhibit 4'!$D$7),"",'Combining-Exhibit 4'!$D$7)</f>
        <v/>
      </c>
      <c r="D1228">
        <v>441900</v>
      </c>
      <c r="E1228" s="115">
        <f>'Combining-Exhibit 4'!D$176</f>
        <v>0</v>
      </c>
      <c r="F1228" t="s">
        <v>812</v>
      </c>
    </row>
    <row r="1229" spans="1:6" x14ac:dyDescent="0.3">
      <c r="A1229">
        <f>VLOOKUP('Start Here'!$B$2,EntityNumber,2,FALSE)</f>
        <v>510002</v>
      </c>
      <c r="B1229" s="131">
        <f>YEAR('Start Here'!$B$5)</f>
        <v>2025</v>
      </c>
      <c r="C1229" s="213" t="str">
        <f>IF(ISBLANK('Combining-Exhibit 4'!$D$7),"",'Combining-Exhibit 4'!$D$7)</f>
        <v/>
      </c>
      <c r="D1229">
        <v>442100</v>
      </c>
      <c r="E1229" s="115">
        <f>'Combining-Exhibit 4'!D$178</f>
        <v>0</v>
      </c>
      <c r="F1229" t="s">
        <v>812</v>
      </c>
    </row>
    <row r="1230" spans="1:6" x14ac:dyDescent="0.3">
      <c r="A1230">
        <f>VLOOKUP('Start Here'!$B$2,EntityNumber,2,FALSE)</f>
        <v>510002</v>
      </c>
      <c r="B1230" s="131">
        <f>YEAR('Start Here'!$B$5)</f>
        <v>2025</v>
      </c>
      <c r="C1230" s="213" t="str">
        <f>IF(ISBLANK('Combining-Exhibit 4'!$D$7),"",'Combining-Exhibit 4'!$D$7)</f>
        <v/>
      </c>
      <c r="D1230">
        <v>442200</v>
      </c>
      <c r="E1230" s="115">
        <f>'Combining-Exhibit 4'!D$179</f>
        <v>0</v>
      </c>
      <c r="F1230" t="s">
        <v>812</v>
      </c>
    </row>
    <row r="1231" spans="1:6" x14ac:dyDescent="0.3">
      <c r="A1231">
        <f>VLOOKUP('Start Here'!$B$2,EntityNumber,2,FALSE)</f>
        <v>510002</v>
      </c>
      <c r="B1231" s="131">
        <f>YEAR('Start Here'!$B$5)</f>
        <v>2025</v>
      </c>
      <c r="C1231" s="213" t="str">
        <f>IF(ISBLANK('Combining-Exhibit 4'!$D$7),"",'Combining-Exhibit 4'!$D$7)</f>
        <v/>
      </c>
      <c r="D1231">
        <v>442300</v>
      </c>
      <c r="E1231" s="115">
        <f>'Combining-Exhibit 4'!D$180</f>
        <v>0</v>
      </c>
      <c r="F1231" t="s">
        <v>812</v>
      </c>
    </row>
    <row r="1232" spans="1:6" x14ac:dyDescent="0.3">
      <c r="A1232">
        <f>VLOOKUP('Start Here'!$B$2,EntityNumber,2,FALSE)</f>
        <v>510002</v>
      </c>
      <c r="B1232" s="131">
        <f>YEAR('Start Here'!$B$5)</f>
        <v>2025</v>
      </c>
      <c r="C1232" s="213" t="str">
        <f>IF(ISBLANK('Combining-Exhibit 4'!$D$7),"",'Combining-Exhibit 4'!$D$7)</f>
        <v/>
      </c>
      <c r="D1232">
        <v>442400</v>
      </c>
      <c r="E1232" s="115">
        <f>'Combining-Exhibit 4'!D$181</f>
        <v>0</v>
      </c>
      <c r="F1232" t="s">
        <v>812</v>
      </c>
    </row>
    <row r="1233" spans="1:6" x14ac:dyDescent="0.3">
      <c r="A1233">
        <f>VLOOKUP('Start Here'!$B$2,EntityNumber,2,FALSE)</f>
        <v>510002</v>
      </c>
      <c r="B1233" s="131">
        <f>YEAR('Start Here'!$B$5)</f>
        <v>2025</v>
      </c>
      <c r="C1233" s="213" t="str">
        <f>IF(ISBLANK('Combining-Exhibit 4'!$D$7),"",'Combining-Exhibit 4'!$D$7)</f>
        <v/>
      </c>
      <c r="D1233">
        <v>442500</v>
      </c>
      <c r="E1233" s="115">
        <f>'Combining-Exhibit 4'!D$182</f>
        <v>0</v>
      </c>
      <c r="F1233" t="s">
        <v>812</v>
      </c>
    </row>
    <row r="1234" spans="1:6" x14ac:dyDescent="0.3">
      <c r="A1234">
        <f>VLOOKUP('Start Here'!$B$2,EntityNumber,2,FALSE)</f>
        <v>510002</v>
      </c>
      <c r="B1234" s="131">
        <f>YEAR('Start Here'!$B$5)</f>
        <v>2025</v>
      </c>
      <c r="C1234" s="213" t="str">
        <f>IF(ISBLANK('Combining-Exhibit 4'!$D$7),"",'Combining-Exhibit 4'!$D$7)</f>
        <v/>
      </c>
      <c r="D1234">
        <v>442600</v>
      </c>
      <c r="E1234" s="115">
        <f>'Combining-Exhibit 4'!D$183</f>
        <v>0</v>
      </c>
      <c r="F1234" t="s">
        <v>812</v>
      </c>
    </row>
    <row r="1235" spans="1:6" x14ac:dyDescent="0.3">
      <c r="A1235">
        <f>VLOOKUP('Start Here'!$B$2,EntityNumber,2,FALSE)</f>
        <v>510002</v>
      </c>
      <c r="B1235" s="131">
        <f>YEAR('Start Here'!$B$5)</f>
        <v>2025</v>
      </c>
      <c r="C1235" s="213" t="str">
        <f>IF(ISBLANK('Combining-Exhibit 4'!$D$7),"",'Combining-Exhibit 4'!$D$7)</f>
        <v/>
      </c>
      <c r="D1235">
        <v>442900</v>
      </c>
      <c r="E1235" s="115">
        <f>'Combining-Exhibit 4'!D$184</f>
        <v>0</v>
      </c>
      <c r="F1235" t="s">
        <v>812</v>
      </c>
    </row>
    <row r="1236" spans="1:6" x14ac:dyDescent="0.3">
      <c r="A1236">
        <f>VLOOKUP('Start Here'!$B$2,EntityNumber,2,FALSE)</f>
        <v>510002</v>
      </c>
      <c r="B1236" s="131">
        <f>YEAR('Start Here'!$B$5)</f>
        <v>2025</v>
      </c>
      <c r="C1236" s="213" t="str">
        <f>IF(ISBLANK('Combining-Exhibit 4'!$D$7),"",'Combining-Exhibit 4'!$D$7)</f>
        <v/>
      </c>
      <c r="D1236">
        <v>443100</v>
      </c>
      <c r="E1236" s="115">
        <f>'Combining-Exhibit 4'!D$186</f>
        <v>0</v>
      </c>
      <c r="F1236" t="s">
        <v>812</v>
      </c>
    </row>
    <row r="1237" spans="1:6" x14ac:dyDescent="0.3">
      <c r="A1237">
        <f>VLOOKUP('Start Here'!$B$2,EntityNumber,2,FALSE)</f>
        <v>510002</v>
      </c>
      <c r="B1237" s="131">
        <f>YEAR('Start Here'!$B$5)</f>
        <v>2025</v>
      </c>
      <c r="C1237" s="213" t="str">
        <f>IF(ISBLANK('Combining-Exhibit 4'!$D$7),"",'Combining-Exhibit 4'!$D$7)</f>
        <v/>
      </c>
      <c r="D1237">
        <v>443200</v>
      </c>
      <c r="E1237" s="115">
        <f>'Combining-Exhibit 4'!D$187</f>
        <v>0</v>
      </c>
      <c r="F1237" t="s">
        <v>812</v>
      </c>
    </row>
    <row r="1238" spans="1:6" x14ac:dyDescent="0.3">
      <c r="A1238">
        <f>VLOOKUP('Start Here'!$B$2,EntityNumber,2,FALSE)</f>
        <v>510002</v>
      </c>
      <c r="B1238" s="131">
        <f>YEAR('Start Here'!$B$5)</f>
        <v>2025</v>
      </c>
      <c r="C1238" s="213" t="str">
        <f>IF(ISBLANK('Combining-Exhibit 4'!$D$7),"",'Combining-Exhibit 4'!$D$7)</f>
        <v/>
      </c>
      <c r="D1238">
        <v>443300</v>
      </c>
      <c r="E1238" s="115">
        <f>'Combining-Exhibit 4'!D$188</f>
        <v>0</v>
      </c>
      <c r="F1238" t="s">
        <v>812</v>
      </c>
    </row>
    <row r="1239" spans="1:6" x14ac:dyDescent="0.3">
      <c r="A1239">
        <f>VLOOKUP('Start Here'!$B$2,EntityNumber,2,FALSE)</f>
        <v>510002</v>
      </c>
      <c r="B1239" s="131">
        <f>YEAR('Start Here'!$B$5)</f>
        <v>2025</v>
      </c>
      <c r="C1239" s="213" t="str">
        <f>IF(ISBLANK('Combining-Exhibit 4'!$D$7),"",'Combining-Exhibit 4'!$D$7)</f>
        <v/>
      </c>
      <c r="D1239">
        <v>443400</v>
      </c>
      <c r="E1239" s="115">
        <f>'Combining-Exhibit 4'!D$189</f>
        <v>0</v>
      </c>
      <c r="F1239" t="s">
        <v>812</v>
      </c>
    </row>
    <row r="1240" spans="1:6" x14ac:dyDescent="0.3">
      <c r="A1240">
        <f>VLOOKUP('Start Here'!$B$2,EntityNumber,2,FALSE)</f>
        <v>510002</v>
      </c>
      <c r="B1240" s="131">
        <f>YEAR('Start Here'!$B$5)</f>
        <v>2025</v>
      </c>
      <c r="C1240" s="213" t="str">
        <f>IF(ISBLANK('Combining-Exhibit 4'!$D$7),"",'Combining-Exhibit 4'!$D$7)</f>
        <v/>
      </c>
      <c r="D1240">
        <v>443900</v>
      </c>
      <c r="E1240" s="115">
        <f>'Combining-Exhibit 4'!D$190</f>
        <v>0</v>
      </c>
      <c r="F1240" t="s">
        <v>812</v>
      </c>
    </row>
    <row r="1241" spans="1:6" x14ac:dyDescent="0.3">
      <c r="A1241">
        <f>VLOOKUP('Start Here'!$B$2,EntityNumber,2,FALSE)</f>
        <v>510002</v>
      </c>
      <c r="B1241" s="131">
        <f>YEAR('Start Here'!$B$5)</f>
        <v>2025</v>
      </c>
      <c r="C1241" s="213" t="str">
        <f>IF(ISBLANK('Combining-Exhibit 4'!$D$7),"",'Combining-Exhibit 4'!$D$7)</f>
        <v/>
      </c>
      <c r="D1241">
        <v>444100</v>
      </c>
      <c r="E1241" s="115">
        <f>'Combining-Exhibit 4'!D$192</f>
        <v>0</v>
      </c>
      <c r="F1241" t="s">
        <v>812</v>
      </c>
    </row>
    <row r="1242" spans="1:6" x14ac:dyDescent="0.3">
      <c r="A1242">
        <f>VLOOKUP('Start Here'!$B$2,EntityNumber,2,FALSE)</f>
        <v>510002</v>
      </c>
      <c r="B1242" s="131">
        <f>YEAR('Start Here'!$B$5)</f>
        <v>2025</v>
      </c>
      <c r="C1242" s="213" t="str">
        <f>IF(ISBLANK('Combining-Exhibit 4'!$D$7),"",'Combining-Exhibit 4'!$D$7)</f>
        <v/>
      </c>
      <c r="D1242">
        <v>444200</v>
      </c>
      <c r="E1242" s="115">
        <f>'Combining-Exhibit 4'!D$193</f>
        <v>0</v>
      </c>
      <c r="F1242" t="s">
        <v>812</v>
      </c>
    </row>
    <row r="1243" spans="1:6" x14ac:dyDescent="0.3">
      <c r="A1243">
        <f>VLOOKUP('Start Here'!$B$2,EntityNumber,2,FALSE)</f>
        <v>510002</v>
      </c>
      <c r="B1243" s="131">
        <f>YEAR('Start Here'!$B$5)</f>
        <v>2025</v>
      </c>
      <c r="C1243" s="213" t="str">
        <f>IF(ISBLANK('Combining-Exhibit 4'!$D$7),"",'Combining-Exhibit 4'!$D$7)</f>
        <v/>
      </c>
      <c r="D1243">
        <v>444300</v>
      </c>
      <c r="E1243" s="115">
        <f>'Combining-Exhibit 4'!D$194</f>
        <v>0</v>
      </c>
      <c r="F1243" t="s">
        <v>812</v>
      </c>
    </row>
    <row r="1244" spans="1:6" x14ac:dyDescent="0.3">
      <c r="A1244">
        <f>VLOOKUP('Start Here'!$B$2,EntityNumber,2,FALSE)</f>
        <v>510002</v>
      </c>
      <c r="B1244" s="131">
        <f>YEAR('Start Here'!$B$5)</f>
        <v>2025</v>
      </c>
      <c r="C1244" s="213" t="str">
        <f>IF(ISBLANK('Combining-Exhibit 4'!$D$7),"",'Combining-Exhibit 4'!$D$7)</f>
        <v/>
      </c>
      <c r="D1244">
        <v>444400</v>
      </c>
      <c r="E1244" s="115">
        <f>'Combining-Exhibit 4'!D$195</f>
        <v>0</v>
      </c>
      <c r="F1244" t="s">
        <v>812</v>
      </c>
    </row>
    <row r="1245" spans="1:6" x14ac:dyDescent="0.3">
      <c r="A1245">
        <f>VLOOKUP('Start Here'!$B$2,EntityNumber,2,FALSE)</f>
        <v>510002</v>
      </c>
      <c r="B1245" s="131">
        <f>YEAR('Start Here'!$B$5)</f>
        <v>2025</v>
      </c>
      <c r="C1245" s="213" t="str">
        <f>IF(ISBLANK('Combining-Exhibit 4'!$D$7),"",'Combining-Exhibit 4'!$D$7)</f>
        <v/>
      </c>
      <c r="D1245">
        <v>444500</v>
      </c>
      <c r="E1245" s="115">
        <f>'Combining-Exhibit 4'!D$196</f>
        <v>0</v>
      </c>
      <c r="F1245" t="s">
        <v>812</v>
      </c>
    </row>
    <row r="1246" spans="1:6" x14ac:dyDescent="0.3">
      <c r="A1246">
        <f>VLOOKUP('Start Here'!$B$2,EntityNumber,2,FALSE)</f>
        <v>510002</v>
      </c>
      <c r="B1246" s="131">
        <f>YEAR('Start Here'!$B$5)</f>
        <v>2025</v>
      </c>
      <c r="C1246" s="213" t="str">
        <f>IF(ISBLANK('Combining-Exhibit 4'!$D$7),"",'Combining-Exhibit 4'!$D$7)</f>
        <v/>
      </c>
      <c r="D1246">
        <v>444900</v>
      </c>
      <c r="E1246" s="115">
        <f>'Combining-Exhibit 4'!D$197</f>
        <v>0</v>
      </c>
      <c r="F1246" t="s">
        <v>812</v>
      </c>
    </row>
    <row r="1247" spans="1:6" x14ac:dyDescent="0.3">
      <c r="A1247">
        <f>VLOOKUP('Start Here'!$B$2,EntityNumber,2,FALSE)</f>
        <v>510002</v>
      </c>
      <c r="B1247" s="131">
        <f>YEAR('Start Here'!$B$5)</f>
        <v>2025</v>
      </c>
      <c r="C1247" s="213" t="str">
        <f>IF(ISBLANK('Combining-Exhibit 4'!$D$7),"",'Combining-Exhibit 4'!$D$7)</f>
        <v/>
      </c>
      <c r="D1247">
        <v>451100</v>
      </c>
      <c r="E1247" s="115">
        <f>'Combining-Exhibit 4'!D$202</f>
        <v>0</v>
      </c>
      <c r="F1247" t="s">
        <v>812</v>
      </c>
    </row>
    <row r="1248" spans="1:6" x14ac:dyDescent="0.3">
      <c r="A1248">
        <f>VLOOKUP('Start Here'!$B$2,EntityNumber,2,FALSE)</f>
        <v>510002</v>
      </c>
      <c r="B1248" s="131">
        <f>YEAR('Start Here'!$B$5)</f>
        <v>2025</v>
      </c>
      <c r="C1248" s="213" t="str">
        <f>IF(ISBLANK('Combining-Exhibit 4'!$D$7),"",'Combining-Exhibit 4'!$D$7)</f>
        <v/>
      </c>
      <c r="D1248">
        <v>451200</v>
      </c>
      <c r="E1248" s="115">
        <f>'Combining-Exhibit 4'!D$203</f>
        <v>0</v>
      </c>
      <c r="F1248" t="s">
        <v>812</v>
      </c>
    </row>
    <row r="1249" spans="1:6" x14ac:dyDescent="0.3">
      <c r="A1249">
        <f>VLOOKUP('Start Here'!$B$2,EntityNumber,2,FALSE)</f>
        <v>510002</v>
      </c>
      <c r="B1249" s="131">
        <f>YEAR('Start Here'!$B$5)</f>
        <v>2025</v>
      </c>
      <c r="C1249" s="213" t="str">
        <f>IF(ISBLANK('Combining-Exhibit 4'!$D$7),"",'Combining-Exhibit 4'!$D$7)</f>
        <v/>
      </c>
      <c r="D1249">
        <v>451300</v>
      </c>
      <c r="E1249" s="115">
        <f>'Combining-Exhibit 4'!D$204</f>
        <v>0</v>
      </c>
      <c r="F1249" t="s">
        <v>812</v>
      </c>
    </row>
    <row r="1250" spans="1:6" x14ac:dyDescent="0.3">
      <c r="A1250">
        <f>VLOOKUP('Start Here'!$B$2,EntityNumber,2,FALSE)</f>
        <v>510002</v>
      </c>
      <c r="B1250" s="131">
        <f>YEAR('Start Here'!$B$5)</f>
        <v>2025</v>
      </c>
      <c r="C1250" s="213" t="str">
        <f>IF(ISBLANK('Combining-Exhibit 4'!$D$7),"",'Combining-Exhibit 4'!$D$7)</f>
        <v/>
      </c>
      <c r="D1250">
        <v>451400</v>
      </c>
      <c r="E1250" s="115">
        <f>'Combining-Exhibit 4'!D$205</f>
        <v>0</v>
      </c>
      <c r="F1250" t="s">
        <v>812</v>
      </c>
    </row>
    <row r="1251" spans="1:6" x14ac:dyDescent="0.3">
      <c r="A1251">
        <f>VLOOKUP('Start Here'!$B$2,EntityNumber,2,FALSE)</f>
        <v>510002</v>
      </c>
      <c r="B1251" s="131">
        <f>YEAR('Start Here'!$B$5)</f>
        <v>2025</v>
      </c>
      <c r="C1251" s="213" t="str">
        <f>IF(ISBLANK('Combining-Exhibit 4'!$D$7),"",'Combining-Exhibit 4'!$D$7)</f>
        <v/>
      </c>
      <c r="D1251">
        <v>451500</v>
      </c>
      <c r="E1251" s="115">
        <f>'Combining-Exhibit 4'!D$206</f>
        <v>0</v>
      </c>
      <c r="F1251" t="s">
        <v>812</v>
      </c>
    </row>
    <row r="1252" spans="1:6" x14ac:dyDescent="0.3">
      <c r="A1252">
        <f>VLOOKUP('Start Here'!$B$2,EntityNumber,2,FALSE)</f>
        <v>510002</v>
      </c>
      <c r="B1252" s="131">
        <f>YEAR('Start Here'!$B$5)</f>
        <v>2025</v>
      </c>
      <c r="C1252" s="213" t="str">
        <f>IF(ISBLANK('Combining-Exhibit 4'!$D$7),"",'Combining-Exhibit 4'!$D$7)</f>
        <v/>
      </c>
      <c r="D1252">
        <v>451600</v>
      </c>
      <c r="E1252" s="115">
        <f>'Combining-Exhibit 4'!D$207</f>
        <v>0</v>
      </c>
      <c r="F1252" t="s">
        <v>812</v>
      </c>
    </row>
    <row r="1253" spans="1:6" x14ac:dyDescent="0.3">
      <c r="A1253">
        <f>VLOOKUP('Start Here'!$B$2,EntityNumber,2,FALSE)</f>
        <v>510002</v>
      </c>
      <c r="B1253" s="131">
        <f>YEAR('Start Here'!$B$5)</f>
        <v>2025</v>
      </c>
      <c r="C1253" s="213" t="str">
        <f>IF(ISBLANK('Combining-Exhibit 4'!$D$7),"",'Combining-Exhibit 4'!$D$7)</f>
        <v/>
      </c>
      <c r="D1253">
        <v>451900</v>
      </c>
      <c r="E1253" s="115">
        <f>'Combining-Exhibit 4'!D$208</f>
        <v>0</v>
      </c>
      <c r="F1253" t="s">
        <v>812</v>
      </c>
    </row>
    <row r="1254" spans="1:6" x14ac:dyDescent="0.3">
      <c r="A1254">
        <f>VLOOKUP('Start Here'!$B$2,EntityNumber,2,FALSE)</f>
        <v>510002</v>
      </c>
      <c r="B1254" s="131">
        <f>YEAR('Start Here'!$B$5)</f>
        <v>2025</v>
      </c>
      <c r="C1254" s="213" t="str">
        <f>IF(ISBLANK('Combining-Exhibit 4'!$D$7),"",'Combining-Exhibit 4'!$D$7)</f>
        <v/>
      </c>
      <c r="D1254">
        <v>452100</v>
      </c>
      <c r="E1254" s="115">
        <f>'Combining-Exhibit 4'!D$210</f>
        <v>0</v>
      </c>
      <c r="F1254" t="s">
        <v>812</v>
      </c>
    </row>
    <row r="1255" spans="1:6" x14ac:dyDescent="0.3">
      <c r="A1255">
        <f>VLOOKUP('Start Here'!$B$2,EntityNumber,2,FALSE)</f>
        <v>510002</v>
      </c>
      <c r="B1255" s="131">
        <f>YEAR('Start Here'!$B$5)</f>
        <v>2025</v>
      </c>
      <c r="C1255" s="213" t="str">
        <f>IF(ISBLANK('Combining-Exhibit 4'!$D$7),"",'Combining-Exhibit 4'!$D$7)</f>
        <v/>
      </c>
      <c r="D1255">
        <v>452200</v>
      </c>
      <c r="E1255" s="115">
        <f>'Combining-Exhibit 4'!D$211</f>
        <v>0</v>
      </c>
      <c r="F1255" t="s">
        <v>812</v>
      </c>
    </row>
    <row r="1256" spans="1:6" x14ac:dyDescent="0.3">
      <c r="A1256">
        <f>VLOOKUP('Start Here'!$B$2,EntityNumber,2,FALSE)</f>
        <v>510002</v>
      </c>
      <c r="B1256" s="131">
        <f>YEAR('Start Here'!$B$5)</f>
        <v>2025</v>
      </c>
      <c r="C1256" s="213" t="str">
        <f>IF(ISBLANK('Combining-Exhibit 4'!$D$7),"",'Combining-Exhibit 4'!$D$7)</f>
        <v/>
      </c>
      <c r="D1256">
        <v>452300</v>
      </c>
      <c r="E1256" s="115">
        <f>'Combining-Exhibit 4'!D$212</f>
        <v>0</v>
      </c>
      <c r="F1256" t="s">
        <v>812</v>
      </c>
    </row>
    <row r="1257" spans="1:6" x14ac:dyDescent="0.3">
      <c r="A1257">
        <f>VLOOKUP('Start Here'!$B$2,EntityNumber,2,FALSE)</f>
        <v>510002</v>
      </c>
      <c r="B1257" s="131">
        <f>YEAR('Start Here'!$B$5)</f>
        <v>2025</v>
      </c>
      <c r="C1257" s="213" t="str">
        <f>IF(ISBLANK('Combining-Exhibit 4'!$D$7),"",'Combining-Exhibit 4'!$D$7)</f>
        <v/>
      </c>
      <c r="D1257">
        <v>452400</v>
      </c>
      <c r="E1257" s="115">
        <f>'Combining-Exhibit 4'!D$213</f>
        <v>0</v>
      </c>
      <c r="F1257" t="s">
        <v>812</v>
      </c>
    </row>
    <row r="1258" spans="1:6" x14ac:dyDescent="0.3">
      <c r="A1258">
        <f>VLOOKUP('Start Here'!$B$2,EntityNumber,2,FALSE)</f>
        <v>510002</v>
      </c>
      <c r="B1258" s="131">
        <f>YEAR('Start Here'!$B$5)</f>
        <v>2025</v>
      </c>
      <c r="C1258" s="213" t="str">
        <f>IF(ISBLANK('Combining-Exhibit 4'!$D$7),"",'Combining-Exhibit 4'!$D$7)</f>
        <v/>
      </c>
      <c r="D1258">
        <v>452500</v>
      </c>
      <c r="E1258" s="115">
        <f>'Combining-Exhibit 4'!D$214</f>
        <v>0</v>
      </c>
      <c r="F1258" t="s">
        <v>812</v>
      </c>
    </row>
    <row r="1259" spans="1:6" x14ac:dyDescent="0.3">
      <c r="A1259">
        <f>VLOOKUP('Start Here'!$B$2,EntityNumber,2,FALSE)</f>
        <v>510002</v>
      </c>
      <c r="B1259" s="131">
        <f>YEAR('Start Here'!$B$5)</f>
        <v>2025</v>
      </c>
      <c r="C1259" s="213" t="str">
        <f>IF(ISBLANK('Combining-Exhibit 4'!$D$7),"",'Combining-Exhibit 4'!$D$7)</f>
        <v/>
      </c>
      <c r="D1259">
        <v>452900</v>
      </c>
      <c r="E1259" s="115">
        <f>'Combining-Exhibit 4'!D$215</f>
        <v>0</v>
      </c>
      <c r="F1259" t="s">
        <v>812</v>
      </c>
    </row>
    <row r="1260" spans="1:6" x14ac:dyDescent="0.3">
      <c r="A1260">
        <f>VLOOKUP('Start Here'!$B$2,EntityNumber,2,FALSE)</f>
        <v>510002</v>
      </c>
      <c r="B1260" s="131">
        <f>YEAR('Start Here'!$B$5)</f>
        <v>2025</v>
      </c>
      <c r="C1260" s="213" t="str">
        <f>IF(ISBLANK('Combining-Exhibit 4'!$D$7),"",'Combining-Exhibit 4'!$D$7)</f>
        <v/>
      </c>
      <c r="D1260">
        <v>461100</v>
      </c>
      <c r="E1260" s="115">
        <f>'Combining-Exhibit 4'!D$220</f>
        <v>0</v>
      </c>
      <c r="F1260" t="s">
        <v>812</v>
      </c>
    </row>
    <row r="1261" spans="1:6" x14ac:dyDescent="0.3">
      <c r="A1261">
        <f>VLOOKUP('Start Here'!$B$2,EntityNumber,2,FALSE)</f>
        <v>510002</v>
      </c>
      <c r="B1261" s="131">
        <f>YEAR('Start Here'!$B$5)</f>
        <v>2025</v>
      </c>
      <c r="C1261" s="213" t="str">
        <f>IF(ISBLANK('Combining-Exhibit 4'!$D$7),"",'Combining-Exhibit 4'!$D$7)</f>
        <v/>
      </c>
      <c r="D1261">
        <v>461200</v>
      </c>
      <c r="E1261" s="115">
        <f>'Combining-Exhibit 4'!D$221</f>
        <v>0</v>
      </c>
      <c r="F1261" t="s">
        <v>812</v>
      </c>
    </row>
    <row r="1262" spans="1:6" x14ac:dyDescent="0.3">
      <c r="A1262">
        <f>VLOOKUP('Start Here'!$B$2,EntityNumber,2,FALSE)</f>
        <v>510002</v>
      </c>
      <c r="B1262" s="131">
        <f>YEAR('Start Here'!$B$5)</f>
        <v>2025</v>
      </c>
      <c r="C1262" s="213" t="str">
        <f>IF(ISBLANK('Combining-Exhibit 4'!$D$7),"",'Combining-Exhibit 4'!$D$7)</f>
        <v/>
      </c>
      <c r="D1262">
        <v>461300</v>
      </c>
      <c r="E1262" s="115">
        <f>'Combining-Exhibit 4'!D$222</f>
        <v>0</v>
      </c>
      <c r="F1262" t="s">
        <v>812</v>
      </c>
    </row>
    <row r="1263" spans="1:6" x14ac:dyDescent="0.3">
      <c r="A1263">
        <f>VLOOKUP('Start Here'!$B$2,EntityNumber,2,FALSE)</f>
        <v>510002</v>
      </c>
      <c r="B1263" s="131">
        <f>YEAR('Start Here'!$B$5)</f>
        <v>2025</v>
      </c>
      <c r="C1263" s="213" t="str">
        <f>IF(ISBLANK('Combining-Exhibit 4'!$D$7),"",'Combining-Exhibit 4'!$D$7)</f>
        <v/>
      </c>
      <c r="D1263">
        <v>461400</v>
      </c>
      <c r="E1263" s="115">
        <f>'Combining-Exhibit 4'!D$223</f>
        <v>0</v>
      </c>
      <c r="F1263" t="s">
        <v>812</v>
      </c>
    </row>
    <row r="1264" spans="1:6" x14ac:dyDescent="0.3">
      <c r="A1264">
        <f>VLOOKUP('Start Here'!$B$2,EntityNumber,2,FALSE)</f>
        <v>510002</v>
      </c>
      <c r="B1264" s="131">
        <f>YEAR('Start Here'!$B$5)</f>
        <v>2025</v>
      </c>
      <c r="C1264" s="213" t="str">
        <f>IF(ISBLANK('Combining-Exhibit 4'!$D$7),"",'Combining-Exhibit 4'!$D$7)</f>
        <v/>
      </c>
      <c r="D1264">
        <v>461500</v>
      </c>
      <c r="E1264" s="115">
        <f>'Combining-Exhibit 4'!D$224</f>
        <v>0</v>
      </c>
      <c r="F1264" t="s">
        <v>812</v>
      </c>
    </row>
    <row r="1265" spans="1:6" x14ac:dyDescent="0.3">
      <c r="A1265">
        <f>VLOOKUP('Start Here'!$B$2,EntityNumber,2,FALSE)</f>
        <v>510002</v>
      </c>
      <c r="B1265" s="131">
        <f>YEAR('Start Here'!$B$5)</f>
        <v>2025</v>
      </c>
      <c r="C1265" s="213" t="str">
        <f>IF(ISBLANK('Combining-Exhibit 4'!$D$7),"",'Combining-Exhibit 4'!$D$7)</f>
        <v/>
      </c>
      <c r="D1265">
        <v>461600</v>
      </c>
      <c r="E1265" s="115">
        <f>'Combining-Exhibit 4'!D$225</f>
        <v>0</v>
      </c>
      <c r="F1265" t="s">
        <v>812</v>
      </c>
    </row>
    <row r="1266" spans="1:6" x14ac:dyDescent="0.3">
      <c r="A1266">
        <f>VLOOKUP('Start Here'!$B$2,EntityNumber,2,FALSE)</f>
        <v>510002</v>
      </c>
      <c r="B1266" s="131">
        <f>YEAR('Start Here'!$B$5)</f>
        <v>2025</v>
      </c>
      <c r="C1266" s="213" t="str">
        <f>IF(ISBLANK('Combining-Exhibit 4'!$D$7),"",'Combining-Exhibit 4'!$D$7)</f>
        <v/>
      </c>
      <c r="D1266">
        <v>461900</v>
      </c>
      <c r="E1266" s="115">
        <f>'Combining-Exhibit 4'!D$226</f>
        <v>0</v>
      </c>
      <c r="F1266" t="s">
        <v>812</v>
      </c>
    </row>
    <row r="1267" spans="1:6" x14ac:dyDescent="0.3">
      <c r="A1267">
        <f>VLOOKUP('Start Here'!$B$2,EntityNumber,2,FALSE)</f>
        <v>510002</v>
      </c>
      <c r="B1267" s="131">
        <f>YEAR('Start Here'!$B$5)</f>
        <v>2025</v>
      </c>
      <c r="C1267" s="213" t="str">
        <f>IF(ISBLANK('Combining-Exhibit 4'!$D$7),"",'Combining-Exhibit 4'!$D$7)</f>
        <v/>
      </c>
      <c r="D1267">
        <v>462100</v>
      </c>
      <c r="E1267" s="115">
        <f>'Combining-Exhibit 4'!D$228</f>
        <v>0</v>
      </c>
      <c r="F1267" t="s">
        <v>812</v>
      </c>
    </row>
    <row r="1268" spans="1:6" x14ac:dyDescent="0.3">
      <c r="A1268">
        <f>VLOOKUP('Start Here'!$B$2,EntityNumber,2,FALSE)</f>
        <v>510002</v>
      </c>
      <c r="B1268" s="131">
        <f>YEAR('Start Here'!$B$5)</f>
        <v>2025</v>
      </c>
      <c r="C1268" s="213" t="str">
        <f>IF(ISBLANK('Combining-Exhibit 4'!$D$7),"",'Combining-Exhibit 4'!$D$7)</f>
        <v/>
      </c>
      <c r="D1268">
        <v>462200</v>
      </c>
      <c r="E1268" s="115">
        <f>'Combining-Exhibit 4'!D$229</f>
        <v>0</v>
      </c>
      <c r="F1268" t="s">
        <v>812</v>
      </c>
    </row>
    <row r="1269" spans="1:6" x14ac:dyDescent="0.3">
      <c r="A1269">
        <f>VLOOKUP('Start Here'!$B$2,EntityNumber,2,FALSE)</f>
        <v>510002</v>
      </c>
      <c r="B1269" s="131">
        <f>YEAR('Start Here'!$B$5)</f>
        <v>2025</v>
      </c>
      <c r="C1269" s="213" t="str">
        <f>IF(ISBLANK('Combining-Exhibit 4'!$D$7),"",'Combining-Exhibit 4'!$D$7)</f>
        <v/>
      </c>
      <c r="D1269">
        <v>462300</v>
      </c>
      <c r="E1269" s="115">
        <f>'Combining-Exhibit 4'!D$230</f>
        <v>0</v>
      </c>
      <c r="F1269" t="s">
        <v>812</v>
      </c>
    </row>
    <row r="1270" spans="1:6" x14ac:dyDescent="0.3">
      <c r="A1270">
        <f>VLOOKUP('Start Here'!$B$2,EntityNumber,2,FALSE)</f>
        <v>510002</v>
      </c>
      <c r="B1270" s="131">
        <f>YEAR('Start Here'!$B$5)</f>
        <v>2025</v>
      </c>
      <c r="C1270" s="213" t="str">
        <f>IF(ISBLANK('Combining-Exhibit 4'!$D$7),"",'Combining-Exhibit 4'!$D$7)</f>
        <v/>
      </c>
      <c r="D1270">
        <v>462400</v>
      </c>
      <c r="E1270" s="115">
        <f>'Combining-Exhibit 4'!D$231</f>
        <v>0</v>
      </c>
      <c r="F1270" t="s">
        <v>812</v>
      </c>
    </row>
    <row r="1271" spans="1:6" x14ac:dyDescent="0.3">
      <c r="A1271">
        <f>VLOOKUP('Start Here'!$B$2,EntityNumber,2,FALSE)</f>
        <v>510002</v>
      </c>
      <c r="B1271" s="131">
        <f>YEAR('Start Here'!$B$5)</f>
        <v>2025</v>
      </c>
      <c r="C1271" s="213" t="str">
        <f>IF(ISBLANK('Combining-Exhibit 4'!$D$7),"",'Combining-Exhibit 4'!$D$7)</f>
        <v/>
      </c>
      <c r="D1271">
        <v>462900</v>
      </c>
      <c r="E1271" s="115">
        <f>'Combining-Exhibit 4'!D$232</f>
        <v>0</v>
      </c>
      <c r="F1271" t="s">
        <v>812</v>
      </c>
    </row>
    <row r="1272" spans="1:6" x14ac:dyDescent="0.3">
      <c r="A1272">
        <f>VLOOKUP('Start Here'!$B$2,EntityNumber,2,FALSE)</f>
        <v>510002</v>
      </c>
      <c r="B1272" s="131">
        <f>YEAR('Start Here'!$B$5)</f>
        <v>2025</v>
      </c>
      <c r="C1272" s="213" t="str">
        <f>IF(ISBLANK('Combining-Exhibit 4'!$D$7),"",'Combining-Exhibit 4'!$D$7)</f>
        <v/>
      </c>
      <c r="D1272">
        <v>471100</v>
      </c>
      <c r="E1272" s="115">
        <f>'Combining-Exhibit 4'!D$237</f>
        <v>0</v>
      </c>
      <c r="F1272" t="s">
        <v>812</v>
      </c>
    </row>
    <row r="1273" spans="1:6" x14ac:dyDescent="0.3">
      <c r="A1273">
        <f>VLOOKUP('Start Here'!$B$2,EntityNumber,2,FALSE)</f>
        <v>510002</v>
      </c>
      <c r="B1273" s="131">
        <f>YEAR('Start Here'!$B$5)</f>
        <v>2025</v>
      </c>
      <c r="C1273" s="213" t="str">
        <f>IF(ISBLANK('Combining-Exhibit 4'!$D$7),"",'Combining-Exhibit 4'!$D$7)</f>
        <v/>
      </c>
      <c r="D1273">
        <v>471200</v>
      </c>
      <c r="E1273" s="115">
        <f>'Combining-Exhibit 4'!D$238</f>
        <v>0</v>
      </c>
      <c r="F1273" t="s">
        <v>812</v>
      </c>
    </row>
    <row r="1274" spans="1:6" x14ac:dyDescent="0.3">
      <c r="A1274">
        <f>VLOOKUP('Start Here'!$B$2,EntityNumber,2,FALSE)</f>
        <v>510002</v>
      </c>
      <c r="B1274" s="131">
        <f>YEAR('Start Here'!$B$5)</f>
        <v>2025</v>
      </c>
      <c r="C1274" s="213" t="str">
        <f>IF(ISBLANK('Combining-Exhibit 4'!$D$7),"",'Combining-Exhibit 4'!$D$7)</f>
        <v/>
      </c>
      <c r="D1274">
        <v>471900</v>
      </c>
      <c r="E1274" s="115">
        <f>'Combining-Exhibit 4'!D$239</f>
        <v>0</v>
      </c>
      <c r="F1274" t="s">
        <v>812</v>
      </c>
    </row>
    <row r="1275" spans="1:6" x14ac:dyDescent="0.3">
      <c r="A1275">
        <f>VLOOKUP('Start Here'!$B$2,EntityNumber,2,FALSE)</f>
        <v>510002</v>
      </c>
      <c r="B1275" s="131">
        <f>YEAR('Start Here'!$B$5)</f>
        <v>2025</v>
      </c>
      <c r="C1275" s="213" t="str">
        <f>IF(ISBLANK('Combining-Exhibit 4'!$D$7),"",'Combining-Exhibit 4'!$D$7)</f>
        <v/>
      </c>
      <c r="D1275">
        <v>472100</v>
      </c>
      <c r="E1275" s="115">
        <f>'Combining-Exhibit 4'!D$241</f>
        <v>0</v>
      </c>
      <c r="F1275" t="s">
        <v>812</v>
      </c>
    </row>
    <row r="1276" spans="1:6" x14ac:dyDescent="0.3">
      <c r="A1276">
        <f>VLOOKUP('Start Here'!$B$2,EntityNumber,2,FALSE)</f>
        <v>510002</v>
      </c>
      <c r="B1276" s="131">
        <f>YEAR('Start Here'!$B$5)</f>
        <v>2025</v>
      </c>
      <c r="C1276" s="213" t="str">
        <f>IF(ISBLANK('Combining-Exhibit 4'!$D$7),"",'Combining-Exhibit 4'!$D$7)</f>
        <v/>
      </c>
      <c r="D1276">
        <v>471900</v>
      </c>
      <c r="E1276" s="115">
        <f>'Combining-Exhibit 4'!D$242</f>
        <v>0</v>
      </c>
      <c r="F1276" t="s">
        <v>812</v>
      </c>
    </row>
    <row r="1277" spans="1:6" x14ac:dyDescent="0.3">
      <c r="A1277">
        <f>VLOOKUP('Start Here'!$B$2,EntityNumber,2,FALSE)</f>
        <v>510002</v>
      </c>
      <c r="B1277" s="131">
        <f>YEAR('Start Here'!$B$5)</f>
        <v>2025</v>
      </c>
      <c r="C1277" s="213" t="str">
        <f>IF(ISBLANK('Combining-Exhibit 4'!$D$7),"",'Combining-Exhibit 4'!$D$7)</f>
        <v/>
      </c>
      <c r="D1277">
        <v>475000</v>
      </c>
      <c r="E1277" s="115">
        <f>'Combining-Exhibit 4'!D$245</f>
        <v>0</v>
      </c>
      <c r="F1277" t="s">
        <v>812</v>
      </c>
    </row>
    <row r="1278" spans="1:6" x14ac:dyDescent="0.3">
      <c r="A1278">
        <f>VLOOKUP('Start Here'!$B$2,EntityNumber,2,FALSE)</f>
        <v>510002</v>
      </c>
      <c r="B1278" s="131">
        <f>YEAR('Start Here'!$B$5)</f>
        <v>2025</v>
      </c>
      <c r="C1278" s="213" t="str">
        <f>IF(ISBLANK('Combining-Exhibit 4'!$D$7),"",'Combining-Exhibit 4'!$D$7)</f>
        <v/>
      </c>
      <c r="D1278">
        <v>480000</v>
      </c>
      <c r="E1278" s="115">
        <f>'Combining-Exhibit 4'!D$246</f>
        <v>0</v>
      </c>
      <c r="F1278" t="s">
        <v>812</v>
      </c>
    </row>
    <row r="1279" spans="1:6" x14ac:dyDescent="0.3">
      <c r="A1279">
        <f>VLOOKUP('Start Here'!$B$2,EntityNumber,2,FALSE)</f>
        <v>510002</v>
      </c>
      <c r="B1279" s="131">
        <f>YEAR('Start Here'!$B$5)</f>
        <v>2025</v>
      </c>
      <c r="C1279" s="213" t="str">
        <f>IF(ISBLANK('Combining-Exhibit 4'!$D$7),"",'Combining-Exhibit 4'!$D$7)</f>
        <v/>
      </c>
      <c r="D1279">
        <v>485000</v>
      </c>
      <c r="E1279" s="115">
        <f>'Combining-Exhibit 4'!D$247</f>
        <v>0</v>
      </c>
      <c r="F1279" t="s">
        <v>812</v>
      </c>
    </row>
    <row r="1280" spans="1:6" x14ac:dyDescent="0.3">
      <c r="A1280">
        <f>VLOOKUP('Start Here'!$B$2,EntityNumber,2,FALSE)</f>
        <v>510002</v>
      </c>
      <c r="B1280" s="131">
        <f>YEAR('Start Here'!$B$5)</f>
        <v>2025</v>
      </c>
      <c r="C1280" s="213" t="str">
        <f>IF(ISBLANK('Combining-Exhibit 4'!$D$7),"",'Combining-Exhibit 4'!$D$7)</f>
        <v/>
      </c>
      <c r="D1280">
        <v>489000</v>
      </c>
      <c r="E1280" s="115">
        <f>'Combining-Exhibit 4'!D$248</f>
        <v>0</v>
      </c>
      <c r="F1280" t="s">
        <v>812</v>
      </c>
    </row>
    <row r="1281" spans="1:6" x14ac:dyDescent="0.3">
      <c r="A1281">
        <f>VLOOKUP('Start Here'!$B$2,EntityNumber,2,FALSE)</f>
        <v>510002</v>
      </c>
      <c r="B1281" s="131">
        <f>YEAR('Start Here'!$B$5)</f>
        <v>2025</v>
      </c>
      <c r="C1281" s="213" t="str">
        <f>IF(ISBLANK('Combining-Exhibit 4'!$D$7),"",'Combining-Exhibit 4'!$D$7)</f>
        <v/>
      </c>
      <c r="D1281">
        <v>37100</v>
      </c>
      <c r="E1281" s="115">
        <f>'Combining-Exhibit 4'!D$253</f>
        <v>0</v>
      </c>
      <c r="F1281" t="s">
        <v>812</v>
      </c>
    </row>
    <row r="1282" spans="1:6" x14ac:dyDescent="0.3">
      <c r="A1282">
        <f>VLOOKUP('Start Here'!$B$2,EntityNumber,2,FALSE)</f>
        <v>510002</v>
      </c>
      <c r="B1282" s="131">
        <f>YEAR('Start Here'!$B$5)</f>
        <v>2025</v>
      </c>
      <c r="C1282" s="213" t="str">
        <f>IF(ISBLANK('Combining-Exhibit 4'!$D$7),"",'Combining-Exhibit 4'!$D$7)</f>
        <v/>
      </c>
      <c r="D1282">
        <v>91100</v>
      </c>
      <c r="E1282" s="115">
        <f>'Combining-Exhibit 4'!D$254*-1</f>
        <v>0</v>
      </c>
      <c r="F1282" t="s">
        <v>812</v>
      </c>
    </row>
    <row r="1283" spans="1:6" x14ac:dyDescent="0.3">
      <c r="A1283">
        <f>VLOOKUP('Start Here'!$B$2,EntityNumber,2,FALSE)</f>
        <v>510002</v>
      </c>
      <c r="B1283" s="131">
        <f>YEAR('Start Here'!$B$5)</f>
        <v>2025</v>
      </c>
      <c r="C1283" s="213" t="str">
        <f>IF(ISBLANK('Combining-Exhibit 4'!$D$7),"",'Combining-Exhibit 4'!$D$7)</f>
        <v/>
      </c>
      <c r="D1283">
        <v>37200</v>
      </c>
      <c r="E1283" s="115">
        <f>'Combining-Exhibit 4'!D$255</f>
        <v>0</v>
      </c>
      <c r="F1283" t="s">
        <v>812</v>
      </c>
    </row>
    <row r="1284" spans="1:6" x14ac:dyDescent="0.3">
      <c r="A1284">
        <f>VLOOKUP('Start Here'!$B$2,EntityNumber,2,FALSE)</f>
        <v>510002</v>
      </c>
      <c r="B1284" s="131">
        <f>YEAR('Start Here'!$B$5)</f>
        <v>2025</v>
      </c>
      <c r="C1284" s="213" t="str">
        <f>IF(ISBLANK('Combining-Exhibit 4'!$D$7),"",'Combining-Exhibit 4'!$D$7)</f>
        <v/>
      </c>
      <c r="D1284">
        <v>37300</v>
      </c>
      <c r="E1284" s="115">
        <f>'Combining-Exhibit 4'!D$256</f>
        <v>0</v>
      </c>
      <c r="F1284" t="s">
        <v>812</v>
      </c>
    </row>
    <row r="1285" spans="1:6" x14ac:dyDescent="0.3">
      <c r="A1285">
        <f>VLOOKUP('Start Here'!$B$2,EntityNumber,2,FALSE)</f>
        <v>510002</v>
      </c>
      <c r="B1285" s="131">
        <f>YEAR('Start Here'!$B$5)</f>
        <v>2025</v>
      </c>
      <c r="C1285" s="213" t="str">
        <f>IF(ISBLANK('Combining-Exhibit 4'!$D$7),"",'Combining-Exhibit 4'!$D$7)</f>
        <v/>
      </c>
      <c r="D1285">
        <v>37400</v>
      </c>
      <c r="E1285" s="115">
        <f>'Combining-Exhibit 4'!D$257</f>
        <v>0</v>
      </c>
      <c r="F1285" t="s">
        <v>812</v>
      </c>
    </row>
    <row r="1286" spans="1:6" x14ac:dyDescent="0.3">
      <c r="A1286">
        <f>VLOOKUP('Start Here'!$B$2,EntityNumber,2,FALSE)</f>
        <v>510002</v>
      </c>
      <c r="B1286" s="131">
        <f>YEAR('Start Here'!$B$5)</f>
        <v>2025</v>
      </c>
      <c r="C1286" s="213" t="str">
        <f>IF(ISBLANK('Combining-Exhibit 4'!$D$7),"",'Combining-Exhibit 4'!$D$7)</f>
        <v/>
      </c>
      <c r="D1286">
        <v>91200</v>
      </c>
      <c r="E1286" s="115">
        <f>'Combining-Exhibit 4'!D$258*-1</f>
        <v>0</v>
      </c>
      <c r="F1286" t="s">
        <v>812</v>
      </c>
    </row>
    <row r="1287" spans="1:6" x14ac:dyDescent="0.3">
      <c r="A1287">
        <f>VLOOKUP('Start Here'!$B$2,EntityNumber,2,FALSE)</f>
        <v>510002</v>
      </c>
      <c r="B1287" s="131">
        <f>YEAR('Start Here'!$B$5)</f>
        <v>2025</v>
      </c>
      <c r="C1287" s="213" t="str">
        <f>IF(ISBLANK('Combining-Exhibit 4'!$D$7),"",'Combining-Exhibit 4'!$D$7)</f>
        <v/>
      </c>
      <c r="D1287">
        <v>91500</v>
      </c>
      <c r="E1287" s="115">
        <f>'Combining-Exhibit 4'!D$259*-1</f>
        <v>0</v>
      </c>
      <c r="F1287" t="s">
        <v>812</v>
      </c>
    </row>
    <row r="1288" spans="1:6" x14ac:dyDescent="0.3">
      <c r="A1288">
        <f>VLOOKUP('Start Here'!$B$2,EntityNumber,2,FALSE)</f>
        <v>510002</v>
      </c>
      <c r="B1288" s="131">
        <f>YEAR('Start Here'!$B$5)</f>
        <v>2025</v>
      </c>
      <c r="C1288" s="213" t="str">
        <f>IF(ISBLANK('Combining-Exhibit 4'!$D$7),"",'Combining-Exhibit 4'!$D$7)</f>
        <v/>
      </c>
      <c r="D1288">
        <f>IF('Combining-Exhibit 4'!D$262&gt;0,37600,91300)</f>
        <v>91300</v>
      </c>
      <c r="E1288" s="115">
        <f>IF('Combining-Exhibit 4'!D$262&gt;0,'Combining-Exhibit 4'!D$262,'Combining-Exhibit 4'!D$262*-1)</f>
        <v>0</v>
      </c>
      <c r="F1288" t="s">
        <v>812</v>
      </c>
    </row>
    <row r="1289" spans="1:6" x14ac:dyDescent="0.3">
      <c r="A1289">
        <f>VLOOKUP('Start Here'!$B$2,EntityNumber,2,FALSE)</f>
        <v>510002</v>
      </c>
      <c r="B1289" s="131">
        <f>YEAR('Start Here'!$B$5)</f>
        <v>2025</v>
      </c>
      <c r="C1289" s="213" t="str">
        <f>IF(ISBLANK('Combining-Exhibit 4'!$D$7),"",'Combining-Exhibit 4'!$D$7)</f>
        <v/>
      </c>
      <c r="D1289">
        <f>IF('Combining-Exhibit 4'!D$263&gt;0,37500,91400)</f>
        <v>91400</v>
      </c>
      <c r="E1289" s="115">
        <f>IF('Combining-Exhibit 4'!D$263&gt;0,'Combining-Exhibit 4'!D$263,'Combining-Exhibit 4'!D$263*-1)</f>
        <v>0</v>
      </c>
      <c r="F1289" t="s">
        <v>812</v>
      </c>
    </row>
    <row r="1290" spans="1:6" x14ac:dyDescent="0.3">
      <c r="A1290">
        <f>VLOOKUP('Start Here'!$B$2,EntityNumber,2,FALSE)</f>
        <v>510002</v>
      </c>
      <c r="B1290" s="131">
        <f>YEAR('Start Here'!$B$5)</f>
        <v>2025</v>
      </c>
      <c r="C1290" s="213" t="str">
        <f>IF(ISBLANK('Combining-Exhibit 4'!$E$7),"",'Combining-Exhibit 4'!$E$7)</f>
        <v/>
      </c>
      <c r="D1290">
        <v>31100</v>
      </c>
      <c r="E1290" s="115">
        <f>'Combining-Exhibit 4'!E$11</f>
        <v>0</v>
      </c>
      <c r="F1290" t="s">
        <v>812</v>
      </c>
    </row>
    <row r="1291" spans="1:6" x14ac:dyDescent="0.3">
      <c r="A1291">
        <f>VLOOKUP('Start Here'!$B$2,EntityNumber,2,FALSE)</f>
        <v>510002</v>
      </c>
      <c r="B1291" s="131">
        <f>YEAR('Start Here'!$B$5)</f>
        <v>2025</v>
      </c>
      <c r="C1291" s="213" t="str">
        <f>IF(ISBLANK('Combining-Exhibit 4'!$E$7),"",'Combining-Exhibit 4'!$E$7)</f>
        <v/>
      </c>
      <c r="D1291">
        <v>31200</v>
      </c>
      <c r="E1291" s="115">
        <f>'Combining-Exhibit 4'!E$12</f>
        <v>0</v>
      </c>
      <c r="F1291" t="s">
        <v>812</v>
      </c>
    </row>
    <row r="1292" spans="1:6" x14ac:dyDescent="0.3">
      <c r="A1292">
        <f>VLOOKUP('Start Here'!$B$2,EntityNumber,2,FALSE)</f>
        <v>510002</v>
      </c>
      <c r="B1292" s="131">
        <f>YEAR('Start Here'!$B$5)</f>
        <v>2025</v>
      </c>
      <c r="C1292" s="213" t="str">
        <f>IF(ISBLANK('Combining-Exhibit 4'!$E$7),"",'Combining-Exhibit 4'!$E$7)</f>
        <v/>
      </c>
      <c r="D1292">
        <v>31300</v>
      </c>
      <c r="E1292" s="115">
        <f>'Combining-Exhibit 4'!E$13</f>
        <v>0</v>
      </c>
      <c r="F1292" t="s">
        <v>812</v>
      </c>
    </row>
    <row r="1293" spans="1:6" x14ac:dyDescent="0.3">
      <c r="A1293">
        <f>VLOOKUP('Start Here'!$B$2,EntityNumber,2,FALSE)</f>
        <v>510002</v>
      </c>
      <c r="B1293" s="131">
        <f>YEAR('Start Here'!$B$5)</f>
        <v>2025</v>
      </c>
      <c r="C1293" s="213" t="str">
        <f>IF(ISBLANK('Combining-Exhibit 4'!$E$7),"",'Combining-Exhibit 4'!$E$7)</f>
        <v/>
      </c>
      <c r="D1293">
        <v>31400</v>
      </c>
      <c r="E1293" s="115">
        <f>'Combining-Exhibit 4'!E$14</f>
        <v>0</v>
      </c>
      <c r="F1293" t="s">
        <v>812</v>
      </c>
    </row>
    <row r="1294" spans="1:6" x14ac:dyDescent="0.3">
      <c r="A1294">
        <f>VLOOKUP('Start Here'!$B$2,EntityNumber,2,FALSE)</f>
        <v>510002</v>
      </c>
      <c r="B1294" s="131">
        <f>YEAR('Start Here'!$B$5)</f>
        <v>2025</v>
      </c>
      <c r="C1294" s="213" t="str">
        <f>IF(ISBLANK('Combining-Exhibit 4'!$E$7),"",'Combining-Exhibit 4'!$E$7)</f>
        <v/>
      </c>
      <c r="D1294">
        <v>31500</v>
      </c>
      <c r="E1294" s="115">
        <f>'Combining-Exhibit 4'!E$15</f>
        <v>0</v>
      </c>
      <c r="F1294" t="s">
        <v>812</v>
      </c>
    </row>
    <row r="1295" spans="1:6" x14ac:dyDescent="0.3">
      <c r="A1295">
        <f>VLOOKUP('Start Here'!$B$2,EntityNumber,2,FALSE)</f>
        <v>510002</v>
      </c>
      <c r="B1295" s="131">
        <f>YEAR('Start Here'!$B$5)</f>
        <v>2025</v>
      </c>
      <c r="C1295" s="213" t="str">
        <f>IF(ISBLANK('Combining-Exhibit 4'!$E$7),"",'Combining-Exhibit 4'!$E$7)</f>
        <v/>
      </c>
      <c r="D1295">
        <v>31600</v>
      </c>
      <c r="E1295" s="115">
        <f>'Combining-Exhibit 4'!E$16</f>
        <v>0</v>
      </c>
      <c r="F1295" t="s">
        <v>812</v>
      </c>
    </row>
    <row r="1296" spans="1:6" x14ac:dyDescent="0.3">
      <c r="A1296">
        <f>VLOOKUP('Start Here'!$B$2,EntityNumber,2,FALSE)</f>
        <v>510002</v>
      </c>
      <c r="B1296" s="131">
        <f>YEAR('Start Here'!$B$5)</f>
        <v>2025</v>
      </c>
      <c r="C1296" s="213" t="str">
        <f>IF(ISBLANK('Combining-Exhibit 4'!$E$7),"",'Combining-Exhibit 4'!$E$7)</f>
        <v/>
      </c>
      <c r="D1296">
        <v>31800</v>
      </c>
      <c r="E1296" s="115">
        <f>'Combining-Exhibit 4'!E$17</f>
        <v>0</v>
      </c>
      <c r="F1296" t="s">
        <v>812</v>
      </c>
    </row>
    <row r="1297" spans="1:6" x14ac:dyDescent="0.3">
      <c r="A1297">
        <f>VLOOKUP('Start Here'!$B$2,EntityNumber,2,FALSE)</f>
        <v>510002</v>
      </c>
      <c r="B1297" s="131">
        <f>YEAR('Start Here'!$B$5)</f>
        <v>2025</v>
      </c>
      <c r="C1297" s="213" t="str">
        <f>IF(ISBLANK('Combining-Exhibit 4'!$E$7),"",'Combining-Exhibit 4'!$E$7)</f>
        <v/>
      </c>
      <c r="D1297">
        <v>31900</v>
      </c>
      <c r="E1297" s="115">
        <f>'Combining-Exhibit 4'!E$18</f>
        <v>0</v>
      </c>
      <c r="F1297" t="s">
        <v>812</v>
      </c>
    </row>
    <row r="1298" spans="1:6" x14ac:dyDescent="0.3">
      <c r="A1298">
        <f>VLOOKUP('Start Here'!$B$2,EntityNumber,2,FALSE)</f>
        <v>510002</v>
      </c>
      <c r="B1298" s="131">
        <f>YEAR('Start Here'!$B$5)</f>
        <v>2025</v>
      </c>
      <c r="C1298" s="213" t="str">
        <f>IF(ISBLANK('Combining-Exhibit 4'!$E$7),"",'Combining-Exhibit 4'!$E$7)</f>
        <v/>
      </c>
      <c r="D1298">
        <v>32000</v>
      </c>
      <c r="E1298" s="115">
        <f>'Combining-Exhibit 4'!E$21</f>
        <v>0</v>
      </c>
      <c r="F1298" t="s">
        <v>812</v>
      </c>
    </row>
    <row r="1299" spans="1:6" x14ac:dyDescent="0.3">
      <c r="A1299">
        <f>VLOOKUP('Start Here'!$B$2,EntityNumber,2,FALSE)</f>
        <v>510002</v>
      </c>
      <c r="B1299" s="131">
        <f>YEAR('Start Here'!$B$5)</f>
        <v>2025</v>
      </c>
      <c r="C1299" s="213" t="str">
        <f>IF(ISBLANK('Combining-Exhibit 4'!$E$7),"",'Combining-Exhibit 4'!$E$7)</f>
        <v/>
      </c>
      <c r="D1299">
        <v>33100</v>
      </c>
      <c r="E1299" s="115">
        <f>'Combining-Exhibit 4'!E$24</f>
        <v>0</v>
      </c>
      <c r="F1299" t="s">
        <v>812</v>
      </c>
    </row>
    <row r="1300" spans="1:6" x14ac:dyDescent="0.3">
      <c r="A1300">
        <f>VLOOKUP('Start Here'!$B$2,EntityNumber,2,FALSE)</f>
        <v>510002</v>
      </c>
      <c r="B1300" s="131">
        <f>YEAR('Start Here'!$B$5)</f>
        <v>2025</v>
      </c>
      <c r="C1300" s="213" t="str">
        <f>IF(ISBLANK('Combining-Exhibit 4'!$E$7),"",'Combining-Exhibit 4'!$E$7)</f>
        <v/>
      </c>
      <c r="D1300">
        <v>33200</v>
      </c>
      <c r="E1300" s="115">
        <f>'Combining-Exhibit 4'!E$25</f>
        <v>0</v>
      </c>
      <c r="F1300" t="s">
        <v>812</v>
      </c>
    </row>
    <row r="1301" spans="1:6" x14ac:dyDescent="0.3">
      <c r="A1301">
        <f>VLOOKUP('Start Here'!$B$2,EntityNumber,2,FALSE)</f>
        <v>510002</v>
      </c>
      <c r="B1301" s="131">
        <f>YEAR('Start Here'!$B$5)</f>
        <v>2025</v>
      </c>
      <c r="C1301" s="213" t="str">
        <f>IF(ISBLANK('Combining-Exhibit 4'!$E$7),"",'Combining-Exhibit 4'!$E$7)</f>
        <v/>
      </c>
      <c r="D1301">
        <v>33300</v>
      </c>
      <c r="E1301" s="115">
        <f>'Combining-Exhibit 4'!E$26</f>
        <v>0</v>
      </c>
      <c r="F1301" t="s">
        <v>812</v>
      </c>
    </row>
    <row r="1302" spans="1:6" x14ac:dyDescent="0.3">
      <c r="A1302">
        <f>VLOOKUP('Start Here'!$B$2,EntityNumber,2,FALSE)</f>
        <v>510002</v>
      </c>
      <c r="B1302" s="131">
        <f>YEAR('Start Here'!$B$5)</f>
        <v>2025</v>
      </c>
      <c r="C1302" s="213" t="str">
        <f>IF(ISBLANK('Combining-Exhibit 4'!$E$7),"",'Combining-Exhibit 4'!$E$7)</f>
        <v/>
      </c>
      <c r="D1302">
        <v>33400</v>
      </c>
      <c r="E1302" s="115">
        <f>'Combining-Exhibit 4'!E$27</f>
        <v>0</v>
      </c>
      <c r="F1302" t="s">
        <v>812</v>
      </c>
    </row>
    <row r="1303" spans="1:6" x14ac:dyDescent="0.3">
      <c r="A1303">
        <f>VLOOKUP('Start Here'!$B$2,EntityNumber,2,FALSE)</f>
        <v>510002</v>
      </c>
      <c r="B1303" s="131">
        <f>YEAR('Start Here'!$B$5)</f>
        <v>2025</v>
      </c>
      <c r="C1303" s="213" t="str">
        <f>IF(ISBLANK('Combining-Exhibit 4'!$E$7),"",'Combining-Exhibit 4'!$E$7)</f>
        <v/>
      </c>
      <c r="D1303">
        <v>33501</v>
      </c>
      <c r="E1303" s="115">
        <f>'Combining-Exhibit 4'!E$29</f>
        <v>0</v>
      </c>
      <c r="F1303" t="s">
        <v>812</v>
      </c>
    </row>
    <row r="1304" spans="1:6" x14ac:dyDescent="0.3">
      <c r="A1304">
        <f>VLOOKUP('Start Here'!$B$2,EntityNumber,2,FALSE)</f>
        <v>510002</v>
      </c>
      <c r="B1304" s="131">
        <f>YEAR('Start Here'!$B$5)</f>
        <v>2025</v>
      </c>
      <c r="C1304" s="213" t="str">
        <f>IF(ISBLANK('Combining-Exhibit 4'!$E$7),"",'Combining-Exhibit 4'!$E$7)</f>
        <v/>
      </c>
      <c r="D1304">
        <v>33502</v>
      </c>
      <c r="E1304" s="115">
        <f>'Combining-Exhibit 4'!E$30</f>
        <v>0</v>
      </c>
      <c r="F1304" t="s">
        <v>812</v>
      </c>
    </row>
    <row r="1305" spans="1:6" x14ac:dyDescent="0.3">
      <c r="A1305">
        <f>VLOOKUP('Start Here'!$B$2,EntityNumber,2,FALSE)</f>
        <v>510002</v>
      </c>
      <c r="B1305" s="131">
        <f>YEAR('Start Here'!$B$5)</f>
        <v>2025</v>
      </c>
      <c r="C1305" s="213" t="str">
        <f>IF(ISBLANK('Combining-Exhibit 4'!$E$7),"",'Combining-Exhibit 4'!$E$7)</f>
        <v/>
      </c>
      <c r="D1305">
        <v>33504</v>
      </c>
      <c r="E1305" s="115">
        <f>'Combining-Exhibit 4'!E$31</f>
        <v>0</v>
      </c>
      <c r="F1305" t="s">
        <v>812</v>
      </c>
    </row>
    <row r="1306" spans="1:6" x14ac:dyDescent="0.3">
      <c r="A1306">
        <f>VLOOKUP('Start Here'!$B$2,EntityNumber,2,FALSE)</f>
        <v>510002</v>
      </c>
      <c r="B1306" s="131">
        <f>YEAR('Start Here'!$B$5)</f>
        <v>2025</v>
      </c>
      <c r="C1306" s="213" t="str">
        <f>IF(ISBLANK('Combining-Exhibit 4'!$E$7),"",'Combining-Exhibit 4'!$E$7)</f>
        <v/>
      </c>
      <c r="D1306">
        <v>33505</v>
      </c>
      <c r="E1306" s="115">
        <f>'Combining-Exhibit 4'!E$32</f>
        <v>0</v>
      </c>
      <c r="F1306" t="s">
        <v>812</v>
      </c>
    </row>
    <row r="1307" spans="1:6" x14ac:dyDescent="0.3">
      <c r="A1307">
        <f>VLOOKUP('Start Here'!$B$2,EntityNumber,2,FALSE)</f>
        <v>510002</v>
      </c>
      <c r="B1307" s="131">
        <f>YEAR('Start Here'!$B$5)</f>
        <v>2025</v>
      </c>
      <c r="C1307" s="213" t="str">
        <f>IF(ISBLANK('Combining-Exhibit 4'!$E$7),"",'Combining-Exhibit 4'!$E$7)</f>
        <v/>
      </c>
      <c r="D1307">
        <v>33506</v>
      </c>
      <c r="E1307" s="115">
        <f>'Combining-Exhibit 4'!E$33</f>
        <v>0</v>
      </c>
      <c r="F1307" t="s">
        <v>812</v>
      </c>
    </row>
    <row r="1308" spans="1:6" x14ac:dyDescent="0.3">
      <c r="A1308">
        <f>VLOOKUP('Start Here'!$B$2,EntityNumber,2,FALSE)</f>
        <v>510002</v>
      </c>
      <c r="B1308" s="131">
        <f>YEAR('Start Here'!$B$5)</f>
        <v>2025</v>
      </c>
      <c r="C1308" s="213" t="str">
        <f>IF(ISBLANK('Combining-Exhibit 4'!$E$7),"",'Combining-Exhibit 4'!$E$7)</f>
        <v/>
      </c>
      <c r="D1308">
        <v>33507</v>
      </c>
      <c r="E1308" s="115">
        <f>'Combining-Exhibit 4'!E$34</f>
        <v>0</v>
      </c>
      <c r="F1308" t="s">
        <v>812</v>
      </c>
    </row>
    <row r="1309" spans="1:6" x14ac:dyDescent="0.3">
      <c r="A1309">
        <f>VLOOKUP('Start Here'!$B$2,EntityNumber,2,FALSE)</f>
        <v>510002</v>
      </c>
      <c r="B1309" s="131">
        <f>YEAR('Start Here'!$B$5)</f>
        <v>2025</v>
      </c>
      <c r="C1309" s="213" t="str">
        <f>IF(ISBLANK('Combining-Exhibit 4'!$E$7),"",'Combining-Exhibit 4'!$E$7)</f>
        <v/>
      </c>
      <c r="D1309">
        <v>33508</v>
      </c>
      <c r="E1309" s="115">
        <f>'Combining-Exhibit 4'!E$35</f>
        <v>0</v>
      </c>
      <c r="F1309" t="s">
        <v>812</v>
      </c>
    </row>
    <row r="1310" spans="1:6" x14ac:dyDescent="0.3">
      <c r="A1310">
        <f>VLOOKUP('Start Here'!$B$2,EntityNumber,2,FALSE)</f>
        <v>510002</v>
      </c>
      <c r="B1310" s="131">
        <f>YEAR('Start Here'!$B$5)</f>
        <v>2025</v>
      </c>
      <c r="C1310" s="213" t="str">
        <f>IF(ISBLANK('Combining-Exhibit 4'!$E$7),"",'Combining-Exhibit 4'!$E$7)</f>
        <v/>
      </c>
      <c r="D1310">
        <v>33509</v>
      </c>
      <c r="E1310" s="115">
        <f>'Combining-Exhibit 4'!E$36</f>
        <v>0</v>
      </c>
      <c r="F1310" t="s">
        <v>812</v>
      </c>
    </row>
    <row r="1311" spans="1:6" x14ac:dyDescent="0.3">
      <c r="A1311">
        <f>VLOOKUP('Start Here'!$B$2,EntityNumber,2,FALSE)</f>
        <v>510002</v>
      </c>
      <c r="B1311" s="131">
        <f>YEAR('Start Here'!$B$5)</f>
        <v>2025</v>
      </c>
      <c r="C1311" s="213" t="str">
        <f>IF(ISBLANK('Combining-Exhibit 4'!$E$7),"",'Combining-Exhibit 4'!$E$7)</f>
        <v/>
      </c>
      <c r="D1311">
        <v>33510</v>
      </c>
      <c r="E1311" s="115">
        <f>'Combining-Exhibit 4'!E$37</f>
        <v>0</v>
      </c>
      <c r="F1311" t="s">
        <v>812</v>
      </c>
    </row>
    <row r="1312" spans="1:6" x14ac:dyDescent="0.3">
      <c r="A1312">
        <f>VLOOKUP('Start Here'!$B$2,EntityNumber,2,FALSE)</f>
        <v>510002</v>
      </c>
      <c r="B1312" s="131">
        <f>YEAR('Start Here'!$B$5)</f>
        <v>2025</v>
      </c>
      <c r="C1312" s="213" t="str">
        <f>IF(ISBLANK('Combining-Exhibit 4'!$E$7),"",'Combining-Exhibit 4'!$E$7)</f>
        <v/>
      </c>
      <c r="D1312">
        <v>33511</v>
      </c>
      <c r="E1312" s="115">
        <f>'Combining-Exhibit 4'!E$38</f>
        <v>0</v>
      </c>
      <c r="F1312" t="s">
        <v>812</v>
      </c>
    </row>
    <row r="1313" spans="1:6" x14ac:dyDescent="0.3">
      <c r="A1313">
        <f>VLOOKUP('Start Here'!$B$2,EntityNumber,2,FALSE)</f>
        <v>510002</v>
      </c>
      <c r="B1313" s="131">
        <f>YEAR('Start Here'!$B$5)</f>
        <v>2025</v>
      </c>
      <c r="C1313" s="213" t="str">
        <f>IF(ISBLANK('Combining-Exhibit 4'!$E$7),"",'Combining-Exhibit 4'!$E$7)</f>
        <v/>
      </c>
      <c r="D1313">
        <v>33513</v>
      </c>
      <c r="E1313" s="115">
        <f>'Combining-Exhibit 4'!E$39</f>
        <v>0</v>
      </c>
      <c r="F1313" t="s">
        <v>812</v>
      </c>
    </row>
    <row r="1314" spans="1:6" x14ac:dyDescent="0.3">
      <c r="A1314">
        <f>VLOOKUP('Start Here'!$B$2,EntityNumber,2,FALSE)</f>
        <v>510002</v>
      </c>
      <c r="B1314" s="131">
        <f>YEAR('Start Here'!$B$5)</f>
        <v>2025</v>
      </c>
      <c r="C1314" s="213" t="str">
        <f>IF(ISBLANK('Combining-Exhibit 4'!$E$7),"",'Combining-Exhibit 4'!$E$7)</f>
        <v/>
      </c>
      <c r="D1314">
        <v>33514</v>
      </c>
      <c r="E1314" s="115">
        <f>'Combining-Exhibit 4'!E$40</f>
        <v>0</v>
      </c>
      <c r="F1314" t="s">
        <v>812</v>
      </c>
    </row>
    <row r="1315" spans="1:6" x14ac:dyDescent="0.3">
      <c r="A1315">
        <f>VLOOKUP('Start Here'!$B$2,EntityNumber,2,FALSE)</f>
        <v>510002</v>
      </c>
      <c r="B1315" s="131">
        <f>YEAR('Start Here'!$B$5)</f>
        <v>2025</v>
      </c>
      <c r="C1315" s="213" t="str">
        <f>IF(ISBLANK('Combining-Exhibit 4'!$E$7),"",'Combining-Exhibit 4'!$E$7)</f>
        <v/>
      </c>
      <c r="D1315">
        <v>33515</v>
      </c>
      <c r="E1315" s="115">
        <f>'Combining-Exhibit 4'!E$41</f>
        <v>0</v>
      </c>
      <c r="F1315" t="s">
        <v>812</v>
      </c>
    </row>
    <row r="1316" spans="1:6" x14ac:dyDescent="0.3">
      <c r="A1316">
        <f>VLOOKUP('Start Here'!$B$2,EntityNumber,2,FALSE)</f>
        <v>510002</v>
      </c>
      <c r="B1316" s="131">
        <f>YEAR('Start Here'!$B$5)</f>
        <v>2025</v>
      </c>
      <c r="C1316" s="213" t="str">
        <f>IF(ISBLANK('Combining-Exhibit 4'!$E$7),"",'Combining-Exhibit 4'!$E$7)</f>
        <v/>
      </c>
      <c r="D1316">
        <v>33516</v>
      </c>
      <c r="E1316" s="115">
        <f>'Combining-Exhibit 4'!E$42</f>
        <v>0</v>
      </c>
      <c r="F1316" t="s">
        <v>812</v>
      </c>
    </row>
    <row r="1317" spans="1:6" x14ac:dyDescent="0.3">
      <c r="A1317">
        <f>VLOOKUP('Start Here'!$B$2,EntityNumber,2,FALSE)</f>
        <v>510002</v>
      </c>
      <c r="B1317" s="131">
        <f>YEAR('Start Here'!$B$5)</f>
        <v>2025</v>
      </c>
      <c r="C1317" s="213" t="str">
        <f>IF(ISBLANK('Combining-Exhibit 4'!$E$7),"",'Combining-Exhibit 4'!$E$7)</f>
        <v/>
      </c>
      <c r="D1317">
        <v>33517</v>
      </c>
      <c r="E1317" s="115">
        <f>'Combining-Exhibit 4'!E$43</f>
        <v>0</v>
      </c>
      <c r="F1317" t="s">
        <v>812</v>
      </c>
    </row>
    <row r="1318" spans="1:6" x14ac:dyDescent="0.3">
      <c r="A1318">
        <f>VLOOKUP('Start Here'!$B$2,EntityNumber,2,FALSE)</f>
        <v>510002</v>
      </c>
      <c r="B1318" s="131">
        <f>YEAR('Start Here'!$B$5)</f>
        <v>2025</v>
      </c>
      <c r="C1318" s="213" t="str">
        <f>IF(ISBLANK('Combining-Exhibit 4'!$E$7),"",'Combining-Exhibit 4'!$E$7)</f>
        <v/>
      </c>
      <c r="D1318">
        <v>33518</v>
      </c>
      <c r="E1318" s="115">
        <f>'Combining-Exhibit 4'!E$44</f>
        <v>0</v>
      </c>
      <c r="F1318" t="s">
        <v>812</v>
      </c>
    </row>
    <row r="1319" spans="1:6" x14ac:dyDescent="0.3">
      <c r="A1319">
        <f>VLOOKUP('Start Here'!$B$2,EntityNumber,2,FALSE)</f>
        <v>510002</v>
      </c>
      <c r="B1319" s="131">
        <f>YEAR('Start Here'!$B$5)</f>
        <v>2025</v>
      </c>
      <c r="C1319" s="213" t="str">
        <f>IF(ISBLANK('Combining-Exhibit 4'!$E$7),"",'Combining-Exhibit 4'!$E$7)</f>
        <v/>
      </c>
      <c r="D1319">
        <v>33519</v>
      </c>
      <c r="E1319" s="115">
        <f>'Combining-Exhibit 4'!E$45</f>
        <v>0</v>
      </c>
      <c r="F1319" t="s">
        <v>812</v>
      </c>
    </row>
    <row r="1320" spans="1:6" x14ac:dyDescent="0.3">
      <c r="A1320">
        <f>VLOOKUP('Start Here'!$B$2,EntityNumber,2,FALSE)</f>
        <v>510002</v>
      </c>
      <c r="B1320" s="131">
        <f>YEAR('Start Here'!$B$5)</f>
        <v>2025</v>
      </c>
      <c r="C1320" s="213" t="str">
        <f>IF(ISBLANK('Combining-Exhibit 4'!$E$7),"",'Combining-Exhibit 4'!$E$7)</f>
        <v/>
      </c>
      <c r="D1320">
        <v>33599</v>
      </c>
      <c r="E1320" s="115">
        <f>'Combining-Exhibit 4'!E$46</f>
        <v>0</v>
      </c>
      <c r="F1320" t="s">
        <v>812</v>
      </c>
    </row>
    <row r="1321" spans="1:6" x14ac:dyDescent="0.3">
      <c r="A1321">
        <f>VLOOKUP('Start Here'!$B$2,EntityNumber,2,FALSE)</f>
        <v>510002</v>
      </c>
      <c r="B1321" s="131">
        <f>YEAR('Start Here'!$B$5)</f>
        <v>2025</v>
      </c>
      <c r="C1321" s="213" t="str">
        <f>IF(ISBLANK('Combining-Exhibit 4'!$E$7),"",'Combining-Exhibit 4'!$E$7)</f>
        <v/>
      </c>
      <c r="D1321">
        <v>33600</v>
      </c>
      <c r="E1321" s="115">
        <f>'Combining-Exhibit 4'!E$47</f>
        <v>0</v>
      </c>
      <c r="F1321" t="s">
        <v>812</v>
      </c>
    </row>
    <row r="1322" spans="1:6" x14ac:dyDescent="0.3">
      <c r="A1322">
        <f>VLOOKUP('Start Here'!$B$2,EntityNumber,2,FALSE)</f>
        <v>510002</v>
      </c>
      <c r="B1322" s="131">
        <f>YEAR('Start Here'!$B$5)</f>
        <v>2025</v>
      </c>
      <c r="C1322" s="213" t="str">
        <f>IF(ISBLANK('Combining-Exhibit 4'!$E$7),"",'Combining-Exhibit 4'!$E$7)</f>
        <v/>
      </c>
      <c r="D1322">
        <v>33800</v>
      </c>
      <c r="E1322" s="115">
        <f>'Combining-Exhibit 4'!E$48</f>
        <v>0</v>
      </c>
      <c r="F1322" t="s">
        <v>812</v>
      </c>
    </row>
    <row r="1323" spans="1:6" x14ac:dyDescent="0.3">
      <c r="A1323">
        <f>VLOOKUP('Start Here'!$B$2,EntityNumber,2,FALSE)</f>
        <v>510002</v>
      </c>
      <c r="B1323" s="131">
        <f>YEAR('Start Here'!$B$5)</f>
        <v>2025</v>
      </c>
      <c r="C1323" s="213" t="str">
        <f>IF(ISBLANK('Combining-Exhibit 4'!$E$7),"",'Combining-Exhibit 4'!$E$7)</f>
        <v/>
      </c>
      <c r="D1323">
        <v>33900</v>
      </c>
      <c r="E1323" s="115">
        <f>'Combining-Exhibit 4'!E$49</f>
        <v>0</v>
      </c>
      <c r="F1323" t="s">
        <v>812</v>
      </c>
    </row>
    <row r="1324" spans="1:6" x14ac:dyDescent="0.3">
      <c r="A1324">
        <f>VLOOKUP('Start Here'!$B$2,EntityNumber,2,FALSE)</f>
        <v>510002</v>
      </c>
      <c r="B1324" s="131">
        <f>YEAR('Start Here'!$B$5)</f>
        <v>2025</v>
      </c>
      <c r="C1324" s="213" t="str">
        <f>IF(ISBLANK('Combining-Exhibit 4'!$E$7),"",'Combining-Exhibit 4'!$E$7)</f>
        <v/>
      </c>
      <c r="D1324">
        <v>34110</v>
      </c>
      <c r="E1324" s="115">
        <f>'Combining-Exhibit 4'!E$54</f>
        <v>0</v>
      </c>
      <c r="F1324" t="s">
        <v>812</v>
      </c>
    </row>
    <row r="1325" spans="1:6" x14ac:dyDescent="0.3">
      <c r="A1325">
        <f>VLOOKUP('Start Here'!$B$2,EntityNumber,2,FALSE)</f>
        <v>510002</v>
      </c>
      <c r="B1325" s="131">
        <f>YEAR('Start Here'!$B$5)</f>
        <v>2025</v>
      </c>
      <c r="C1325" s="213" t="str">
        <f>IF(ISBLANK('Combining-Exhibit 4'!$E$7),"",'Combining-Exhibit 4'!$E$7)</f>
        <v/>
      </c>
      <c r="D1325">
        <v>34120</v>
      </c>
      <c r="E1325" s="115">
        <f>'Combining-Exhibit 4'!E$55</f>
        <v>0</v>
      </c>
      <c r="F1325" t="s">
        <v>812</v>
      </c>
    </row>
    <row r="1326" spans="1:6" x14ac:dyDescent="0.3">
      <c r="A1326">
        <f>VLOOKUP('Start Here'!$B$2,EntityNumber,2,FALSE)</f>
        <v>510002</v>
      </c>
      <c r="B1326" s="131">
        <f>YEAR('Start Here'!$B$5)</f>
        <v>2025</v>
      </c>
      <c r="C1326" s="213" t="str">
        <f>IF(ISBLANK('Combining-Exhibit 4'!$E$7),"",'Combining-Exhibit 4'!$E$7)</f>
        <v/>
      </c>
      <c r="D1326">
        <v>34130</v>
      </c>
      <c r="E1326" s="115">
        <f>'Combining-Exhibit 4'!E$56</f>
        <v>0</v>
      </c>
      <c r="F1326" t="s">
        <v>812</v>
      </c>
    </row>
    <row r="1327" spans="1:6" x14ac:dyDescent="0.3">
      <c r="A1327">
        <f>VLOOKUP('Start Here'!$B$2,EntityNumber,2,FALSE)</f>
        <v>510002</v>
      </c>
      <c r="B1327" s="131">
        <f>YEAR('Start Here'!$B$5)</f>
        <v>2025</v>
      </c>
      <c r="C1327" s="213" t="str">
        <f>IF(ISBLANK('Combining-Exhibit 4'!$E$7),"",'Combining-Exhibit 4'!$E$7)</f>
        <v/>
      </c>
      <c r="D1327">
        <v>34140</v>
      </c>
      <c r="E1327" s="115">
        <f>'Combining-Exhibit 4'!E$57</f>
        <v>0</v>
      </c>
      <c r="F1327" t="s">
        <v>812</v>
      </c>
    </row>
    <row r="1328" spans="1:6" x14ac:dyDescent="0.3">
      <c r="A1328">
        <f>VLOOKUP('Start Here'!$B$2,EntityNumber,2,FALSE)</f>
        <v>510002</v>
      </c>
      <c r="B1328" s="131">
        <f>YEAR('Start Here'!$B$5)</f>
        <v>2025</v>
      </c>
      <c r="C1328" s="213" t="str">
        <f>IF(ISBLANK('Combining-Exhibit 4'!$E$7),"",'Combining-Exhibit 4'!$E$7)</f>
        <v/>
      </c>
      <c r="D1328">
        <v>34150</v>
      </c>
      <c r="E1328" s="115">
        <f>'Combining-Exhibit 4'!E$58</f>
        <v>0</v>
      </c>
      <c r="F1328" t="s">
        <v>812</v>
      </c>
    </row>
    <row r="1329" spans="1:6" x14ac:dyDescent="0.3">
      <c r="A1329">
        <f>VLOOKUP('Start Here'!$B$2,EntityNumber,2,FALSE)</f>
        <v>510002</v>
      </c>
      <c r="B1329" s="131">
        <f>YEAR('Start Here'!$B$5)</f>
        <v>2025</v>
      </c>
      <c r="C1329" s="213" t="str">
        <f>IF(ISBLANK('Combining-Exhibit 4'!$E$7),"",'Combining-Exhibit 4'!$E$7)</f>
        <v/>
      </c>
      <c r="D1329">
        <v>34190</v>
      </c>
      <c r="E1329" s="115">
        <f>'Combining-Exhibit 4'!E$59</f>
        <v>0</v>
      </c>
      <c r="F1329" t="s">
        <v>812</v>
      </c>
    </row>
    <row r="1330" spans="1:6" x14ac:dyDescent="0.3">
      <c r="A1330">
        <f>VLOOKUP('Start Here'!$B$2,EntityNumber,2,FALSE)</f>
        <v>510002</v>
      </c>
      <c r="B1330" s="131">
        <f>YEAR('Start Here'!$B$5)</f>
        <v>2025</v>
      </c>
      <c r="C1330" s="213" t="str">
        <f>IF(ISBLANK('Combining-Exhibit 4'!$E$7),"",'Combining-Exhibit 4'!$E$7)</f>
        <v/>
      </c>
      <c r="D1330">
        <v>34210</v>
      </c>
      <c r="E1330" s="115">
        <f>'Combining-Exhibit 4'!E$61</f>
        <v>0</v>
      </c>
      <c r="F1330" t="s">
        <v>812</v>
      </c>
    </row>
    <row r="1331" spans="1:6" x14ac:dyDescent="0.3">
      <c r="A1331">
        <f>VLOOKUP('Start Here'!$B$2,EntityNumber,2,FALSE)</f>
        <v>510002</v>
      </c>
      <c r="B1331" s="131">
        <f>YEAR('Start Here'!$B$5)</f>
        <v>2025</v>
      </c>
      <c r="C1331" s="213" t="str">
        <f>IF(ISBLANK('Combining-Exhibit 4'!$E$7),"",'Combining-Exhibit 4'!$E$7)</f>
        <v/>
      </c>
      <c r="D1331">
        <v>34220</v>
      </c>
      <c r="E1331" s="115">
        <f>'Combining-Exhibit 4'!E$62</f>
        <v>0</v>
      </c>
      <c r="F1331" t="s">
        <v>812</v>
      </c>
    </row>
    <row r="1332" spans="1:6" x14ac:dyDescent="0.3">
      <c r="A1332">
        <f>VLOOKUP('Start Here'!$B$2,EntityNumber,2,FALSE)</f>
        <v>510002</v>
      </c>
      <c r="B1332" s="131">
        <f>YEAR('Start Here'!$B$5)</f>
        <v>2025</v>
      </c>
      <c r="C1332" s="213" t="str">
        <f>IF(ISBLANK('Combining-Exhibit 4'!$E$7),"",'Combining-Exhibit 4'!$E$7)</f>
        <v/>
      </c>
      <c r="D1332">
        <v>34230</v>
      </c>
      <c r="E1332" s="115">
        <f>'Combining-Exhibit 4'!E$63</f>
        <v>0</v>
      </c>
      <c r="F1332" t="s">
        <v>812</v>
      </c>
    </row>
    <row r="1333" spans="1:6" x14ac:dyDescent="0.3">
      <c r="A1333">
        <f>VLOOKUP('Start Here'!$B$2,EntityNumber,2,FALSE)</f>
        <v>510002</v>
      </c>
      <c r="B1333" s="131">
        <f>YEAR('Start Here'!$B$5)</f>
        <v>2025</v>
      </c>
      <c r="C1333" s="213" t="str">
        <f>IF(ISBLANK('Combining-Exhibit 4'!$E$7),"",'Combining-Exhibit 4'!$E$7)</f>
        <v/>
      </c>
      <c r="D1333">
        <v>34290</v>
      </c>
      <c r="E1333" s="115">
        <f>'Combining-Exhibit 4'!E$64</f>
        <v>0</v>
      </c>
      <c r="F1333" t="s">
        <v>812</v>
      </c>
    </row>
    <row r="1334" spans="1:6" x14ac:dyDescent="0.3">
      <c r="A1334">
        <f>VLOOKUP('Start Here'!$B$2,EntityNumber,2,FALSE)</f>
        <v>510002</v>
      </c>
      <c r="B1334" s="131">
        <f>YEAR('Start Here'!$B$5)</f>
        <v>2025</v>
      </c>
      <c r="C1334" s="213" t="str">
        <f>IF(ISBLANK('Combining-Exhibit 4'!$E$7),"",'Combining-Exhibit 4'!$E$7)</f>
        <v/>
      </c>
      <c r="D1334">
        <v>34310</v>
      </c>
      <c r="E1334" s="115">
        <f>'Combining-Exhibit 4'!E$66</f>
        <v>0</v>
      </c>
      <c r="F1334" t="s">
        <v>812</v>
      </c>
    </row>
    <row r="1335" spans="1:6" x14ac:dyDescent="0.3">
      <c r="A1335">
        <f>VLOOKUP('Start Here'!$B$2,EntityNumber,2,FALSE)</f>
        <v>510002</v>
      </c>
      <c r="B1335" s="131">
        <f>YEAR('Start Here'!$B$5)</f>
        <v>2025</v>
      </c>
      <c r="C1335" s="213" t="str">
        <f>IF(ISBLANK('Combining-Exhibit 4'!$E$7),"",'Combining-Exhibit 4'!$E$7)</f>
        <v/>
      </c>
      <c r="D1335">
        <v>34320</v>
      </c>
      <c r="E1335" s="115">
        <f>'Combining-Exhibit 4'!E$67</f>
        <v>0</v>
      </c>
      <c r="F1335" t="s">
        <v>812</v>
      </c>
    </row>
    <row r="1336" spans="1:6" x14ac:dyDescent="0.3">
      <c r="A1336">
        <f>VLOOKUP('Start Here'!$B$2,EntityNumber,2,FALSE)</f>
        <v>510002</v>
      </c>
      <c r="B1336" s="131">
        <f>YEAR('Start Here'!$B$5)</f>
        <v>2025</v>
      </c>
      <c r="C1336" s="213" t="str">
        <f>IF(ISBLANK('Combining-Exhibit 4'!$E$7),"",'Combining-Exhibit 4'!$E$7)</f>
        <v/>
      </c>
      <c r="D1336">
        <v>34330</v>
      </c>
      <c r="E1336" s="115">
        <f>'Combining-Exhibit 4'!E$68</f>
        <v>0</v>
      </c>
      <c r="F1336" t="s">
        <v>812</v>
      </c>
    </row>
    <row r="1337" spans="1:6" x14ac:dyDescent="0.3">
      <c r="A1337">
        <f>VLOOKUP('Start Here'!$B$2,EntityNumber,2,FALSE)</f>
        <v>510002</v>
      </c>
      <c r="B1337" s="131">
        <f>YEAR('Start Here'!$B$5)</f>
        <v>2025</v>
      </c>
      <c r="C1337" s="213" t="str">
        <f>IF(ISBLANK('Combining-Exhibit 4'!$E$7),"",'Combining-Exhibit 4'!$E$7)</f>
        <v/>
      </c>
      <c r="D1337">
        <v>34390</v>
      </c>
      <c r="E1337" s="115">
        <f>'Combining-Exhibit 4'!E$69</f>
        <v>0</v>
      </c>
      <c r="F1337" t="s">
        <v>812</v>
      </c>
    </row>
    <row r="1338" spans="1:6" x14ac:dyDescent="0.3">
      <c r="A1338">
        <f>VLOOKUP('Start Here'!$B$2,EntityNumber,2,FALSE)</f>
        <v>510002</v>
      </c>
      <c r="B1338" s="131">
        <f>YEAR('Start Here'!$B$5)</f>
        <v>2025</v>
      </c>
      <c r="C1338" s="213" t="str">
        <f>IF(ISBLANK('Combining-Exhibit 4'!$E$7),"",'Combining-Exhibit 4'!$E$7)</f>
        <v/>
      </c>
      <c r="D1338">
        <v>34411</v>
      </c>
      <c r="E1338" s="115">
        <f>'Combining-Exhibit 4'!E$72</f>
        <v>0</v>
      </c>
      <c r="F1338" t="s">
        <v>812</v>
      </c>
    </row>
    <row r="1339" spans="1:6" x14ac:dyDescent="0.3">
      <c r="A1339">
        <f>VLOOKUP('Start Here'!$B$2,EntityNumber,2,FALSE)</f>
        <v>510002</v>
      </c>
      <c r="B1339" s="131">
        <f>YEAR('Start Here'!$B$5)</f>
        <v>2025</v>
      </c>
      <c r="C1339" s="213" t="str">
        <f>IF(ISBLANK('Combining-Exhibit 4'!$E$7),"",'Combining-Exhibit 4'!$E$7)</f>
        <v/>
      </c>
      <c r="D1339">
        <v>34412</v>
      </c>
      <c r="E1339" s="115">
        <f>'Combining-Exhibit 4'!E$73</f>
        <v>0</v>
      </c>
      <c r="F1339" t="s">
        <v>812</v>
      </c>
    </row>
    <row r="1340" spans="1:6" x14ac:dyDescent="0.3">
      <c r="A1340">
        <f>VLOOKUP('Start Here'!$B$2,EntityNumber,2,FALSE)</f>
        <v>510002</v>
      </c>
      <c r="B1340" s="131">
        <f>YEAR('Start Here'!$B$5)</f>
        <v>2025</v>
      </c>
      <c r="C1340" s="213" t="str">
        <f>IF(ISBLANK('Combining-Exhibit 4'!$E$7),"",'Combining-Exhibit 4'!$E$7)</f>
        <v/>
      </c>
      <c r="D1340">
        <v>34413</v>
      </c>
      <c r="E1340" s="115">
        <f>'Combining-Exhibit 4'!E$74</f>
        <v>0</v>
      </c>
      <c r="F1340" t="s">
        <v>812</v>
      </c>
    </row>
    <row r="1341" spans="1:6" x14ac:dyDescent="0.3">
      <c r="A1341">
        <f>VLOOKUP('Start Here'!$B$2,EntityNumber,2,FALSE)</f>
        <v>510002</v>
      </c>
      <c r="B1341" s="131">
        <f>YEAR('Start Here'!$B$5)</f>
        <v>2025</v>
      </c>
      <c r="C1341" s="213" t="str">
        <f>IF(ISBLANK('Combining-Exhibit 4'!$E$7),"",'Combining-Exhibit 4'!$E$7)</f>
        <v/>
      </c>
      <c r="D1341">
        <v>34414</v>
      </c>
      <c r="E1341" s="115">
        <f>'Combining-Exhibit 4'!E$75</f>
        <v>0</v>
      </c>
      <c r="F1341" t="s">
        <v>812</v>
      </c>
    </row>
    <row r="1342" spans="1:6" x14ac:dyDescent="0.3">
      <c r="A1342">
        <f>VLOOKUP('Start Here'!$B$2,EntityNumber,2,FALSE)</f>
        <v>510002</v>
      </c>
      <c r="B1342" s="131">
        <f>YEAR('Start Here'!$B$5)</f>
        <v>2025</v>
      </c>
      <c r="C1342" s="213" t="str">
        <f>IF(ISBLANK('Combining-Exhibit 4'!$E$7),"",'Combining-Exhibit 4'!$E$7)</f>
        <v/>
      </c>
      <c r="D1342">
        <v>34419</v>
      </c>
      <c r="E1342" s="115">
        <f>'Combining-Exhibit 4'!E$76</f>
        <v>0</v>
      </c>
      <c r="F1342" t="s">
        <v>812</v>
      </c>
    </row>
    <row r="1343" spans="1:6" x14ac:dyDescent="0.3">
      <c r="A1343">
        <f>VLOOKUP('Start Here'!$B$2,EntityNumber,2,FALSE)</f>
        <v>510002</v>
      </c>
      <c r="B1343" s="131">
        <f>YEAR('Start Here'!$B$5)</f>
        <v>2025</v>
      </c>
      <c r="C1343" s="213" t="str">
        <f>IF(ISBLANK('Combining-Exhibit 4'!$E$7),"",'Combining-Exhibit 4'!$E$7)</f>
        <v/>
      </c>
      <c r="D1343">
        <v>34421</v>
      </c>
      <c r="E1343" s="115">
        <f>'Combining-Exhibit 4'!E$78</f>
        <v>0</v>
      </c>
      <c r="F1343" t="s">
        <v>812</v>
      </c>
    </row>
    <row r="1344" spans="1:6" x14ac:dyDescent="0.3">
      <c r="A1344">
        <f>VLOOKUP('Start Here'!$B$2,EntityNumber,2,FALSE)</f>
        <v>510002</v>
      </c>
      <c r="B1344" s="131">
        <f>YEAR('Start Here'!$B$5)</f>
        <v>2025</v>
      </c>
      <c r="C1344" s="213" t="str">
        <f>IF(ISBLANK('Combining-Exhibit 4'!$E$7),"",'Combining-Exhibit 4'!$E$7)</f>
        <v/>
      </c>
      <c r="D1344">
        <v>34422</v>
      </c>
      <c r="E1344" s="115">
        <f>'Combining-Exhibit 4'!E$79</f>
        <v>0</v>
      </c>
      <c r="F1344" t="s">
        <v>812</v>
      </c>
    </row>
    <row r="1345" spans="1:6" x14ac:dyDescent="0.3">
      <c r="A1345">
        <f>VLOOKUP('Start Here'!$B$2,EntityNumber,2,FALSE)</f>
        <v>510002</v>
      </c>
      <c r="B1345" s="131">
        <f>YEAR('Start Here'!$B$5)</f>
        <v>2025</v>
      </c>
      <c r="C1345" s="213" t="str">
        <f>IF(ISBLANK('Combining-Exhibit 4'!$E$7),"",'Combining-Exhibit 4'!$E$7)</f>
        <v/>
      </c>
      <c r="D1345">
        <v>34423</v>
      </c>
      <c r="E1345" s="115">
        <f>'Combining-Exhibit 4'!E$80</f>
        <v>0</v>
      </c>
      <c r="F1345" t="s">
        <v>812</v>
      </c>
    </row>
    <row r="1346" spans="1:6" x14ac:dyDescent="0.3">
      <c r="A1346">
        <f>VLOOKUP('Start Here'!$B$2,EntityNumber,2,FALSE)</f>
        <v>510002</v>
      </c>
      <c r="B1346" s="131">
        <f>YEAR('Start Here'!$B$5)</f>
        <v>2025</v>
      </c>
      <c r="C1346" s="213" t="str">
        <f>IF(ISBLANK('Combining-Exhibit 4'!$E$7),"",'Combining-Exhibit 4'!$E$7)</f>
        <v/>
      </c>
      <c r="D1346">
        <v>34424</v>
      </c>
      <c r="E1346" s="115">
        <f>'Combining-Exhibit 4'!E$81</f>
        <v>0</v>
      </c>
      <c r="F1346" t="s">
        <v>812</v>
      </c>
    </row>
    <row r="1347" spans="1:6" x14ac:dyDescent="0.3">
      <c r="A1347">
        <f>VLOOKUP('Start Here'!$B$2,EntityNumber,2,FALSE)</f>
        <v>510002</v>
      </c>
      <c r="B1347" s="131">
        <f>YEAR('Start Here'!$B$5)</f>
        <v>2025</v>
      </c>
      <c r="C1347" s="213" t="str">
        <f>IF(ISBLANK('Combining-Exhibit 4'!$E$7),"",'Combining-Exhibit 4'!$E$7)</f>
        <v/>
      </c>
      <c r="D1347">
        <v>34429</v>
      </c>
      <c r="E1347" s="115">
        <f>'Combining-Exhibit 4'!E$82</f>
        <v>0</v>
      </c>
      <c r="F1347" t="s">
        <v>812</v>
      </c>
    </row>
    <row r="1348" spans="1:6" x14ac:dyDescent="0.3">
      <c r="A1348">
        <f>VLOOKUP('Start Here'!$B$2,EntityNumber,2,FALSE)</f>
        <v>510002</v>
      </c>
      <c r="B1348" s="131">
        <f>YEAR('Start Here'!$B$5)</f>
        <v>2025</v>
      </c>
      <c r="C1348" s="213" t="str">
        <f>IF(ISBLANK('Combining-Exhibit 4'!$E$7),"",'Combining-Exhibit 4'!$E$7)</f>
        <v/>
      </c>
      <c r="D1348">
        <v>34430</v>
      </c>
      <c r="E1348" s="115">
        <f>'Combining-Exhibit 4'!E$83</f>
        <v>0</v>
      </c>
      <c r="F1348" t="s">
        <v>812</v>
      </c>
    </row>
    <row r="1349" spans="1:6" x14ac:dyDescent="0.3">
      <c r="A1349">
        <f>VLOOKUP('Start Here'!$B$2,EntityNumber,2,FALSE)</f>
        <v>510002</v>
      </c>
      <c r="B1349" s="131">
        <f>YEAR('Start Here'!$B$5)</f>
        <v>2025</v>
      </c>
      <c r="C1349" s="213" t="str">
        <f>IF(ISBLANK('Combining-Exhibit 4'!$E$7),"",'Combining-Exhibit 4'!$E$7)</f>
        <v/>
      </c>
      <c r="D1349">
        <v>34440</v>
      </c>
      <c r="E1349" s="115">
        <f>'Combining-Exhibit 4'!E$84</f>
        <v>0</v>
      </c>
      <c r="F1349" t="s">
        <v>812</v>
      </c>
    </row>
    <row r="1350" spans="1:6" x14ac:dyDescent="0.3">
      <c r="A1350">
        <f>VLOOKUP('Start Here'!$B$2,EntityNumber,2,FALSE)</f>
        <v>510002</v>
      </c>
      <c r="B1350" s="131">
        <f>YEAR('Start Here'!$B$5)</f>
        <v>2025</v>
      </c>
      <c r="C1350" s="213" t="str">
        <f>IF(ISBLANK('Combining-Exhibit 4'!$E$7),"",'Combining-Exhibit 4'!$E$7)</f>
        <v/>
      </c>
      <c r="D1350">
        <v>34500</v>
      </c>
      <c r="E1350" s="115">
        <f>'Combining-Exhibit 4'!E$85</f>
        <v>0</v>
      </c>
      <c r="F1350" t="s">
        <v>812</v>
      </c>
    </row>
    <row r="1351" spans="1:6" x14ac:dyDescent="0.3">
      <c r="A1351">
        <f>VLOOKUP('Start Here'!$B$2,EntityNumber,2,FALSE)</f>
        <v>510002</v>
      </c>
      <c r="B1351" s="131">
        <f>YEAR('Start Here'!$B$5)</f>
        <v>2025</v>
      </c>
      <c r="C1351" s="213" t="str">
        <f>IF(ISBLANK('Combining-Exhibit 4'!$E$7),"",'Combining-Exhibit 4'!$E$7)</f>
        <v/>
      </c>
      <c r="D1351">
        <v>34600</v>
      </c>
      <c r="E1351" s="115">
        <f>'Combining-Exhibit 4'!E$86</f>
        <v>0</v>
      </c>
      <c r="F1351" t="s">
        <v>812</v>
      </c>
    </row>
    <row r="1352" spans="1:6" x14ac:dyDescent="0.3">
      <c r="A1352">
        <f>VLOOKUP('Start Here'!$B$2,EntityNumber,2,FALSE)</f>
        <v>510002</v>
      </c>
      <c r="B1352" s="131">
        <f>YEAR('Start Here'!$B$5)</f>
        <v>2025</v>
      </c>
      <c r="C1352" s="213" t="str">
        <f>IF(ISBLANK('Combining-Exhibit 4'!$E$7),"",'Combining-Exhibit 4'!$E$7)</f>
        <v/>
      </c>
      <c r="D1352">
        <v>34800</v>
      </c>
      <c r="E1352" s="115">
        <f>'Combining-Exhibit 4'!E$87</f>
        <v>0</v>
      </c>
      <c r="F1352" t="s">
        <v>812</v>
      </c>
    </row>
    <row r="1353" spans="1:6" x14ac:dyDescent="0.3">
      <c r="A1353">
        <f>VLOOKUP('Start Here'!$B$2,EntityNumber,2,FALSE)</f>
        <v>510002</v>
      </c>
      <c r="B1353" s="131">
        <f>YEAR('Start Here'!$B$5)</f>
        <v>2025</v>
      </c>
      <c r="C1353" s="213" t="str">
        <f>IF(ISBLANK('Combining-Exhibit 4'!$E$7),"",'Combining-Exhibit 4'!$E$7)</f>
        <v/>
      </c>
      <c r="D1353">
        <v>34900</v>
      </c>
      <c r="E1353" s="115">
        <f>'Combining-Exhibit 4'!E$88</f>
        <v>0</v>
      </c>
      <c r="F1353" t="s">
        <v>812</v>
      </c>
    </row>
    <row r="1354" spans="1:6" x14ac:dyDescent="0.3">
      <c r="A1354">
        <f>VLOOKUP('Start Here'!$B$2,EntityNumber,2,FALSE)</f>
        <v>510002</v>
      </c>
      <c r="B1354" s="131">
        <f>YEAR('Start Here'!$B$5)</f>
        <v>2025</v>
      </c>
      <c r="C1354" s="213" t="str">
        <f>IF(ISBLANK('Combining-Exhibit 4'!$E$7),"",'Combining-Exhibit 4'!$E$7)</f>
        <v/>
      </c>
      <c r="D1354">
        <v>35100</v>
      </c>
      <c r="E1354" s="115">
        <f>'Combining-Exhibit 4'!E$92</f>
        <v>0</v>
      </c>
      <c r="F1354" t="s">
        <v>812</v>
      </c>
    </row>
    <row r="1355" spans="1:6" x14ac:dyDescent="0.3">
      <c r="A1355">
        <f>VLOOKUP('Start Here'!$B$2,EntityNumber,2,FALSE)</f>
        <v>510002</v>
      </c>
      <c r="B1355" s="131">
        <f>YEAR('Start Here'!$B$5)</f>
        <v>2025</v>
      </c>
      <c r="C1355" s="213" t="str">
        <f>IF(ISBLANK('Combining-Exhibit 4'!$E$7),"",'Combining-Exhibit 4'!$E$7)</f>
        <v/>
      </c>
      <c r="D1355">
        <v>35200</v>
      </c>
      <c r="E1355" s="115">
        <f>'Combining-Exhibit 4'!E$93</f>
        <v>0</v>
      </c>
      <c r="F1355" t="s">
        <v>812</v>
      </c>
    </row>
    <row r="1356" spans="1:6" x14ac:dyDescent="0.3">
      <c r="A1356">
        <f>VLOOKUP('Start Here'!$B$2,EntityNumber,2,FALSE)</f>
        <v>510002</v>
      </c>
      <c r="B1356" s="131">
        <f>YEAR('Start Here'!$B$5)</f>
        <v>2025</v>
      </c>
      <c r="C1356" s="213" t="str">
        <f>IF(ISBLANK('Combining-Exhibit 4'!$E$7),"",'Combining-Exhibit 4'!$E$7)</f>
        <v/>
      </c>
      <c r="D1356">
        <v>35300</v>
      </c>
      <c r="E1356" s="115">
        <f>'Combining-Exhibit 4'!E$94</f>
        <v>0</v>
      </c>
      <c r="F1356" t="s">
        <v>812</v>
      </c>
    </row>
    <row r="1357" spans="1:6" x14ac:dyDescent="0.3">
      <c r="A1357">
        <f>VLOOKUP('Start Here'!$B$2,EntityNumber,2,FALSE)</f>
        <v>510002</v>
      </c>
      <c r="B1357" s="131">
        <f>YEAR('Start Here'!$B$5)</f>
        <v>2025</v>
      </c>
      <c r="C1357" s="213" t="str">
        <f>IF(ISBLANK('Combining-Exhibit 4'!$E$7),"",'Combining-Exhibit 4'!$E$7)</f>
        <v/>
      </c>
      <c r="D1357">
        <v>35900</v>
      </c>
      <c r="E1357" s="115">
        <f>'Combining-Exhibit 4'!E$95</f>
        <v>0</v>
      </c>
      <c r="F1357" t="s">
        <v>812</v>
      </c>
    </row>
    <row r="1358" spans="1:6" x14ac:dyDescent="0.3">
      <c r="A1358">
        <f>VLOOKUP('Start Here'!$B$2,EntityNumber,2,FALSE)</f>
        <v>510002</v>
      </c>
      <c r="B1358" s="131">
        <f>YEAR('Start Here'!$B$5)</f>
        <v>2025</v>
      </c>
      <c r="C1358" s="213" t="str">
        <f>IF(ISBLANK('Combining-Exhibit 4'!$E$7),"",'Combining-Exhibit 4'!$E$7)</f>
        <v/>
      </c>
      <c r="D1358">
        <v>36100</v>
      </c>
      <c r="E1358" s="115">
        <f>'Combining-Exhibit 4'!E$99</f>
        <v>0</v>
      </c>
      <c r="F1358" t="s">
        <v>812</v>
      </c>
    </row>
    <row r="1359" spans="1:6" x14ac:dyDescent="0.3">
      <c r="A1359">
        <f>VLOOKUP('Start Here'!$B$2,EntityNumber,2,FALSE)</f>
        <v>510002</v>
      </c>
      <c r="B1359" s="131">
        <f>YEAR('Start Here'!$B$5)</f>
        <v>2025</v>
      </c>
      <c r="C1359" s="213" t="str">
        <f>IF(ISBLANK('Combining-Exhibit 4'!$E$7),"",'Combining-Exhibit 4'!$E$7)</f>
        <v/>
      </c>
      <c r="D1359">
        <v>36200</v>
      </c>
      <c r="E1359" s="115">
        <f>'Combining-Exhibit 4'!E$100</f>
        <v>0</v>
      </c>
      <c r="F1359" t="s">
        <v>812</v>
      </c>
    </row>
    <row r="1360" spans="1:6" x14ac:dyDescent="0.3">
      <c r="A1360">
        <f>VLOOKUP('Start Here'!$B$2,EntityNumber,2,FALSE)</f>
        <v>510002</v>
      </c>
      <c r="B1360" s="131">
        <f>YEAR('Start Here'!$B$5)</f>
        <v>2025</v>
      </c>
      <c r="C1360" s="213" t="str">
        <f>IF(ISBLANK('Combining-Exhibit 4'!$E$7),"",'Combining-Exhibit 4'!$E$7)</f>
        <v/>
      </c>
      <c r="D1360">
        <v>36300</v>
      </c>
      <c r="E1360" s="115">
        <f>'Combining-Exhibit 4'!E$101</f>
        <v>0</v>
      </c>
      <c r="F1360" t="s">
        <v>812</v>
      </c>
    </row>
    <row r="1361" spans="1:6" x14ac:dyDescent="0.3">
      <c r="A1361">
        <f>VLOOKUP('Start Here'!$B$2,EntityNumber,2,FALSE)</f>
        <v>510002</v>
      </c>
      <c r="B1361" s="131">
        <f>YEAR('Start Here'!$B$5)</f>
        <v>2025</v>
      </c>
      <c r="C1361" s="213" t="str">
        <f>IF(ISBLANK('Combining-Exhibit 4'!$E$7),"",'Combining-Exhibit 4'!$E$7)</f>
        <v/>
      </c>
      <c r="D1361">
        <v>36500</v>
      </c>
      <c r="E1361" s="115">
        <f>'Combining-Exhibit 4'!E$102</f>
        <v>0</v>
      </c>
      <c r="F1361" t="s">
        <v>812</v>
      </c>
    </row>
    <row r="1362" spans="1:6" x14ac:dyDescent="0.3">
      <c r="A1362">
        <f>VLOOKUP('Start Here'!$B$2,EntityNumber,2,FALSE)</f>
        <v>510002</v>
      </c>
      <c r="B1362" s="131">
        <f>YEAR('Start Here'!$B$5)</f>
        <v>2025</v>
      </c>
      <c r="C1362" s="213" t="str">
        <f>IF(ISBLANK('Combining-Exhibit 4'!$E$7),"",'Combining-Exhibit 4'!$E$7)</f>
        <v/>
      </c>
      <c r="D1362">
        <v>36600</v>
      </c>
      <c r="E1362" s="115">
        <f>'Combining-Exhibit 4'!E$103</f>
        <v>0</v>
      </c>
      <c r="F1362" t="s">
        <v>812</v>
      </c>
    </row>
    <row r="1363" spans="1:6" x14ac:dyDescent="0.3">
      <c r="A1363">
        <f>VLOOKUP('Start Here'!$B$2,EntityNumber,2,FALSE)</f>
        <v>510002</v>
      </c>
      <c r="B1363" s="131">
        <f>YEAR('Start Here'!$B$5)</f>
        <v>2025</v>
      </c>
      <c r="C1363" s="213" t="str">
        <f>IF(ISBLANK('Combining-Exhibit 4'!$E$7),"",'Combining-Exhibit 4'!$E$7)</f>
        <v/>
      </c>
      <c r="D1363">
        <v>36900</v>
      </c>
      <c r="E1363" s="115">
        <f>'Combining-Exhibit 4'!E$104</f>
        <v>0</v>
      </c>
      <c r="F1363" t="s">
        <v>812</v>
      </c>
    </row>
    <row r="1364" spans="1:6" x14ac:dyDescent="0.3">
      <c r="A1364">
        <f>VLOOKUP('Start Here'!$B$2,EntityNumber,2,FALSE)</f>
        <v>510002</v>
      </c>
      <c r="B1364" s="131">
        <f>YEAR('Start Here'!$B$5)</f>
        <v>2025</v>
      </c>
      <c r="C1364" s="213" t="str">
        <f>IF(ISBLANK('Combining-Exhibit 4'!$E$7),"",'Combining-Exhibit 4'!$E$7)</f>
        <v/>
      </c>
      <c r="D1364">
        <v>411100</v>
      </c>
      <c r="E1364" s="115">
        <f>'Combining-Exhibit 4'!E$111</f>
        <v>0</v>
      </c>
      <c r="F1364" t="s">
        <v>812</v>
      </c>
    </row>
    <row r="1365" spans="1:6" x14ac:dyDescent="0.3">
      <c r="A1365">
        <f>VLOOKUP('Start Here'!$B$2,EntityNumber,2,FALSE)</f>
        <v>510002</v>
      </c>
      <c r="B1365" s="131">
        <f>YEAR('Start Here'!$B$5)</f>
        <v>2025</v>
      </c>
      <c r="C1365" s="213" t="str">
        <f>IF(ISBLANK('Combining-Exhibit 4'!$E$7),"",'Combining-Exhibit 4'!$E$7)</f>
        <v/>
      </c>
      <c r="D1365">
        <v>412000</v>
      </c>
      <c r="E1365" s="115">
        <f>'Combining-Exhibit 4'!E$112</f>
        <v>0</v>
      </c>
      <c r="F1365" t="s">
        <v>812</v>
      </c>
    </row>
    <row r="1366" spans="1:6" x14ac:dyDescent="0.3">
      <c r="A1366">
        <f>VLOOKUP('Start Here'!$B$2,EntityNumber,2,FALSE)</f>
        <v>510002</v>
      </c>
      <c r="B1366" s="131">
        <f>YEAR('Start Here'!$B$5)</f>
        <v>2025</v>
      </c>
      <c r="C1366" s="213" t="str">
        <f>IF(ISBLANK('Combining-Exhibit 4'!$E$7),"",'Combining-Exhibit 4'!$E$7)</f>
        <v/>
      </c>
      <c r="D1366">
        <v>413000</v>
      </c>
      <c r="E1366" s="115">
        <f>'Combining-Exhibit 4'!E$113</f>
        <v>0</v>
      </c>
      <c r="F1366" t="s">
        <v>812</v>
      </c>
    </row>
    <row r="1367" spans="1:6" x14ac:dyDescent="0.3">
      <c r="A1367">
        <f>VLOOKUP('Start Here'!$B$2,EntityNumber,2,FALSE)</f>
        <v>510002</v>
      </c>
      <c r="B1367" s="131">
        <f>YEAR('Start Here'!$B$5)</f>
        <v>2025</v>
      </c>
      <c r="C1367" s="213" t="str">
        <f>IF(ISBLANK('Combining-Exhibit 4'!$E$7),"",'Combining-Exhibit 4'!$E$7)</f>
        <v/>
      </c>
      <c r="D1367">
        <v>414100</v>
      </c>
      <c r="E1367" s="115">
        <f>'Combining-Exhibit 4'!E$115</f>
        <v>0</v>
      </c>
      <c r="F1367" t="s">
        <v>812</v>
      </c>
    </row>
    <row r="1368" spans="1:6" x14ac:dyDescent="0.3">
      <c r="A1368">
        <f>VLOOKUP('Start Here'!$B$2,EntityNumber,2,FALSE)</f>
        <v>510002</v>
      </c>
      <c r="B1368" s="131">
        <f>YEAR('Start Here'!$B$5)</f>
        <v>2025</v>
      </c>
      <c r="C1368" s="213" t="str">
        <f>IF(ISBLANK('Combining-Exhibit 4'!$E$7),"",'Combining-Exhibit 4'!$E$7)</f>
        <v/>
      </c>
      <c r="D1368">
        <v>414200</v>
      </c>
      <c r="E1368" s="115">
        <f>'Combining-Exhibit 4'!E$116</f>
        <v>0</v>
      </c>
      <c r="F1368" t="s">
        <v>812</v>
      </c>
    </row>
    <row r="1369" spans="1:6" x14ac:dyDescent="0.3">
      <c r="A1369">
        <f>VLOOKUP('Start Here'!$B$2,EntityNumber,2,FALSE)</f>
        <v>510002</v>
      </c>
      <c r="B1369" s="131">
        <f>YEAR('Start Here'!$B$5)</f>
        <v>2025</v>
      </c>
      <c r="C1369" s="213" t="str">
        <f>IF(ISBLANK('Combining-Exhibit 4'!$E$7),"",'Combining-Exhibit 4'!$E$7)</f>
        <v/>
      </c>
      <c r="D1369">
        <v>414300</v>
      </c>
      <c r="E1369" s="115">
        <f>'Combining-Exhibit 4'!E$117</f>
        <v>0</v>
      </c>
      <c r="F1369" t="s">
        <v>812</v>
      </c>
    </row>
    <row r="1370" spans="1:6" x14ac:dyDescent="0.3">
      <c r="A1370">
        <f>VLOOKUP('Start Here'!$B$2,EntityNumber,2,FALSE)</f>
        <v>510002</v>
      </c>
      <c r="B1370" s="131">
        <f>YEAR('Start Here'!$B$5)</f>
        <v>2025</v>
      </c>
      <c r="C1370" s="213" t="str">
        <f>IF(ISBLANK('Combining-Exhibit 4'!$E$7),"",'Combining-Exhibit 4'!$E$7)</f>
        <v/>
      </c>
      <c r="D1370">
        <v>414900</v>
      </c>
      <c r="E1370" s="115">
        <f>'Combining-Exhibit 4'!E$118</f>
        <v>0</v>
      </c>
      <c r="F1370" t="s">
        <v>812</v>
      </c>
    </row>
    <row r="1371" spans="1:6" x14ac:dyDescent="0.3">
      <c r="A1371">
        <f>VLOOKUP('Start Here'!$B$2,EntityNumber,2,FALSE)</f>
        <v>510002</v>
      </c>
      <c r="B1371" s="131">
        <f>YEAR('Start Here'!$B$5)</f>
        <v>2025</v>
      </c>
      <c r="C1371" s="213" t="str">
        <f>IF(ISBLANK('Combining-Exhibit 4'!$E$7),"",'Combining-Exhibit 4'!$E$7)</f>
        <v/>
      </c>
      <c r="D1371">
        <v>415100</v>
      </c>
      <c r="E1371" s="115">
        <f>'Combining-Exhibit 4'!E$120</f>
        <v>0</v>
      </c>
      <c r="F1371" t="s">
        <v>812</v>
      </c>
    </row>
    <row r="1372" spans="1:6" x14ac:dyDescent="0.3">
      <c r="A1372">
        <f>VLOOKUP('Start Here'!$B$2,EntityNumber,2,FALSE)</f>
        <v>510002</v>
      </c>
      <c r="B1372" s="131">
        <f>YEAR('Start Here'!$B$5)</f>
        <v>2025</v>
      </c>
      <c r="C1372" s="213" t="str">
        <f>IF(ISBLANK('Combining-Exhibit 4'!$E$7),"",'Combining-Exhibit 4'!$E$7)</f>
        <v/>
      </c>
      <c r="D1372">
        <v>415200</v>
      </c>
      <c r="E1372" s="115">
        <f>'Combining-Exhibit 4'!E$121</f>
        <v>0</v>
      </c>
      <c r="F1372" t="s">
        <v>812</v>
      </c>
    </row>
    <row r="1373" spans="1:6" x14ac:dyDescent="0.3">
      <c r="A1373">
        <f>VLOOKUP('Start Here'!$B$2,EntityNumber,2,FALSE)</f>
        <v>510002</v>
      </c>
      <c r="B1373" s="131">
        <f>YEAR('Start Here'!$B$5)</f>
        <v>2025</v>
      </c>
      <c r="C1373" s="213" t="str">
        <f>IF(ISBLANK('Combining-Exhibit 4'!$E$7),"",'Combining-Exhibit 4'!$E$7)</f>
        <v/>
      </c>
      <c r="D1373">
        <v>415300</v>
      </c>
      <c r="E1373" s="115">
        <f>'Combining-Exhibit 4'!E$122</f>
        <v>0</v>
      </c>
      <c r="F1373" t="s">
        <v>812</v>
      </c>
    </row>
    <row r="1374" spans="1:6" x14ac:dyDescent="0.3">
      <c r="A1374">
        <f>VLOOKUP('Start Here'!$B$2,EntityNumber,2,FALSE)</f>
        <v>510002</v>
      </c>
      <c r="B1374" s="131">
        <f>YEAR('Start Here'!$B$5)</f>
        <v>2025</v>
      </c>
      <c r="C1374" s="213" t="str">
        <f>IF(ISBLANK('Combining-Exhibit 4'!$E$7),"",'Combining-Exhibit 4'!$E$7)</f>
        <v/>
      </c>
      <c r="D1374">
        <v>415400</v>
      </c>
      <c r="E1374" s="115">
        <f>'Combining-Exhibit 4'!E$123</f>
        <v>0</v>
      </c>
      <c r="F1374" t="s">
        <v>812</v>
      </c>
    </row>
    <row r="1375" spans="1:6" x14ac:dyDescent="0.3">
      <c r="A1375">
        <f>VLOOKUP('Start Here'!$B$2,EntityNumber,2,FALSE)</f>
        <v>510002</v>
      </c>
      <c r="B1375" s="131">
        <f>YEAR('Start Here'!$B$5)</f>
        <v>2025</v>
      </c>
      <c r="C1375" s="213" t="str">
        <f>IF(ISBLANK('Combining-Exhibit 4'!$E$7),"",'Combining-Exhibit 4'!$E$7)</f>
        <v/>
      </c>
      <c r="D1375">
        <v>415900</v>
      </c>
      <c r="E1375" s="115">
        <f>'Combining-Exhibit 4'!E$124</f>
        <v>0</v>
      </c>
      <c r="F1375" t="s">
        <v>812</v>
      </c>
    </row>
    <row r="1376" spans="1:6" x14ac:dyDescent="0.3">
      <c r="A1376">
        <f>VLOOKUP('Start Here'!$B$2,EntityNumber,2,FALSE)</f>
        <v>510002</v>
      </c>
      <c r="B1376" s="131">
        <f>YEAR('Start Here'!$B$5)</f>
        <v>2025</v>
      </c>
      <c r="C1376" s="213" t="str">
        <f>IF(ISBLANK('Combining-Exhibit 4'!$E$7),"",'Combining-Exhibit 4'!$E$7)</f>
        <v/>
      </c>
      <c r="D1376">
        <v>416100</v>
      </c>
      <c r="E1376" s="115">
        <f>'Combining-Exhibit 4'!E$126</f>
        <v>0</v>
      </c>
      <c r="F1376" t="s">
        <v>812</v>
      </c>
    </row>
    <row r="1377" spans="1:6" x14ac:dyDescent="0.3">
      <c r="A1377">
        <f>VLOOKUP('Start Here'!$B$2,EntityNumber,2,FALSE)</f>
        <v>510002</v>
      </c>
      <c r="B1377" s="131">
        <f>YEAR('Start Here'!$B$5)</f>
        <v>2025</v>
      </c>
      <c r="C1377" s="213" t="str">
        <f>IF(ISBLANK('Combining-Exhibit 4'!$E$7),"",'Combining-Exhibit 4'!$E$7)</f>
        <v/>
      </c>
      <c r="D1377">
        <v>416200</v>
      </c>
      <c r="E1377" s="115">
        <f>'Combining-Exhibit 4'!E$127</f>
        <v>0</v>
      </c>
      <c r="F1377" t="s">
        <v>812</v>
      </c>
    </row>
    <row r="1378" spans="1:6" x14ac:dyDescent="0.3">
      <c r="A1378">
        <f>VLOOKUP('Start Here'!$B$2,EntityNumber,2,FALSE)</f>
        <v>510002</v>
      </c>
      <c r="B1378" s="131">
        <f>YEAR('Start Here'!$B$5)</f>
        <v>2025</v>
      </c>
      <c r="C1378" s="213" t="str">
        <f>IF(ISBLANK('Combining-Exhibit 4'!$E$7),"",'Combining-Exhibit 4'!$E$7)</f>
        <v/>
      </c>
      <c r="D1378">
        <v>416300</v>
      </c>
      <c r="E1378" s="115">
        <f>'Combining-Exhibit 4'!E$128</f>
        <v>0</v>
      </c>
      <c r="F1378" t="s">
        <v>812</v>
      </c>
    </row>
    <row r="1379" spans="1:6" x14ac:dyDescent="0.3">
      <c r="A1379">
        <f>VLOOKUP('Start Here'!$B$2,EntityNumber,2,FALSE)</f>
        <v>510002</v>
      </c>
      <c r="B1379" s="131">
        <f>YEAR('Start Here'!$B$5)</f>
        <v>2025</v>
      </c>
      <c r="C1379" s="213" t="str">
        <f>IF(ISBLANK('Combining-Exhibit 4'!$E$7),"",'Combining-Exhibit 4'!$E$7)</f>
        <v/>
      </c>
      <c r="D1379">
        <v>416400</v>
      </c>
      <c r="E1379" s="115">
        <f>'Combining-Exhibit 4'!E$129</f>
        <v>0</v>
      </c>
      <c r="F1379" t="s">
        <v>812</v>
      </c>
    </row>
    <row r="1380" spans="1:6" x14ac:dyDescent="0.3">
      <c r="A1380">
        <f>VLOOKUP('Start Here'!$B$2,EntityNumber,2,FALSE)</f>
        <v>510002</v>
      </c>
      <c r="B1380" s="131">
        <f>YEAR('Start Here'!$B$5)</f>
        <v>2025</v>
      </c>
      <c r="C1380" s="213" t="str">
        <f>IF(ISBLANK('Combining-Exhibit 4'!$E$7),"",'Combining-Exhibit 4'!$E$7)</f>
        <v/>
      </c>
      <c r="D1380">
        <v>416500</v>
      </c>
      <c r="E1380" s="115">
        <f>'Combining-Exhibit 4'!E$130</f>
        <v>0</v>
      </c>
      <c r="F1380" t="s">
        <v>812</v>
      </c>
    </row>
    <row r="1381" spans="1:6" x14ac:dyDescent="0.3">
      <c r="A1381">
        <f>VLOOKUP('Start Here'!$B$2,EntityNumber,2,FALSE)</f>
        <v>510002</v>
      </c>
      <c r="B1381" s="131">
        <f>YEAR('Start Here'!$B$5)</f>
        <v>2025</v>
      </c>
      <c r="C1381" s="213" t="str">
        <f>IF(ISBLANK('Combining-Exhibit 4'!$E$7),"",'Combining-Exhibit 4'!$E$7)</f>
        <v/>
      </c>
      <c r="D1381">
        <v>416600</v>
      </c>
      <c r="E1381" s="115">
        <f>'Combining-Exhibit 4'!E$131</f>
        <v>0</v>
      </c>
      <c r="F1381" t="s">
        <v>812</v>
      </c>
    </row>
    <row r="1382" spans="1:6" x14ac:dyDescent="0.3">
      <c r="A1382">
        <f>VLOOKUP('Start Here'!$B$2,EntityNumber,2,FALSE)</f>
        <v>510002</v>
      </c>
      <c r="B1382" s="131">
        <f>YEAR('Start Here'!$B$5)</f>
        <v>2025</v>
      </c>
      <c r="C1382" s="213" t="str">
        <f>IF(ISBLANK('Combining-Exhibit 4'!$E$7),"",'Combining-Exhibit 4'!$E$7)</f>
        <v/>
      </c>
      <c r="D1382">
        <v>416700</v>
      </c>
      <c r="E1382" s="115">
        <f>'Combining-Exhibit 4'!E$132</f>
        <v>0</v>
      </c>
      <c r="F1382" t="s">
        <v>812</v>
      </c>
    </row>
    <row r="1383" spans="1:6" x14ac:dyDescent="0.3">
      <c r="A1383">
        <f>VLOOKUP('Start Here'!$B$2,EntityNumber,2,FALSE)</f>
        <v>510002</v>
      </c>
      <c r="B1383" s="131">
        <f>YEAR('Start Here'!$B$5)</f>
        <v>2025</v>
      </c>
      <c r="C1383" s="213" t="str">
        <f>IF(ISBLANK('Combining-Exhibit 4'!$E$7),"",'Combining-Exhibit 4'!$E$7)</f>
        <v/>
      </c>
      <c r="D1383">
        <v>416800</v>
      </c>
      <c r="E1383" s="115">
        <f>'Combining-Exhibit 4'!E$133</f>
        <v>0</v>
      </c>
      <c r="F1383" t="s">
        <v>812</v>
      </c>
    </row>
    <row r="1384" spans="1:6" x14ac:dyDescent="0.3">
      <c r="A1384">
        <f>VLOOKUP('Start Here'!$B$2,EntityNumber,2,FALSE)</f>
        <v>510002</v>
      </c>
      <c r="B1384" s="131">
        <f>YEAR('Start Here'!$B$5)</f>
        <v>2025</v>
      </c>
      <c r="C1384" s="213" t="str">
        <f>IF(ISBLANK('Combining-Exhibit 4'!$E$7),"",'Combining-Exhibit 4'!$E$7)</f>
        <v/>
      </c>
      <c r="D1384">
        <v>416900</v>
      </c>
      <c r="E1384" s="115">
        <f>'Combining-Exhibit 4'!E$134</f>
        <v>0</v>
      </c>
      <c r="F1384" t="s">
        <v>812</v>
      </c>
    </row>
    <row r="1385" spans="1:6" x14ac:dyDescent="0.3">
      <c r="A1385">
        <f>VLOOKUP('Start Here'!$B$2,EntityNumber,2,FALSE)</f>
        <v>510002</v>
      </c>
      <c r="B1385" s="131">
        <f>YEAR('Start Here'!$B$5)</f>
        <v>2025</v>
      </c>
      <c r="C1385" s="213" t="str">
        <f>IF(ISBLANK('Combining-Exhibit 4'!$E$7),"",'Combining-Exhibit 4'!$E$7)</f>
        <v/>
      </c>
      <c r="D1385">
        <v>417000</v>
      </c>
      <c r="E1385" s="115">
        <f>'Combining-Exhibit 4'!E$135</f>
        <v>0</v>
      </c>
      <c r="F1385" t="s">
        <v>812</v>
      </c>
    </row>
    <row r="1386" spans="1:6" x14ac:dyDescent="0.3">
      <c r="A1386">
        <f>VLOOKUP('Start Here'!$B$2,EntityNumber,2,FALSE)</f>
        <v>510002</v>
      </c>
      <c r="B1386" s="131">
        <f>YEAR('Start Here'!$B$5)</f>
        <v>2025</v>
      </c>
      <c r="C1386" s="213" t="str">
        <f>IF(ISBLANK('Combining-Exhibit 4'!$E$7),"",'Combining-Exhibit 4'!$E$7)</f>
        <v/>
      </c>
      <c r="D1386">
        <v>417100</v>
      </c>
      <c r="E1386" s="115">
        <f>'Combining-Exhibit 4'!E$136</f>
        <v>0</v>
      </c>
      <c r="F1386" t="s">
        <v>812</v>
      </c>
    </row>
    <row r="1387" spans="1:6" x14ac:dyDescent="0.3">
      <c r="A1387">
        <f>VLOOKUP('Start Here'!$B$2,EntityNumber,2,FALSE)</f>
        <v>510002</v>
      </c>
      <c r="B1387" s="131">
        <f>YEAR('Start Here'!$B$5)</f>
        <v>2025</v>
      </c>
      <c r="C1387" s="213" t="str">
        <f>IF(ISBLANK('Combining-Exhibit 4'!$E$7),"",'Combining-Exhibit 4'!$E$7)</f>
        <v/>
      </c>
      <c r="D1387">
        <v>417200</v>
      </c>
      <c r="E1387" s="115">
        <f>'Combining-Exhibit 4'!E$137</f>
        <v>0</v>
      </c>
      <c r="F1387" t="s">
        <v>812</v>
      </c>
    </row>
    <row r="1388" spans="1:6" x14ac:dyDescent="0.3">
      <c r="A1388">
        <f>VLOOKUP('Start Here'!$B$2,EntityNumber,2,FALSE)</f>
        <v>510002</v>
      </c>
      <c r="B1388" s="131">
        <f>YEAR('Start Here'!$B$5)</f>
        <v>2025</v>
      </c>
      <c r="C1388" s="213" t="str">
        <f>IF(ISBLANK('Combining-Exhibit 4'!$E$7),"",'Combining-Exhibit 4'!$E$7)</f>
        <v/>
      </c>
      <c r="D1388">
        <v>421100</v>
      </c>
      <c r="E1388" s="115">
        <f>'Combining-Exhibit 4'!E$142</f>
        <v>0</v>
      </c>
      <c r="F1388" t="s">
        <v>812</v>
      </c>
    </row>
    <row r="1389" spans="1:6" x14ac:dyDescent="0.3">
      <c r="A1389">
        <f>VLOOKUP('Start Here'!$B$2,EntityNumber,2,FALSE)</f>
        <v>510002</v>
      </c>
      <c r="B1389" s="131">
        <f>YEAR('Start Here'!$B$5)</f>
        <v>2025</v>
      </c>
      <c r="C1389" s="213" t="str">
        <f>IF(ISBLANK('Combining-Exhibit 4'!$E$7),"",'Combining-Exhibit 4'!$E$7)</f>
        <v/>
      </c>
      <c r="D1389">
        <v>421200</v>
      </c>
      <c r="E1389" s="115">
        <f>'Combining-Exhibit 4'!E$143</f>
        <v>0</v>
      </c>
      <c r="F1389" t="s">
        <v>812</v>
      </c>
    </row>
    <row r="1390" spans="1:6" x14ac:dyDescent="0.3">
      <c r="A1390">
        <f>VLOOKUP('Start Here'!$B$2,EntityNumber,2,FALSE)</f>
        <v>510002</v>
      </c>
      <c r="B1390" s="131">
        <f>YEAR('Start Here'!$B$5)</f>
        <v>2025</v>
      </c>
      <c r="C1390" s="213" t="str">
        <f>IF(ISBLANK('Combining-Exhibit 4'!$E$7),"",'Combining-Exhibit 4'!$E$7)</f>
        <v/>
      </c>
      <c r="D1390">
        <v>421300</v>
      </c>
      <c r="E1390" s="115">
        <f>'Combining-Exhibit 4'!E$144</f>
        <v>0</v>
      </c>
      <c r="F1390" t="s">
        <v>812</v>
      </c>
    </row>
    <row r="1391" spans="1:6" x14ac:dyDescent="0.3">
      <c r="A1391">
        <f>VLOOKUP('Start Here'!$B$2,EntityNumber,2,FALSE)</f>
        <v>510002</v>
      </c>
      <c r="B1391" s="131">
        <f>YEAR('Start Here'!$B$5)</f>
        <v>2025</v>
      </c>
      <c r="C1391" s="213" t="str">
        <f>IF(ISBLANK('Combining-Exhibit 4'!$E$7),"",'Combining-Exhibit 4'!$E$7)</f>
        <v/>
      </c>
      <c r="D1391">
        <v>421400</v>
      </c>
      <c r="E1391" s="115">
        <f>'Combining-Exhibit 4'!E$145</f>
        <v>0</v>
      </c>
      <c r="F1391" t="s">
        <v>812</v>
      </c>
    </row>
    <row r="1392" spans="1:6" x14ac:dyDescent="0.3">
      <c r="A1392">
        <f>VLOOKUP('Start Here'!$B$2,EntityNumber,2,FALSE)</f>
        <v>510002</v>
      </c>
      <c r="B1392" s="131">
        <f>YEAR('Start Here'!$B$5)</f>
        <v>2025</v>
      </c>
      <c r="C1392" s="213" t="str">
        <f>IF(ISBLANK('Combining-Exhibit 4'!$E$7),"",'Combining-Exhibit 4'!$E$7)</f>
        <v/>
      </c>
      <c r="D1392">
        <v>421500</v>
      </c>
      <c r="E1392" s="115">
        <f>'Combining-Exhibit 4'!E$146</f>
        <v>0</v>
      </c>
      <c r="F1392" t="s">
        <v>812</v>
      </c>
    </row>
    <row r="1393" spans="1:6" x14ac:dyDescent="0.3">
      <c r="A1393">
        <f>VLOOKUP('Start Here'!$B$2,EntityNumber,2,FALSE)</f>
        <v>510002</v>
      </c>
      <c r="B1393" s="131">
        <f>YEAR('Start Here'!$B$5)</f>
        <v>2025</v>
      </c>
      <c r="C1393" s="213" t="str">
        <f>IF(ISBLANK('Combining-Exhibit 4'!$E$7),"",'Combining-Exhibit 4'!$E$7)</f>
        <v/>
      </c>
      <c r="D1393">
        <v>421900</v>
      </c>
      <c r="E1393" s="115">
        <f>'Combining-Exhibit 4'!E$147</f>
        <v>0</v>
      </c>
      <c r="F1393" t="s">
        <v>812</v>
      </c>
    </row>
    <row r="1394" spans="1:6" x14ac:dyDescent="0.3">
      <c r="A1394">
        <f>VLOOKUP('Start Here'!$B$2,EntityNumber,2,FALSE)</f>
        <v>510002</v>
      </c>
      <c r="B1394" s="131">
        <f>YEAR('Start Here'!$B$5)</f>
        <v>2025</v>
      </c>
      <c r="C1394" s="213" t="str">
        <f>IF(ISBLANK('Combining-Exhibit 4'!$E$7),"",'Combining-Exhibit 4'!$E$7)</f>
        <v/>
      </c>
      <c r="D1394">
        <v>422100</v>
      </c>
      <c r="E1394" s="115">
        <f>'Combining-Exhibit 4'!E$149</f>
        <v>0</v>
      </c>
      <c r="F1394" t="s">
        <v>812</v>
      </c>
    </row>
    <row r="1395" spans="1:6" x14ac:dyDescent="0.3">
      <c r="A1395">
        <f>VLOOKUP('Start Here'!$B$2,EntityNumber,2,FALSE)</f>
        <v>510002</v>
      </c>
      <c r="B1395" s="131">
        <f>YEAR('Start Here'!$B$5)</f>
        <v>2025</v>
      </c>
      <c r="C1395" s="213" t="str">
        <f>IF(ISBLANK('Combining-Exhibit 4'!$E$7),"",'Combining-Exhibit 4'!$E$7)</f>
        <v/>
      </c>
      <c r="D1395">
        <v>422200</v>
      </c>
      <c r="E1395" s="115">
        <f>'Combining-Exhibit 4'!E$150</f>
        <v>0</v>
      </c>
      <c r="F1395" t="s">
        <v>812</v>
      </c>
    </row>
    <row r="1396" spans="1:6" x14ac:dyDescent="0.3">
      <c r="A1396">
        <f>VLOOKUP('Start Here'!$B$2,EntityNumber,2,FALSE)</f>
        <v>510002</v>
      </c>
      <c r="B1396" s="131">
        <f>YEAR('Start Here'!$B$5)</f>
        <v>2025</v>
      </c>
      <c r="C1396" s="213" t="str">
        <f>IF(ISBLANK('Combining-Exhibit 4'!$E$7),"",'Combining-Exhibit 4'!$E$7)</f>
        <v/>
      </c>
      <c r="D1396">
        <v>422300</v>
      </c>
      <c r="E1396" s="115">
        <f>'Combining-Exhibit 4'!E$151</f>
        <v>0</v>
      </c>
      <c r="F1396" t="s">
        <v>812</v>
      </c>
    </row>
    <row r="1397" spans="1:6" x14ac:dyDescent="0.3">
      <c r="A1397">
        <f>VLOOKUP('Start Here'!$B$2,EntityNumber,2,FALSE)</f>
        <v>510002</v>
      </c>
      <c r="B1397" s="131">
        <f>YEAR('Start Here'!$B$5)</f>
        <v>2025</v>
      </c>
      <c r="C1397" s="213" t="str">
        <f>IF(ISBLANK('Combining-Exhibit 4'!$E$7),"",'Combining-Exhibit 4'!$E$7)</f>
        <v/>
      </c>
      <c r="D1397">
        <v>422500</v>
      </c>
      <c r="E1397" s="115">
        <f>'Combining-Exhibit 4'!E$152</f>
        <v>0</v>
      </c>
      <c r="F1397" t="s">
        <v>812</v>
      </c>
    </row>
    <row r="1398" spans="1:6" x14ac:dyDescent="0.3">
      <c r="A1398">
        <f>VLOOKUP('Start Here'!$B$2,EntityNumber,2,FALSE)</f>
        <v>510002</v>
      </c>
      <c r="B1398" s="131">
        <f>YEAR('Start Here'!$B$5)</f>
        <v>2025</v>
      </c>
      <c r="C1398" s="213" t="str">
        <f>IF(ISBLANK('Combining-Exhibit 4'!$E$7),"",'Combining-Exhibit 4'!$E$7)</f>
        <v/>
      </c>
      <c r="D1398">
        <v>422900</v>
      </c>
      <c r="E1398" s="115">
        <f>'Combining-Exhibit 4'!E$153</f>
        <v>0</v>
      </c>
      <c r="F1398" t="s">
        <v>812</v>
      </c>
    </row>
    <row r="1399" spans="1:6" x14ac:dyDescent="0.3">
      <c r="A1399">
        <f>VLOOKUP('Start Here'!$B$2,EntityNumber,2,FALSE)</f>
        <v>510002</v>
      </c>
      <c r="B1399" s="131">
        <f>YEAR('Start Here'!$B$5)</f>
        <v>2025</v>
      </c>
      <c r="C1399" s="213" t="str">
        <f>IF(ISBLANK('Combining-Exhibit 4'!$E$7),"",'Combining-Exhibit 4'!$E$7)</f>
        <v/>
      </c>
      <c r="D1399">
        <v>431100</v>
      </c>
      <c r="E1399" s="115">
        <f>'Combining-Exhibit 4'!E$158</f>
        <v>0</v>
      </c>
      <c r="F1399" t="s">
        <v>812</v>
      </c>
    </row>
    <row r="1400" spans="1:6" x14ac:dyDescent="0.3">
      <c r="A1400">
        <f>VLOOKUP('Start Here'!$B$2,EntityNumber,2,FALSE)</f>
        <v>510002</v>
      </c>
      <c r="B1400" s="131">
        <f>YEAR('Start Here'!$B$5)</f>
        <v>2025</v>
      </c>
      <c r="C1400" s="213" t="str">
        <f>IF(ISBLANK('Combining-Exhibit 4'!$E$7),"",'Combining-Exhibit 4'!$E$7)</f>
        <v/>
      </c>
      <c r="D1400">
        <v>432100</v>
      </c>
      <c r="E1400" s="115">
        <f>'Combining-Exhibit 4'!E$160</f>
        <v>0</v>
      </c>
      <c r="F1400" t="s">
        <v>812</v>
      </c>
    </row>
    <row r="1401" spans="1:6" x14ac:dyDescent="0.3">
      <c r="A1401">
        <f>VLOOKUP('Start Here'!$B$2,EntityNumber,2,FALSE)</f>
        <v>510002</v>
      </c>
      <c r="B1401" s="131">
        <f>YEAR('Start Here'!$B$5)</f>
        <v>2025</v>
      </c>
      <c r="C1401" s="213" t="str">
        <f>IF(ISBLANK('Combining-Exhibit 4'!$E$7),"",'Combining-Exhibit 4'!$E$7)</f>
        <v/>
      </c>
      <c r="D1401">
        <v>432200</v>
      </c>
      <c r="E1401" s="115">
        <f>'Combining-Exhibit 4'!E$161</f>
        <v>0</v>
      </c>
      <c r="F1401" t="s">
        <v>812</v>
      </c>
    </row>
    <row r="1402" spans="1:6" x14ac:dyDescent="0.3">
      <c r="A1402">
        <f>VLOOKUP('Start Here'!$B$2,EntityNumber,2,FALSE)</f>
        <v>510002</v>
      </c>
      <c r="B1402" s="131">
        <f>YEAR('Start Here'!$B$5)</f>
        <v>2025</v>
      </c>
      <c r="C1402" s="213" t="str">
        <f>IF(ISBLANK('Combining-Exhibit 4'!$E$7),"",'Combining-Exhibit 4'!$E$7)</f>
        <v/>
      </c>
      <c r="D1402">
        <v>433100</v>
      </c>
      <c r="E1402" s="115">
        <f>'Combining-Exhibit 4'!E$163</f>
        <v>0</v>
      </c>
      <c r="F1402" t="s">
        <v>812</v>
      </c>
    </row>
    <row r="1403" spans="1:6" x14ac:dyDescent="0.3">
      <c r="A1403">
        <f>VLOOKUP('Start Here'!$B$2,EntityNumber,2,FALSE)</f>
        <v>510002</v>
      </c>
      <c r="B1403" s="131">
        <f>YEAR('Start Here'!$B$5)</f>
        <v>2025</v>
      </c>
      <c r="C1403" s="213" t="str">
        <f>IF(ISBLANK('Combining-Exhibit 4'!$E$7),"",'Combining-Exhibit 4'!$E$7)</f>
        <v/>
      </c>
      <c r="D1403">
        <v>433200</v>
      </c>
      <c r="E1403" s="115">
        <f>'Combining-Exhibit 4'!E$164</f>
        <v>0</v>
      </c>
      <c r="F1403" t="s">
        <v>812</v>
      </c>
    </row>
    <row r="1404" spans="1:6" x14ac:dyDescent="0.3">
      <c r="A1404">
        <f>VLOOKUP('Start Here'!$B$2,EntityNumber,2,FALSE)</f>
        <v>510002</v>
      </c>
      <c r="B1404" s="131">
        <f>YEAR('Start Here'!$B$5)</f>
        <v>2025</v>
      </c>
      <c r="C1404" s="213" t="str">
        <f>IF(ISBLANK('Combining-Exhibit 4'!$E$7),"",'Combining-Exhibit 4'!$E$7)</f>
        <v/>
      </c>
      <c r="D1404">
        <v>433300</v>
      </c>
      <c r="E1404" s="115">
        <f>'Combining-Exhibit 4'!E$165</f>
        <v>0</v>
      </c>
      <c r="F1404" t="s">
        <v>812</v>
      </c>
    </row>
    <row r="1405" spans="1:6" x14ac:dyDescent="0.3">
      <c r="A1405">
        <f>VLOOKUP('Start Here'!$B$2,EntityNumber,2,FALSE)</f>
        <v>510002</v>
      </c>
      <c r="B1405" s="131">
        <f>YEAR('Start Here'!$B$5)</f>
        <v>2025</v>
      </c>
      <c r="C1405" s="213" t="str">
        <f>IF(ISBLANK('Combining-Exhibit 4'!$E$7),"",'Combining-Exhibit 4'!$E$7)</f>
        <v/>
      </c>
      <c r="D1405">
        <v>434000</v>
      </c>
      <c r="E1405" s="115">
        <f>'Combining-Exhibit 4'!E$166</f>
        <v>0</v>
      </c>
      <c r="F1405" t="s">
        <v>812</v>
      </c>
    </row>
    <row r="1406" spans="1:6" x14ac:dyDescent="0.3">
      <c r="A1406">
        <f>VLOOKUP('Start Here'!$B$2,EntityNumber,2,FALSE)</f>
        <v>510002</v>
      </c>
      <c r="B1406" s="131">
        <f>YEAR('Start Here'!$B$5)</f>
        <v>2025</v>
      </c>
      <c r="C1406" s="213" t="str">
        <f>IF(ISBLANK('Combining-Exhibit 4'!$E$7),"",'Combining-Exhibit 4'!$E$7)</f>
        <v/>
      </c>
      <c r="D1406">
        <v>439000</v>
      </c>
      <c r="E1406" s="115">
        <f>'Combining-Exhibit 4'!E$167</f>
        <v>0</v>
      </c>
      <c r="F1406" t="s">
        <v>812</v>
      </c>
    </row>
    <row r="1407" spans="1:6" x14ac:dyDescent="0.3">
      <c r="A1407">
        <f>VLOOKUP('Start Here'!$B$2,EntityNumber,2,FALSE)</f>
        <v>510002</v>
      </c>
      <c r="B1407" s="131">
        <f>YEAR('Start Here'!$B$5)</f>
        <v>2025</v>
      </c>
      <c r="C1407" s="213" t="str">
        <f>IF(ISBLANK('Combining-Exhibit 4'!$E$7),"",'Combining-Exhibit 4'!$E$7)</f>
        <v/>
      </c>
      <c r="D1407">
        <v>441100</v>
      </c>
      <c r="E1407" s="115">
        <f>'Combining-Exhibit 4'!E$172</f>
        <v>0</v>
      </c>
      <c r="F1407" t="s">
        <v>812</v>
      </c>
    </row>
    <row r="1408" spans="1:6" x14ac:dyDescent="0.3">
      <c r="A1408">
        <f>VLOOKUP('Start Here'!$B$2,EntityNumber,2,FALSE)</f>
        <v>510002</v>
      </c>
      <c r="B1408" s="131">
        <f>YEAR('Start Here'!$B$5)</f>
        <v>2025</v>
      </c>
      <c r="C1408" s="213" t="str">
        <f>IF(ISBLANK('Combining-Exhibit 4'!$E$7),"",'Combining-Exhibit 4'!$E$7)</f>
        <v/>
      </c>
      <c r="D1408">
        <v>441200</v>
      </c>
      <c r="E1408" s="115">
        <f>'Combining-Exhibit 4'!E$173</f>
        <v>0</v>
      </c>
      <c r="F1408" t="s">
        <v>812</v>
      </c>
    </row>
    <row r="1409" spans="1:6" x14ac:dyDescent="0.3">
      <c r="A1409">
        <f>VLOOKUP('Start Here'!$B$2,EntityNumber,2,FALSE)</f>
        <v>510002</v>
      </c>
      <c r="B1409" s="131">
        <f>YEAR('Start Here'!$B$5)</f>
        <v>2025</v>
      </c>
      <c r="C1409" s="213" t="str">
        <f>IF(ISBLANK('Combining-Exhibit 4'!$E$7),"",'Combining-Exhibit 4'!$E$7)</f>
        <v/>
      </c>
      <c r="D1409">
        <v>441300</v>
      </c>
      <c r="E1409" s="115">
        <f>'Combining-Exhibit 4'!E$174</f>
        <v>0</v>
      </c>
      <c r="F1409" t="s">
        <v>812</v>
      </c>
    </row>
    <row r="1410" spans="1:6" x14ac:dyDescent="0.3">
      <c r="A1410">
        <f>VLOOKUP('Start Here'!$B$2,EntityNumber,2,FALSE)</f>
        <v>510002</v>
      </c>
      <c r="B1410" s="131">
        <f>YEAR('Start Here'!$B$5)</f>
        <v>2025</v>
      </c>
      <c r="C1410" s="213" t="str">
        <f>IF(ISBLANK('Combining-Exhibit 4'!$E$7),"",'Combining-Exhibit 4'!$E$7)</f>
        <v/>
      </c>
      <c r="D1410">
        <v>441500</v>
      </c>
      <c r="E1410" s="115">
        <f>'Combining-Exhibit 4'!E$175</f>
        <v>0</v>
      </c>
      <c r="F1410" t="s">
        <v>812</v>
      </c>
    </row>
    <row r="1411" spans="1:6" x14ac:dyDescent="0.3">
      <c r="A1411">
        <f>VLOOKUP('Start Here'!$B$2,EntityNumber,2,FALSE)</f>
        <v>510002</v>
      </c>
      <c r="B1411" s="131">
        <f>YEAR('Start Here'!$B$5)</f>
        <v>2025</v>
      </c>
      <c r="C1411" s="213" t="str">
        <f>IF(ISBLANK('Combining-Exhibit 4'!$E$7),"",'Combining-Exhibit 4'!$E$7)</f>
        <v/>
      </c>
      <c r="D1411">
        <v>441900</v>
      </c>
      <c r="E1411" s="115">
        <f>'Combining-Exhibit 4'!E$176</f>
        <v>0</v>
      </c>
      <c r="F1411" t="s">
        <v>812</v>
      </c>
    </row>
    <row r="1412" spans="1:6" x14ac:dyDescent="0.3">
      <c r="A1412">
        <f>VLOOKUP('Start Here'!$B$2,EntityNumber,2,FALSE)</f>
        <v>510002</v>
      </c>
      <c r="B1412" s="131">
        <f>YEAR('Start Here'!$B$5)</f>
        <v>2025</v>
      </c>
      <c r="C1412" s="213" t="str">
        <f>IF(ISBLANK('Combining-Exhibit 4'!$E$7),"",'Combining-Exhibit 4'!$E$7)</f>
        <v/>
      </c>
      <c r="D1412">
        <v>442100</v>
      </c>
      <c r="E1412" s="115">
        <f>'Combining-Exhibit 4'!E$178</f>
        <v>0</v>
      </c>
      <c r="F1412" t="s">
        <v>812</v>
      </c>
    </row>
    <row r="1413" spans="1:6" x14ac:dyDescent="0.3">
      <c r="A1413">
        <f>VLOOKUP('Start Here'!$B$2,EntityNumber,2,FALSE)</f>
        <v>510002</v>
      </c>
      <c r="B1413" s="131">
        <f>YEAR('Start Here'!$B$5)</f>
        <v>2025</v>
      </c>
      <c r="C1413" s="213" t="str">
        <f>IF(ISBLANK('Combining-Exhibit 4'!$E$7),"",'Combining-Exhibit 4'!$E$7)</f>
        <v/>
      </c>
      <c r="D1413">
        <v>442200</v>
      </c>
      <c r="E1413" s="115">
        <f>'Combining-Exhibit 4'!E$179</f>
        <v>0</v>
      </c>
      <c r="F1413" t="s">
        <v>812</v>
      </c>
    </row>
    <row r="1414" spans="1:6" x14ac:dyDescent="0.3">
      <c r="A1414">
        <f>VLOOKUP('Start Here'!$B$2,EntityNumber,2,FALSE)</f>
        <v>510002</v>
      </c>
      <c r="B1414" s="131">
        <f>YEAR('Start Here'!$B$5)</f>
        <v>2025</v>
      </c>
      <c r="C1414" s="213" t="str">
        <f>IF(ISBLANK('Combining-Exhibit 4'!$E$7),"",'Combining-Exhibit 4'!$E$7)</f>
        <v/>
      </c>
      <c r="D1414">
        <v>442300</v>
      </c>
      <c r="E1414" s="115">
        <f>'Combining-Exhibit 4'!E$180</f>
        <v>0</v>
      </c>
      <c r="F1414" t="s">
        <v>812</v>
      </c>
    </row>
    <row r="1415" spans="1:6" x14ac:dyDescent="0.3">
      <c r="A1415">
        <f>VLOOKUP('Start Here'!$B$2,EntityNumber,2,FALSE)</f>
        <v>510002</v>
      </c>
      <c r="B1415" s="131">
        <f>YEAR('Start Here'!$B$5)</f>
        <v>2025</v>
      </c>
      <c r="C1415" s="213" t="str">
        <f>IF(ISBLANK('Combining-Exhibit 4'!$E$7),"",'Combining-Exhibit 4'!$E$7)</f>
        <v/>
      </c>
      <c r="D1415">
        <v>442400</v>
      </c>
      <c r="E1415" s="115">
        <f>'Combining-Exhibit 4'!E$181</f>
        <v>0</v>
      </c>
      <c r="F1415" t="s">
        <v>812</v>
      </c>
    </row>
    <row r="1416" spans="1:6" x14ac:dyDescent="0.3">
      <c r="A1416">
        <f>VLOOKUP('Start Here'!$B$2,EntityNumber,2,FALSE)</f>
        <v>510002</v>
      </c>
      <c r="B1416" s="131">
        <f>YEAR('Start Here'!$B$5)</f>
        <v>2025</v>
      </c>
      <c r="C1416" s="213" t="str">
        <f>IF(ISBLANK('Combining-Exhibit 4'!$E$7),"",'Combining-Exhibit 4'!$E$7)</f>
        <v/>
      </c>
      <c r="D1416">
        <v>442500</v>
      </c>
      <c r="E1416" s="115">
        <f>'Combining-Exhibit 4'!E$182</f>
        <v>0</v>
      </c>
      <c r="F1416" t="s">
        <v>812</v>
      </c>
    </row>
    <row r="1417" spans="1:6" x14ac:dyDescent="0.3">
      <c r="A1417">
        <f>VLOOKUP('Start Here'!$B$2,EntityNumber,2,FALSE)</f>
        <v>510002</v>
      </c>
      <c r="B1417" s="131">
        <f>YEAR('Start Here'!$B$5)</f>
        <v>2025</v>
      </c>
      <c r="C1417" s="213" t="str">
        <f>IF(ISBLANK('Combining-Exhibit 4'!$E$7),"",'Combining-Exhibit 4'!$E$7)</f>
        <v/>
      </c>
      <c r="D1417">
        <v>442600</v>
      </c>
      <c r="E1417" s="115">
        <f>'Combining-Exhibit 4'!E$183</f>
        <v>0</v>
      </c>
      <c r="F1417" t="s">
        <v>812</v>
      </c>
    </row>
    <row r="1418" spans="1:6" x14ac:dyDescent="0.3">
      <c r="A1418">
        <f>VLOOKUP('Start Here'!$B$2,EntityNumber,2,FALSE)</f>
        <v>510002</v>
      </c>
      <c r="B1418" s="131">
        <f>YEAR('Start Here'!$B$5)</f>
        <v>2025</v>
      </c>
      <c r="C1418" s="213" t="str">
        <f>IF(ISBLANK('Combining-Exhibit 4'!$E$7),"",'Combining-Exhibit 4'!$E$7)</f>
        <v/>
      </c>
      <c r="D1418">
        <v>442900</v>
      </c>
      <c r="E1418" s="115">
        <f>'Combining-Exhibit 4'!E$184</f>
        <v>0</v>
      </c>
      <c r="F1418" t="s">
        <v>812</v>
      </c>
    </row>
    <row r="1419" spans="1:6" x14ac:dyDescent="0.3">
      <c r="A1419">
        <f>VLOOKUP('Start Here'!$B$2,EntityNumber,2,FALSE)</f>
        <v>510002</v>
      </c>
      <c r="B1419" s="131">
        <f>YEAR('Start Here'!$B$5)</f>
        <v>2025</v>
      </c>
      <c r="C1419" s="213" t="str">
        <f>IF(ISBLANK('Combining-Exhibit 4'!$E$7),"",'Combining-Exhibit 4'!$E$7)</f>
        <v/>
      </c>
      <c r="D1419">
        <v>443100</v>
      </c>
      <c r="E1419" s="115">
        <f>'Combining-Exhibit 4'!E$186</f>
        <v>0</v>
      </c>
      <c r="F1419" t="s">
        <v>812</v>
      </c>
    </row>
    <row r="1420" spans="1:6" x14ac:dyDescent="0.3">
      <c r="A1420">
        <f>VLOOKUP('Start Here'!$B$2,EntityNumber,2,FALSE)</f>
        <v>510002</v>
      </c>
      <c r="B1420" s="131">
        <f>YEAR('Start Here'!$B$5)</f>
        <v>2025</v>
      </c>
      <c r="C1420" s="213" t="str">
        <f>IF(ISBLANK('Combining-Exhibit 4'!$E$7),"",'Combining-Exhibit 4'!$E$7)</f>
        <v/>
      </c>
      <c r="D1420">
        <v>443200</v>
      </c>
      <c r="E1420" s="115">
        <f>'Combining-Exhibit 4'!E$187</f>
        <v>0</v>
      </c>
      <c r="F1420" t="s">
        <v>812</v>
      </c>
    </row>
    <row r="1421" spans="1:6" x14ac:dyDescent="0.3">
      <c r="A1421">
        <f>VLOOKUP('Start Here'!$B$2,EntityNumber,2,FALSE)</f>
        <v>510002</v>
      </c>
      <c r="B1421" s="131">
        <f>YEAR('Start Here'!$B$5)</f>
        <v>2025</v>
      </c>
      <c r="C1421" s="213" t="str">
        <f>IF(ISBLANK('Combining-Exhibit 4'!$E$7),"",'Combining-Exhibit 4'!$E$7)</f>
        <v/>
      </c>
      <c r="D1421">
        <v>443300</v>
      </c>
      <c r="E1421" s="115">
        <f>'Combining-Exhibit 4'!E$188</f>
        <v>0</v>
      </c>
      <c r="F1421" t="s">
        <v>812</v>
      </c>
    </row>
    <row r="1422" spans="1:6" x14ac:dyDescent="0.3">
      <c r="A1422">
        <f>VLOOKUP('Start Here'!$B$2,EntityNumber,2,FALSE)</f>
        <v>510002</v>
      </c>
      <c r="B1422" s="131">
        <f>YEAR('Start Here'!$B$5)</f>
        <v>2025</v>
      </c>
      <c r="C1422" s="213" t="str">
        <f>IF(ISBLANK('Combining-Exhibit 4'!$E$7),"",'Combining-Exhibit 4'!$E$7)</f>
        <v/>
      </c>
      <c r="D1422">
        <v>443400</v>
      </c>
      <c r="E1422" s="115">
        <f>'Combining-Exhibit 4'!E$189</f>
        <v>0</v>
      </c>
      <c r="F1422" t="s">
        <v>812</v>
      </c>
    </row>
    <row r="1423" spans="1:6" x14ac:dyDescent="0.3">
      <c r="A1423">
        <f>VLOOKUP('Start Here'!$B$2,EntityNumber,2,FALSE)</f>
        <v>510002</v>
      </c>
      <c r="B1423" s="131">
        <f>YEAR('Start Here'!$B$5)</f>
        <v>2025</v>
      </c>
      <c r="C1423" s="213" t="str">
        <f>IF(ISBLANK('Combining-Exhibit 4'!$E$7),"",'Combining-Exhibit 4'!$E$7)</f>
        <v/>
      </c>
      <c r="D1423">
        <v>443900</v>
      </c>
      <c r="E1423" s="115">
        <f>'Combining-Exhibit 4'!E$190</f>
        <v>0</v>
      </c>
      <c r="F1423" t="s">
        <v>812</v>
      </c>
    </row>
    <row r="1424" spans="1:6" x14ac:dyDescent="0.3">
      <c r="A1424">
        <f>VLOOKUP('Start Here'!$B$2,EntityNumber,2,FALSE)</f>
        <v>510002</v>
      </c>
      <c r="B1424" s="131">
        <f>YEAR('Start Here'!$B$5)</f>
        <v>2025</v>
      </c>
      <c r="C1424" s="213" t="str">
        <f>IF(ISBLANK('Combining-Exhibit 4'!$E$7),"",'Combining-Exhibit 4'!$E$7)</f>
        <v/>
      </c>
      <c r="D1424">
        <v>444100</v>
      </c>
      <c r="E1424" s="115">
        <f>'Combining-Exhibit 4'!E$192</f>
        <v>0</v>
      </c>
      <c r="F1424" t="s">
        <v>812</v>
      </c>
    </row>
    <row r="1425" spans="1:6" x14ac:dyDescent="0.3">
      <c r="A1425">
        <f>VLOOKUP('Start Here'!$B$2,EntityNumber,2,FALSE)</f>
        <v>510002</v>
      </c>
      <c r="B1425" s="131">
        <f>YEAR('Start Here'!$B$5)</f>
        <v>2025</v>
      </c>
      <c r="C1425" s="213" t="str">
        <f>IF(ISBLANK('Combining-Exhibit 4'!$E$7),"",'Combining-Exhibit 4'!$E$7)</f>
        <v/>
      </c>
      <c r="D1425">
        <v>444200</v>
      </c>
      <c r="E1425" s="115">
        <f>'Combining-Exhibit 4'!E$193</f>
        <v>0</v>
      </c>
      <c r="F1425" t="s">
        <v>812</v>
      </c>
    </row>
    <row r="1426" spans="1:6" x14ac:dyDescent="0.3">
      <c r="A1426">
        <f>VLOOKUP('Start Here'!$B$2,EntityNumber,2,FALSE)</f>
        <v>510002</v>
      </c>
      <c r="B1426" s="131">
        <f>YEAR('Start Here'!$B$5)</f>
        <v>2025</v>
      </c>
      <c r="C1426" s="213" t="str">
        <f>IF(ISBLANK('Combining-Exhibit 4'!$E$7),"",'Combining-Exhibit 4'!$E$7)</f>
        <v/>
      </c>
      <c r="D1426">
        <v>444300</v>
      </c>
      <c r="E1426" s="115">
        <f>'Combining-Exhibit 4'!E$194</f>
        <v>0</v>
      </c>
      <c r="F1426" t="s">
        <v>812</v>
      </c>
    </row>
    <row r="1427" spans="1:6" x14ac:dyDescent="0.3">
      <c r="A1427">
        <f>VLOOKUP('Start Here'!$B$2,EntityNumber,2,FALSE)</f>
        <v>510002</v>
      </c>
      <c r="B1427" s="131">
        <f>YEAR('Start Here'!$B$5)</f>
        <v>2025</v>
      </c>
      <c r="C1427" s="213" t="str">
        <f>IF(ISBLANK('Combining-Exhibit 4'!$E$7),"",'Combining-Exhibit 4'!$E$7)</f>
        <v/>
      </c>
      <c r="D1427">
        <v>444400</v>
      </c>
      <c r="E1427" s="115">
        <f>'Combining-Exhibit 4'!E$195</f>
        <v>0</v>
      </c>
      <c r="F1427" t="s">
        <v>812</v>
      </c>
    </row>
    <row r="1428" spans="1:6" x14ac:dyDescent="0.3">
      <c r="A1428">
        <f>VLOOKUP('Start Here'!$B$2,EntityNumber,2,FALSE)</f>
        <v>510002</v>
      </c>
      <c r="B1428" s="131">
        <f>YEAR('Start Here'!$B$5)</f>
        <v>2025</v>
      </c>
      <c r="C1428" s="213" t="str">
        <f>IF(ISBLANK('Combining-Exhibit 4'!$E$7),"",'Combining-Exhibit 4'!$E$7)</f>
        <v/>
      </c>
      <c r="D1428">
        <v>444500</v>
      </c>
      <c r="E1428" s="115">
        <f>'Combining-Exhibit 4'!E$196</f>
        <v>0</v>
      </c>
      <c r="F1428" t="s">
        <v>812</v>
      </c>
    </row>
    <row r="1429" spans="1:6" x14ac:dyDescent="0.3">
      <c r="A1429">
        <f>VLOOKUP('Start Here'!$B$2,EntityNumber,2,FALSE)</f>
        <v>510002</v>
      </c>
      <c r="B1429" s="131">
        <f>YEAR('Start Here'!$B$5)</f>
        <v>2025</v>
      </c>
      <c r="C1429" s="213" t="str">
        <f>IF(ISBLANK('Combining-Exhibit 4'!$E$7),"",'Combining-Exhibit 4'!$E$7)</f>
        <v/>
      </c>
      <c r="D1429">
        <v>444900</v>
      </c>
      <c r="E1429" s="115">
        <f>'Combining-Exhibit 4'!E$197</f>
        <v>0</v>
      </c>
      <c r="F1429" t="s">
        <v>812</v>
      </c>
    </row>
    <row r="1430" spans="1:6" x14ac:dyDescent="0.3">
      <c r="A1430">
        <f>VLOOKUP('Start Here'!$B$2,EntityNumber,2,FALSE)</f>
        <v>510002</v>
      </c>
      <c r="B1430" s="131">
        <f>YEAR('Start Here'!$B$5)</f>
        <v>2025</v>
      </c>
      <c r="C1430" s="213" t="str">
        <f>IF(ISBLANK('Combining-Exhibit 4'!$E$7),"",'Combining-Exhibit 4'!$E$7)</f>
        <v/>
      </c>
      <c r="D1430">
        <v>451100</v>
      </c>
      <c r="E1430" s="115">
        <f>'Combining-Exhibit 4'!E$202</f>
        <v>0</v>
      </c>
      <c r="F1430" t="s">
        <v>812</v>
      </c>
    </row>
    <row r="1431" spans="1:6" x14ac:dyDescent="0.3">
      <c r="A1431">
        <f>VLOOKUP('Start Here'!$B$2,EntityNumber,2,FALSE)</f>
        <v>510002</v>
      </c>
      <c r="B1431" s="131">
        <f>YEAR('Start Here'!$B$5)</f>
        <v>2025</v>
      </c>
      <c r="C1431" s="213" t="str">
        <f>IF(ISBLANK('Combining-Exhibit 4'!$E$7),"",'Combining-Exhibit 4'!$E$7)</f>
        <v/>
      </c>
      <c r="D1431">
        <v>451200</v>
      </c>
      <c r="E1431" s="115">
        <f>'Combining-Exhibit 4'!E$203</f>
        <v>0</v>
      </c>
      <c r="F1431" t="s">
        <v>812</v>
      </c>
    </row>
    <row r="1432" spans="1:6" x14ac:dyDescent="0.3">
      <c r="A1432">
        <f>VLOOKUP('Start Here'!$B$2,EntityNumber,2,FALSE)</f>
        <v>510002</v>
      </c>
      <c r="B1432" s="131">
        <f>YEAR('Start Here'!$B$5)</f>
        <v>2025</v>
      </c>
      <c r="C1432" s="213" t="str">
        <f>IF(ISBLANK('Combining-Exhibit 4'!$E$7),"",'Combining-Exhibit 4'!$E$7)</f>
        <v/>
      </c>
      <c r="D1432">
        <v>451300</v>
      </c>
      <c r="E1432" s="115">
        <f>'Combining-Exhibit 4'!E$204</f>
        <v>0</v>
      </c>
      <c r="F1432" t="s">
        <v>812</v>
      </c>
    </row>
    <row r="1433" spans="1:6" x14ac:dyDescent="0.3">
      <c r="A1433">
        <f>VLOOKUP('Start Here'!$B$2,EntityNumber,2,FALSE)</f>
        <v>510002</v>
      </c>
      <c r="B1433" s="131">
        <f>YEAR('Start Here'!$B$5)</f>
        <v>2025</v>
      </c>
      <c r="C1433" s="213" t="str">
        <f>IF(ISBLANK('Combining-Exhibit 4'!$E$7),"",'Combining-Exhibit 4'!$E$7)</f>
        <v/>
      </c>
      <c r="D1433">
        <v>451400</v>
      </c>
      <c r="E1433" s="115">
        <f>'Combining-Exhibit 4'!E$205</f>
        <v>0</v>
      </c>
      <c r="F1433" t="s">
        <v>812</v>
      </c>
    </row>
    <row r="1434" spans="1:6" x14ac:dyDescent="0.3">
      <c r="A1434">
        <f>VLOOKUP('Start Here'!$B$2,EntityNumber,2,FALSE)</f>
        <v>510002</v>
      </c>
      <c r="B1434" s="131">
        <f>YEAR('Start Here'!$B$5)</f>
        <v>2025</v>
      </c>
      <c r="C1434" s="213" t="str">
        <f>IF(ISBLANK('Combining-Exhibit 4'!$E$7),"",'Combining-Exhibit 4'!$E$7)</f>
        <v/>
      </c>
      <c r="D1434">
        <v>451500</v>
      </c>
      <c r="E1434" s="115">
        <f>'Combining-Exhibit 4'!E$206</f>
        <v>0</v>
      </c>
      <c r="F1434" t="s">
        <v>812</v>
      </c>
    </row>
    <row r="1435" spans="1:6" x14ac:dyDescent="0.3">
      <c r="A1435">
        <f>VLOOKUP('Start Here'!$B$2,EntityNumber,2,FALSE)</f>
        <v>510002</v>
      </c>
      <c r="B1435" s="131">
        <f>YEAR('Start Here'!$B$5)</f>
        <v>2025</v>
      </c>
      <c r="C1435" s="213" t="str">
        <f>IF(ISBLANK('Combining-Exhibit 4'!$E$7),"",'Combining-Exhibit 4'!$E$7)</f>
        <v/>
      </c>
      <c r="D1435">
        <v>451600</v>
      </c>
      <c r="E1435" s="115">
        <f>'Combining-Exhibit 4'!E$207</f>
        <v>0</v>
      </c>
      <c r="F1435" t="s">
        <v>812</v>
      </c>
    </row>
    <row r="1436" spans="1:6" x14ac:dyDescent="0.3">
      <c r="A1436">
        <f>VLOOKUP('Start Here'!$B$2,EntityNumber,2,FALSE)</f>
        <v>510002</v>
      </c>
      <c r="B1436" s="131">
        <f>YEAR('Start Here'!$B$5)</f>
        <v>2025</v>
      </c>
      <c r="C1436" s="213" t="str">
        <f>IF(ISBLANK('Combining-Exhibit 4'!$E$7),"",'Combining-Exhibit 4'!$E$7)</f>
        <v/>
      </c>
      <c r="D1436">
        <v>451900</v>
      </c>
      <c r="E1436" s="115">
        <f>'Combining-Exhibit 4'!E$208</f>
        <v>0</v>
      </c>
      <c r="F1436" t="s">
        <v>812</v>
      </c>
    </row>
    <row r="1437" spans="1:6" x14ac:dyDescent="0.3">
      <c r="A1437">
        <f>VLOOKUP('Start Here'!$B$2,EntityNumber,2,FALSE)</f>
        <v>510002</v>
      </c>
      <c r="B1437" s="131">
        <f>YEAR('Start Here'!$B$5)</f>
        <v>2025</v>
      </c>
      <c r="C1437" s="213" t="str">
        <f>IF(ISBLANK('Combining-Exhibit 4'!$E$7),"",'Combining-Exhibit 4'!$E$7)</f>
        <v/>
      </c>
      <c r="D1437">
        <v>452100</v>
      </c>
      <c r="E1437" s="115">
        <f>'Combining-Exhibit 4'!E$210</f>
        <v>0</v>
      </c>
      <c r="F1437" t="s">
        <v>812</v>
      </c>
    </row>
    <row r="1438" spans="1:6" x14ac:dyDescent="0.3">
      <c r="A1438">
        <f>VLOOKUP('Start Here'!$B$2,EntityNumber,2,FALSE)</f>
        <v>510002</v>
      </c>
      <c r="B1438" s="131">
        <f>YEAR('Start Here'!$B$5)</f>
        <v>2025</v>
      </c>
      <c r="C1438" s="213" t="str">
        <f>IF(ISBLANK('Combining-Exhibit 4'!$E$7),"",'Combining-Exhibit 4'!$E$7)</f>
        <v/>
      </c>
      <c r="D1438">
        <v>452200</v>
      </c>
      <c r="E1438" s="115">
        <f>'Combining-Exhibit 4'!E$211</f>
        <v>0</v>
      </c>
      <c r="F1438" t="s">
        <v>812</v>
      </c>
    </row>
    <row r="1439" spans="1:6" x14ac:dyDescent="0.3">
      <c r="A1439">
        <f>VLOOKUP('Start Here'!$B$2,EntityNumber,2,FALSE)</f>
        <v>510002</v>
      </c>
      <c r="B1439" s="131">
        <f>YEAR('Start Here'!$B$5)</f>
        <v>2025</v>
      </c>
      <c r="C1439" s="213" t="str">
        <f>IF(ISBLANK('Combining-Exhibit 4'!$E$7),"",'Combining-Exhibit 4'!$E$7)</f>
        <v/>
      </c>
      <c r="D1439">
        <v>452300</v>
      </c>
      <c r="E1439" s="115">
        <f>'Combining-Exhibit 4'!E$212</f>
        <v>0</v>
      </c>
      <c r="F1439" t="s">
        <v>812</v>
      </c>
    </row>
    <row r="1440" spans="1:6" x14ac:dyDescent="0.3">
      <c r="A1440">
        <f>VLOOKUP('Start Here'!$B$2,EntityNumber,2,FALSE)</f>
        <v>510002</v>
      </c>
      <c r="B1440" s="131">
        <f>YEAR('Start Here'!$B$5)</f>
        <v>2025</v>
      </c>
      <c r="C1440" s="213" t="str">
        <f>IF(ISBLANK('Combining-Exhibit 4'!$E$7),"",'Combining-Exhibit 4'!$E$7)</f>
        <v/>
      </c>
      <c r="D1440">
        <v>452400</v>
      </c>
      <c r="E1440" s="115">
        <f>'Combining-Exhibit 4'!E$213</f>
        <v>0</v>
      </c>
      <c r="F1440" t="s">
        <v>812</v>
      </c>
    </row>
    <row r="1441" spans="1:6" x14ac:dyDescent="0.3">
      <c r="A1441">
        <f>VLOOKUP('Start Here'!$B$2,EntityNumber,2,FALSE)</f>
        <v>510002</v>
      </c>
      <c r="B1441" s="131">
        <f>YEAR('Start Here'!$B$5)</f>
        <v>2025</v>
      </c>
      <c r="C1441" s="213" t="str">
        <f>IF(ISBLANK('Combining-Exhibit 4'!$E$7),"",'Combining-Exhibit 4'!$E$7)</f>
        <v/>
      </c>
      <c r="D1441">
        <v>452500</v>
      </c>
      <c r="E1441" s="115">
        <f>'Combining-Exhibit 4'!E$214</f>
        <v>0</v>
      </c>
      <c r="F1441" t="s">
        <v>812</v>
      </c>
    </row>
    <row r="1442" spans="1:6" x14ac:dyDescent="0.3">
      <c r="A1442">
        <f>VLOOKUP('Start Here'!$B$2,EntityNumber,2,FALSE)</f>
        <v>510002</v>
      </c>
      <c r="B1442" s="131">
        <f>YEAR('Start Here'!$B$5)</f>
        <v>2025</v>
      </c>
      <c r="C1442" s="213" t="str">
        <f>IF(ISBLANK('Combining-Exhibit 4'!$E$7),"",'Combining-Exhibit 4'!$E$7)</f>
        <v/>
      </c>
      <c r="D1442">
        <v>452900</v>
      </c>
      <c r="E1442" s="115">
        <f>'Combining-Exhibit 4'!E$215</f>
        <v>0</v>
      </c>
      <c r="F1442" t="s">
        <v>812</v>
      </c>
    </row>
    <row r="1443" spans="1:6" x14ac:dyDescent="0.3">
      <c r="A1443">
        <f>VLOOKUP('Start Here'!$B$2,EntityNumber,2,FALSE)</f>
        <v>510002</v>
      </c>
      <c r="B1443" s="131">
        <f>YEAR('Start Here'!$B$5)</f>
        <v>2025</v>
      </c>
      <c r="C1443" s="213" t="str">
        <f>IF(ISBLANK('Combining-Exhibit 4'!$E$7),"",'Combining-Exhibit 4'!$E$7)</f>
        <v/>
      </c>
      <c r="D1443">
        <v>461100</v>
      </c>
      <c r="E1443" s="115">
        <f>'Combining-Exhibit 4'!E$220</f>
        <v>0</v>
      </c>
      <c r="F1443" t="s">
        <v>812</v>
      </c>
    </row>
    <row r="1444" spans="1:6" x14ac:dyDescent="0.3">
      <c r="A1444">
        <f>VLOOKUP('Start Here'!$B$2,EntityNumber,2,FALSE)</f>
        <v>510002</v>
      </c>
      <c r="B1444" s="131">
        <f>YEAR('Start Here'!$B$5)</f>
        <v>2025</v>
      </c>
      <c r="C1444" s="213" t="str">
        <f>IF(ISBLANK('Combining-Exhibit 4'!$E$7),"",'Combining-Exhibit 4'!$E$7)</f>
        <v/>
      </c>
      <c r="D1444">
        <v>461200</v>
      </c>
      <c r="E1444" s="115">
        <f>'Combining-Exhibit 4'!E$221</f>
        <v>0</v>
      </c>
      <c r="F1444" t="s">
        <v>812</v>
      </c>
    </row>
    <row r="1445" spans="1:6" x14ac:dyDescent="0.3">
      <c r="A1445">
        <f>VLOOKUP('Start Here'!$B$2,EntityNumber,2,FALSE)</f>
        <v>510002</v>
      </c>
      <c r="B1445" s="131">
        <f>YEAR('Start Here'!$B$5)</f>
        <v>2025</v>
      </c>
      <c r="C1445" s="213" t="str">
        <f>IF(ISBLANK('Combining-Exhibit 4'!$E$7),"",'Combining-Exhibit 4'!$E$7)</f>
        <v/>
      </c>
      <c r="D1445">
        <v>461300</v>
      </c>
      <c r="E1445" s="115">
        <f>'Combining-Exhibit 4'!E$222</f>
        <v>0</v>
      </c>
      <c r="F1445" t="s">
        <v>812</v>
      </c>
    </row>
    <row r="1446" spans="1:6" x14ac:dyDescent="0.3">
      <c r="A1446">
        <f>VLOOKUP('Start Here'!$B$2,EntityNumber,2,FALSE)</f>
        <v>510002</v>
      </c>
      <c r="B1446" s="131">
        <f>YEAR('Start Here'!$B$5)</f>
        <v>2025</v>
      </c>
      <c r="C1446" s="213" t="str">
        <f>IF(ISBLANK('Combining-Exhibit 4'!$E$7),"",'Combining-Exhibit 4'!$E$7)</f>
        <v/>
      </c>
      <c r="D1446">
        <v>461400</v>
      </c>
      <c r="E1446" s="115">
        <f>'Combining-Exhibit 4'!E$223</f>
        <v>0</v>
      </c>
      <c r="F1446" t="s">
        <v>812</v>
      </c>
    </row>
    <row r="1447" spans="1:6" x14ac:dyDescent="0.3">
      <c r="A1447">
        <f>VLOOKUP('Start Here'!$B$2,EntityNumber,2,FALSE)</f>
        <v>510002</v>
      </c>
      <c r="B1447" s="131">
        <f>YEAR('Start Here'!$B$5)</f>
        <v>2025</v>
      </c>
      <c r="C1447" s="213" t="str">
        <f>IF(ISBLANK('Combining-Exhibit 4'!$E$7),"",'Combining-Exhibit 4'!$E$7)</f>
        <v/>
      </c>
      <c r="D1447">
        <v>461500</v>
      </c>
      <c r="E1447" s="115">
        <f>'Combining-Exhibit 4'!E$224</f>
        <v>0</v>
      </c>
      <c r="F1447" t="s">
        <v>812</v>
      </c>
    </row>
    <row r="1448" spans="1:6" x14ac:dyDescent="0.3">
      <c r="A1448">
        <f>VLOOKUP('Start Here'!$B$2,EntityNumber,2,FALSE)</f>
        <v>510002</v>
      </c>
      <c r="B1448" s="131">
        <f>YEAR('Start Here'!$B$5)</f>
        <v>2025</v>
      </c>
      <c r="C1448" s="213" t="str">
        <f>IF(ISBLANK('Combining-Exhibit 4'!$E$7),"",'Combining-Exhibit 4'!$E$7)</f>
        <v/>
      </c>
      <c r="D1448">
        <v>461600</v>
      </c>
      <c r="E1448" s="115">
        <f>'Combining-Exhibit 4'!E$225</f>
        <v>0</v>
      </c>
      <c r="F1448" t="s">
        <v>812</v>
      </c>
    </row>
    <row r="1449" spans="1:6" x14ac:dyDescent="0.3">
      <c r="A1449">
        <f>VLOOKUP('Start Here'!$B$2,EntityNumber,2,FALSE)</f>
        <v>510002</v>
      </c>
      <c r="B1449" s="131">
        <f>YEAR('Start Here'!$B$5)</f>
        <v>2025</v>
      </c>
      <c r="C1449" s="213" t="str">
        <f>IF(ISBLANK('Combining-Exhibit 4'!$E$7),"",'Combining-Exhibit 4'!$E$7)</f>
        <v/>
      </c>
      <c r="D1449">
        <v>461900</v>
      </c>
      <c r="E1449" s="115">
        <f>'Combining-Exhibit 4'!E$226</f>
        <v>0</v>
      </c>
      <c r="F1449" t="s">
        <v>812</v>
      </c>
    </row>
    <row r="1450" spans="1:6" x14ac:dyDescent="0.3">
      <c r="A1450">
        <f>VLOOKUP('Start Here'!$B$2,EntityNumber,2,FALSE)</f>
        <v>510002</v>
      </c>
      <c r="B1450" s="131">
        <f>YEAR('Start Here'!$B$5)</f>
        <v>2025</v>
      </c>
      <c r="C1450" s="213" t="str">
        <f>IF(ISBLANK('Combining-Exhibit 4'!$E$7),"",'Combining-Exhibit 4'!$E$7)</f>
        <v/>
      </c>
      <c r="D1450">
        <v>462100</v>
      </c>
      <c r="E1450" s="115">
        <f>'Combining-Exhibit 4'!E$228</f>
        <v>0</v>
      </c>
      <c r="F1450" t="s">
        <v>812</v>
      </c>
    </row>
    <row r="1451" spans="1:6" x14ac:dyDescent="0.3">
      <c r="A1451">
        <f>VLOOKUP('Start Here'!$B$2,EntityNumber,2,FALSE)</f>
        <v>510002</v>
      </c>
      <c r="B1451" s="131">
        <f>YEAR('Start Here'!$B$5)</f>
        <v>2025</v>
      </c>
      <c r="C1451" s="213" t="str">
        <f>IF(ISBLANK('Combining-Exhibit 4'!$E$7),"",'Combining-Exhibit 4'!$E$7)</f>
        <v/>
      </c>
      <c r="D1451">
        <v>462200</v>
      </c>
      <c r="E1451" s="115">
        <f>'Combining-Exhibit 4'!E$229</f>
        <v>0</v>
      </c>
      <c r="F1451" t="s">
        <v>812</v>
      </c>
    </row>
    <row r="1452" spans="1:6" x14ac:dyDescent="0.3">
      <c r="A1452">
        <f>VLOOKUP('Start Here'!$B$2,EntityNumber,2,FALSE)</f>
        <v>510002</v>
      </c>
      <c r="B1452" s="131">
        <f>YEAR('Start Here'!$B$5)</f>
        <v>2025</v>
      </c>
      <c r="C1452" s="213" t="str">
        <f>IF(ISBLANK('Combining-Exhibit 4'!$E$7),"",'Combining-Exhibit 4'!$E$7)</f>
        <v/>
      </c>
      <c r="D1452">
        <v>462300</v>
      </c>
      <c r="E1452" s="115">
        <f>'Combining-Exhibit 4'!E$230</f>
        <v>0</v>
      </c>
      <c r="F1452" t="s">
        <v>812</v>
      </c>
    </row>
    <row r="1453" spans="1:6" x14ac:dyDescent="0.3">
      <c r="A1453">
        <f>VLOOKUP('Start Here'!$B$2,EntityNumber,2,FALSE)</f>
        <v>510002</v>
      </c>
      <c r="B1453" s="131">
        <f>YEAR('Start Here'!$B$5)</f>
        <v>2025</v>
      </c>
      <c r="C1453" s="213" t="str">
        <f>IF(ISBLANK('Combining-Exhibit 4'!$E$7),"",'Combining-Exhibit 4'!$E$7)</f>
        <v/>
      </c>
      <c r="D1453">
        <v>462400</v>
      </c>
      <c r="E1453" s="115">
        <f>'Combining-Exhibit 4'!E$231</f>
        <v>0</v>
      </c>
      <c r="F1453" t="s">
        <v>812</v>
      </c>
    </row>
    <row r="1454" spans="1:6" x14ac:dyDescent="0.3">
      <c r="A1454">
        <f>VLOOKUP('Start Here'!$B$2,EntityNumber,2,FALSE)</f>
        <v>510002</v>
      </c>
      <c r="B1454" s="131">
        <f>YEAR('Start Here'!$B$5)</f>
        <v>2025</v>
      </c>
      <c r="C1454" s="213" t="str">
        <f>IF(ISBLANK('Combining-Exhibit 4'!$E$7),"",'Combining-Exhibit 4'!$E$7)</f>
        <v/>
      </c>
      <c r="D1454">
        <v>462900</v>
      </c>
      <c r="E1454" s="115">
        <f>'Combining-Exhibit 4'!E$232</f>
        <v>0</v>
      </c>
      <c r="F1454" t="s">
        <v>812</v>
      </c>
    </row>
    <row r="1455" spans="1:6" x14ac:dyDescent="0.3">
      <c r="A1455">
        <f>VLOOKUP('Start Here'!$B$2,EntityNumber,2,FALSE)</f>
        <v>510002</v>
      </c>
      <c r="B1455" s="131">
        <f>YEAR('Start Here'!$B$5)</f>
        <v>2025</v>
      </c>
      <c r="C1455" s="213" t="str">
        <f>IF(ISBLANK('Combining-Exhibit 4'!$E$7),"",'Combining-Exhibit 4'!$E$7)</f>
        <v/>
      </c>
      <c r="D1455">
        <v>471100</v>
      </c>
      <c r="E1455" s="115">
        <f>'Combining-Exhibit 4'!E$237</f>
        <v>0</v>
      </c>
      <c r="F1455" t="s">
        <v>812</v>
      </c>
    </row>
    <row r="1456" spans="1:6" x14ac:dyDescent="0.3">
      <c r="A1456">
        <f>VLOOKUP('Start Here'!$B$2,EntityNumber,2,FALSE)</f>
        <v>510002</v>
      </c>
      <c r="B1456" s="131">
        <f>YEAR('Start Here'!$B$5)</f>
        <v>2025</v>
      </c>
      <c r="C1456" s="213" t="str">
        <f>IF(ISBLANK('Combining-Exhibit 4'!$E$7),"",'Combining-Exhibit 4'!$E$7)</f>
        <v/>
      </c>
      <c r="D1456">
        <v>471200</v>
      </c>
      <c r="E1456" s="115">
        <f>'Combining-Exhibit 4'!E$238</f>
        <v>0</v>
      </c>
      <c r="F1456" t="s">
        <v>812</v>
      </c>
    </row>
    <row r="1457" spans="1:6" x14ac:dyDescent="0.3">
      <c r="A1457">
        <f>VLOOKUP('Start Here'!$B$2,EntityNumber,2,FALSE)</f>
        <v>510002</v>
      </c>
      <c r="B1457" s="131">
        <f>YEAR('Start Here'!$B$5)</f>
        <v>2025</v>
      </c>
      <c r="C1457" s="213" t="str">
        <f>IF(ISBLANK('Combining-Exhibit 4'!$E$7),"",'Combining-Exhibit 4'!$E$7)</f>
        <v/>
      </c>
      <c r="D1457">
        <v>471900</v>
      </c>
      <c r="E1457" s="115">
        <f>'Combining-Exhibit 4'!E$239</f>
        <v>0</v>
      </c>
      <c r="F1457" t="s">
        <v>812</v>
      </c>
    </row>
    <row r="1458" spans="1:6" x14ac:dyDescent="0.3">
      <c r="A1458">
        <f>VLOOKUP('Start Here'!$B$2,EntityNumber,2,FALSE)</f>
        <v>510002</v>
      </c>
      <c r="B1458" s="131">
        <f>YEAR('Start Here'!$B$5)</f>
        <v>2025</v>
      </c>
      <c r="C1458" s="213" t="str">
        <f>IF(ISBLANK('Combining-Exhibit 4'!$E$7),"",'Combining-Exhibit 4'!$E$7)</f>
        <v/>
      </c>
      <c r="D1458">
        <v>472100</v>
      </c>
      <c r="E1458" s="115">
        <f>'Combining-Exhibit 4'!E$241</f>
        <v>0</v>
      </c>
      <c r="F1458" t="s">
        <v>812</v>
      </c>
    </row>
    <row r="1459" spans="1:6" x14ac:dyDescent="0.3">
      <c r="A1459">
        <f>VLOOKUP('Start Here'!$B$2,EntityNumber,2,FALSE)</f>
        <v>510002</v>
      </c>
      <c r="B1459" s="131">
        <f>YEAR('Start Here'!$B$5)</f>
        <v>2025</v>
      </c>
      <c r="C1459" s="213" t="str">
        <f>IF(ISBLANK('Combining-Exhibit 4'!$E$7),"",'Combining-Exhibit 4'!$E$7)</f>
        <v/>
      </c>
      <c r="D1459">
        <v>471900</v>
      </c>
      <c r="E1459" s="115">
        <f>'Combining-Exhibit 4'!E$242</f>
        <v>0</v>
      </c>
      <c r="F1459" t="s">
        <v>812</v>
      </c>
    </row>
    <row r="1460" spans="1:6" x14ac:dyDescent="0.3">
      <c r="A1460">
        <f>VLOOKUP('Start Here'!$B$2,EntityNumber,2,FALSE)</f>
        <v>510002</v>
      </c>
      <c r="B1460" s="131">
        <f>YEAR('Start Here'!$B$5)</f>
        <v>2025</v>
      </c>
      <c r="C1460" s="213" t="str">
        <f>IF(ISBLANK('Combining-Exhibit 4'!$E$7),"",'Combining-Exhibit 4'!$E$7)</f>
        <v/>
      </c>
      <c r="D1460">
        <v>475000</v>
      </c>
      <c r="E1460" s="115">
        <f>'Combining-Exhibit 4'!E$245</f>
        <v>0</v>
      </c>
      <c r="F1460" t="s">
        <v>812</v>
      </c>
    </row>
    <row r="1461" spans="1:6" x14ac:dyDescent="0.3">
      <c r="A1461">
        <f>VLOOKUP('Start Here'!$B$2,EntityNumber,2,FALSE)</f>
        <v>510002</v>
      </c>
      <c r="B1461" s="131">
        <f>YEAR('Start Here'!$B$5)</f>
        <v>2025</v>
      </c>
      <c r="C1461" s="213" t="str">
        <f>IF(ISBLANK('Combining-Exhibit 4'!$E$7),"",'Combining-Exhibit 4'!$E$7)</f>
        <v/>
      </c>
      <c r="D1461">
        <v>480000</v>
      </c>
      <c r="E1461" s="115">
        <f>'Combining-Exhibit 4'!E$246</f>
        <v>0</v>
      </c>
      <c r="F1461" t="s">
        <v>812</v>
      </c>
    </row>
    <row r="1462" spans="1:6" x14ac:dyDescent="0.3">
      <c r="A1462">
        <f>VLOOKUP('Start Here'!$B$2,EntityNumber,2,FALSE)</f>
        <v>510002</v>
      </c>
      <c r="B1462" s="131">
        <f>YEAR('Start Here'!$B$5)</f>
        <v>2025</v>
      </c>
      <c r="C1462" s="213" t="str">
        <f>IF(ISBLANK('Combining-Exhibit 4'!$E$7),"",'Combining-Exhibit 4'!$E$7)</f>
        <v/>
      </c>
      <c r="D1462">
        <v>485000</v>
      </c>
      <c r="E1462" s="115">
        <f>'Combining-Exhibit 4'!E$247</f>
        <v>0</v>
      </c>
      <c r="F1462" t="s">
        <v>812</v>
      </c>
    </row>
    <row r="1463" spans="1:6" x14ac:dyDescent="0.3">
      <c r="A1463">
        <f>VLOOKUP('Start Here'!$B$2,EntityNumber,2,FALSE)</f>
        <v>510002</v>
      </c>
      <c r="B1463" s="131">
        <f>YEAR('Start Here'!$B$5)</f>
        <v>2025</v>
      </c>
      <c r="C1463" s="213" t="str">
        <f>IF(ISBLANK('Combining-Exhibit 4'!$E$7),"",'Combining-Exhibit 4'!$E$7)</f>
        <v/>
      </c>
      <c r="D1463">
        <v>489000</v>
      </c>
      <c r="E1463" s="115">
        <f>'Combining-Exhibit 4'!E$248</f>
        <v>0</v>
      </c>
      <c r="F1463" t="s">
        <v>812</v>
      </c>
    </row>
    <row r="1464" spans="1:6" x14ac:dyDescent="0.3">
      <c r="A1464">
        <f>VLOOKUP('Start Here'!$B$2,EntityNumber,2,FALSE)</f>
        <v>510002</v>
      </c>
      <c r="B1464" s="131">
        <f>YEAR('Start Here'!$B$5)</f>
        <v>2025</v>
      </c>
      <c r="C1464" s="213" t="str">
        <f>IF(ISBLANK('Combining-Exhibit 4'!$E$7),"",'Combining-Exhibit 4'!$E$7)</f>
        <v/>
      </c>
      <c r="D1464">
        <v>37100</v>
      </c>
      <c r="E1464" s="115">
        <f>'Combining-Exhibit 4'!E$253</f>
        <v>0</v>
      </c>
      <c r="F1464" t="s">
        <v>812</v>
      </c>
    </row>
    <row r="1465" spans="1:6" x14ac:dyDescent="0.3">
      <c r="A1465">
        <f>VLOOKUP('Start Here'!$B$2,EntityNumber,2,FALSE)</f>
        <v>510002</v>
      </c>
      <c r="B1465" s="131">
        <f>YEAR('Start Here'!$B$5)</f>
        <v>2025</v>
      </c>
      <c r="C1465" s="213" t="str">
        <f>IF(ISBLANK('Combining-Exhibit 4'!$E$7),"",'Combining-Exhibit 4'!$E$7)</f>
        <v/>
      </c>
      <c r="D1465">
        <v>91100</v>
      </c>
      <c r="E1465" s="115">
        <f>'Combining-Exhibit 4'!E$254*-1</f>
        <v>0</v>
      </c>
      <c r="F1465" t="s">
        <v>812</v>
      </c>
    </row>
    <row r="1466" spans="1:6" x14ac:dyDescent="0.3">
      <c r="A1466">
        <f>VLOOKUP('Start Here'!$B$2,EntityNumber,2,FALSE)</f>
        <v>510002</v>
      </c>
      <c r="B1466" s="131">
        <f>YEAR('Start Here'!$B$5)</f>
        <v>2025</v>
      </c>
      <c r="C1466" s="213" t="str">
        <f>IF(ISBLANK('Combining-Exhibit 4'!$E$7),"",'Combining-Exhibit 4'!$E$7)</f>
        <v/>
      </c>
      <c r="D1466">
        <v>37200</v>
      </c>
      <c r="E1466" s="115">
        <f>'Combining-Exhibit 4'!E$255</f>
        <v>0</v>
      </c>
      <c r="F1466" t="s">
        <v>812</v>
      </c>
    </row>
    <row r="1467" spans="1:6" x14ac:dyDescent="0.3">
      <c r="A1467">
        <f>VLOOKUP('Start Here'!$B$2,EntityNumber,2,FALSE)</f>
        <v>510002</v>
      </c>
      <c r="B1467" s="131">
        <f>YEAR('Start Here'!$B$5)</f>
        <v>2025</v>
      </c>
      <c r="C1467" s="213" t="str">
        <f>IF(ISBLANK('Combining-Exhibit 4'!$E$7),"",'Combining-Exhibit 4'!$E$7)</f>
        <v/>
      </c>
      <c r="D1467">
        <v>37300</v>
      </c>
      <c r="E1467" s="115">
        <f>'Combining-Exhibit 4'!E$256</f>
        <v>0</v>
      </c>
      <c r="F1467" t="s">
        <v>812</v>
      </c>
    </row>
    <row r="1468" spans="1:6" x14ac:dyDescent="0.3">
      <c r="A1468">
        <f>VLOOKUP('Start Here'!$B$2,EntityNumber,2,FALSE)</f>
        <v>510002</v>
      </c>
      <c r="B1468" s="131">
        <f>YEAR('Start Here'!$B$5)</f>
        <v>2025</v>
      </c>
      <c r="C1468" s="213" t="str">
        <f>IF(ISBLANK('Combining-Exhibit 4'!$E$7),"",'Combining-Exhibit 4'!$E$7)</f>
        <v/>
      </c>
      <c r="D1468">
        <v>37400</v>
      </c>
      <c r="E1468" s="115">
        <f>'Combining-Exhibit 4'!E$257</f>
        <v>0</v>
      </c>
      <c r="F1468" t="s">
        <v>812</v>
      </c>
    </row>
    <row r="1469" spans="1:6" x14ac:dyDescent="0.3">
      <c r="A1469">
        <f>VLOOKUP('Start Here'!$B$2,EntityNumber,2,FALSE)</f>
        <v>510002</v>
      </c>
      <c r="B1469" s="131">
        <f>YEAR('Start Here'!$B$5)</f>
        <v>2025</v>
      </c>
      <c r="C1469" s="213" t="str">
        <f>IF(ISBLANK('Combining-Exhibit 4'!$E$7),"",'Combining-Exhibit 4'!$E$7)</f>
        <v/>
      </c>
      <c r="D1469">
        <v>91200</v>
      </c>
      <c r="E1469" s="115">
        <f>'Combining-Exhibit 4'!E$258*-1</f>
        <v>0</v>
      </c>
      <c r="F1469" t="s">
        <v>812</v>
      </c>
    </row>
    <row r="1470" spans="1:6" x14ac:dyDescent="0.3">
      <c r="A1470">
        <f>VLOOKUP('Start Here'!$B$2,EntityNumber,2,FALSE)</f>
        <v>510002</v>
      </c>
      <c r="B1470" s="131">
        <f>YEAR('Start Here'!$B$5)</f>
        <v>2025</v>
      </c>
      <c r="C1470" s="213" t="str">
        <f>IF(ISBLANK('Combining-Exhibit 4'!$E$7),"",'Combining-Exhibit 4'!$E$7)</f>
        <v/>
      </c>
      <c r="D1470">
        <v>91500</v>
      </c>
      <c r="E1470" s="115">
        <f>'Combining-Exhibit 4'!E$259*-1</f>
        <v>0</v>
      </c>
      <c r="F1470" t="s">
        <v>812</v>
      </c>
    </row>
    <row r="1471" spans="1:6" x14ac:dyDescent="0.3">
      <c r="A1471">
        <f>VLOOKUP('Start Here'!$B$2,EntityNumber,2,FALSE)</f>
        <v>510002</v>
      </c>
      <c r="B1471" s="131">
        <f>YEAR('Start Here'!$B$5)</f>
        <v>2025</v>
      </c>
      <c r="C1471" s="213" t="str">
        <f>IF(ISBLANK('Combining-Exhibit 4'!$E$7),"",'Combining-Exhibit 4'!$E$7)</f>
        <v/>
      </c>
      <c r="D1471">
        <f>IF('Combining-Exhibit 4'!E$262&gt;0,37600,91300)</f>
        <v>91300</v>
      </c>
      <c r="E1471" s="115">
        <f>IF('Combining-Exhibit 4'!E$262&gt;0,'Combining-Exhibit 4'!E$262,'Combining-Exhibit 4'!E$262*-1)</f>
        <v>0</v>
      </c>
      <c r="F1471" t="s">
        <v>812</v>
      </c>
    </row>
    <row r="1472" spans="1:6" x14ac:dyDescent="0.3">
      <c r="A1472">
        <f>VLOOKUP('Start Here'!$B$2,EntityNumber,2,FALSE)</f>
        <v>510002</v>
      </c>
      <c r="B1472" s="131">
        <f>YEAR('Start Here'!$B$5)</f>
        <v>2025</v>
      </c>
      <c r="C1472" s="213" t="str">
        <f>IF(ISBLANK('Combining-Exhibit 4'!$E$7),"",'Combining-Exhibit 4'!$E$7)</f>
        <v/>
      </c>
      <c r="D1472">
        <f>IF('Combining-Exhibit 4'!E$263&gt;0,37500,91400)</f>
        <v>91400</v>
      </c>
      <c r="E1472" s="115">
        <f>IF('Combining-Exhibit 4'!E$263&gt;0,'Combining-Exhibit 4'!E$263,'Combining-Exhibit 4'!E$263*-1)</f>
        <v>0</v>
      </c>
      <c r="F1472" t="s">
        <v>812</v>
      </c>
    </row>
    <row r="1473" spans="1:6" x14ac:dyDescent="0.3">
      <c r="A1473">
        <f>VLOOKUP('Start Here'!$B$2,EntityNumber,2,FALSE)</f>
        <v>510002</v>
      </c>
      <c r="B1473" s="131">
        <f>YEAR('Start Here'!$B$5)</f>
        <v>2025</v>
      </c>
      <c r="C1473" s="213" t="str">
        <f>IF(ISBLANK('Combining-Exhibit 4'!$F$7),"",'Combining-Exhibit 4'!$F$7)</f>
        <v/>
      </c>
      <c r="D1473">
        <v>31100</v>
      </c>
      <c r="E1473" s="115">
        <f>'Combining-Exhibit 4'!F$11</f>
        <v>0</v>
      </c>
      <c r="F1473" t="s">
        <v>812</v>
      </c>
    </row>
    <row r="1474" spans="1:6" x14ac:dyDescent="0.3">
      <c r="A1474">
        <f>VLOOKUP('Start Here'!$B$2,EntityNumber,2,FALSE)</f>
        <v>510002</v>
      </c>
      <c r="B1474" s="131">
        <f>YEAR('Start Here'!$B$5)</f>
        <v>2025</v>
      </c>
      <c r="C1474" s="213" t="str">
        <f>IF(ISBLANK('Combining-Exhibit 4'!$F$7),"",'Combining-Exhibit 4'!$F$7)</f>
        <v/>
      </c>
      <c r="D1474">
        <v>31200</v>
      </c>
      <c r="E1474" s="115">
        <f>'Combining-Exhibit 4'!F$12</f>
        <v>0</v>
      </c>
      <c r="F1474" t="s">
        <v>812</v>
      </c>
    </row>
    <row r="1475" spans="1:6" x14ac:dyDescent="0.3">
      <c r="A1475">
        <f>VLOOKUP('Start Here'!$B$2,EntityNumber,2,FALSE)</f>
        <v>510002</v>
      </c>
      <c r="B1475" s="131">
        <f>YEAR('Start Here'!$B$5)</f>
        <v>2025</v>
      </c>
      <c r="C1475" s="213" t="str">
        <f>IF(ISBLANK('Combining-Exhibit 4'!$F$7),"",'Combining-Exhibit 4'!$F$7)</f>
        <v/>
      </c>
      <c r="D1475">
        <v>31300</v>
      </c>
      <c r="E1475" s="115">
        <f>'Combining-Exhibit 4'!F$13</f>
        <v>0</v>
      </c>
      <c r="F1475" t="s">
        <v>812</v>
      </c>
    </row>
    <row r="1476" spans="1:6" x14ac:dyDescent="0.3">
      <c r="A1476">
        <f>VLOOKUP('Start Here'!$B$2,EntityNumber,2,FALSE)</f>
        <v>510002</v>
      </c>
      <c r="B1476" s="131">
        <f>YEAR('Start Here'!$B$5)</f>
        <v>2025</v>
      </c>
      <c r="C1476" s="213" t="str">
        <f>IF(ISBLANK('Combining-Exhibit 4'!$F$7),"",'Combining-Exhibit 4'!$F$7)</f>
        <v/>
      </c>
      <c r="D1476">
        <v>31400</v>
      </c>
      <c r="E1476" s="115">
        <f>'Combining-Exhibit 4'!F$14</f>
        <v>0</v>
      </c>
      <c r="F1476" t="s">
        <v>812</v>
      </c>
    </row>
    <row r="1477" spans="1:6" x14ac:dyDescent="0.3">
      <c r="A1477">
        <f>VLOOKUP('Start Here'!$B$2,EntityNumber,2,FALSE)</f>
        <v>510002</v>
      </c>
      <c r="B1477" s="131">
        <f>YEAR('Start Here'!$B$5)</f>
        <v>2025</v>
      </c>
      <c r="C1477" s="213" t="str">
        <f>IF(ISBLANK('Combining-Exhibit 4'!$F$7),"",'Combining-Exhibit 4'!$F$7)</f>
        <v/>
      </c>
      <c r="D1477">
        <v>31500</v>
      </c>
      <c r="E1477" s="115">
        <f>'Combining-Exhibit 4'!F$15</f>
        <v>0</v>
      </c>
      <c r="F1477" t="s">
        <v>812</v>
      </c>
    </row>
    <row r="1478" spans="1:6" x14ac:dyDescent="0.3">
      <c r="A1478">
        <f>VLOOKUP('Start Here'!$B$2,EntityNumber,2,FALSE)</f>
        <v>510002</v>
      </c>
      <c r="B1478" s="131">
        <f>YEAR('Start Here'!$B$5)</f>
        <v>2025</v>
      </c>
      <c r="C1478" s="213" t="str">
        <f>IF(ISBLANK('Combining-Exhibit 4'!$F$7),"",'Combining-Exhibit 4'!$F$7)</f>
        <v/>
      </c>
      <c r="D1478">
        <v>31600</v>
      </c>
      <c r="E1478" s="115">
        <f>'Combining-Exhibit 4'!F$16</f>
        <v>0</v>
      </c>
      <c r="F1478" t="s">
        <v>812</v>
      </c>
    </row>
    <row r="1479" spans="1:6" x14ac:dyDescent="0.3">
      <c r="A1479">
        <f>VLOOKUP('Start Here'!$B$2,EntityNumber,2,FALSE)</f>
        <v>510002</v>
      </c>
      <c r="B1479" s="131">
        <f>YEAR('Start Here'!$B$5)</f>
        <v>2025</v>
      </c>
      <c r="C1479" s="213" t="str">
        <f>IF(ISBLANK('Combining-Exhibit 4'!$F$7),"",'Combining-Exhibit 4'!$F$7)</f>
        <v/>
      </c>
      <c r="D1479">
        <v>31800</v>
      </c>
      <c r="E1479" s="115">
        <f>'Combining-Exhibit 4'!F$17</f>
        <v>0</v>
      </c>
      <c r="F1479" t="s">
        <v>812</v>
      </c>
    </row>
    <row r="1480" spans="1:6" x14ac:dyDescent="0.3">
      <c r="A1480">
        <f>VLOOKUP('Start Here'!$B$2,EntityNumber,2,FALSE)</f>
        <v>510002</v>
      </c>
      <c r="B1480" s="131">
        <f>YEAR('Start Here'!$B$5)</f>
        <v>2025</v>
      </c>
      <c r="C1480" s="213" t="str">
        <f>IF(ISBLANK('Combining-Exhibit 4'!$F$7),"",'Combining-Exhibit 4'!$F$7)</f>
        <v/>
      </c>
      <c r="D1480">
        <v>31900</v>
      </c>
      <c r="E1480" s="115">
        <f>'Combining-Exhibit 4'!F$18</f>
        <v>0</v>
      </c>
      <c r="F1480" t="s">
        <v>812</v>
      </c>
    </row>
    <row r="1481" spans="1:6" x14ac:dyDescent="0.3">
      <c r="A1481">
        <f>VLOOKUP('Start Here'!$B$2,EntityNumber,2,FALSE)</f>
        <v>510002</v>
      </c>
      <c r="B1481" s="131">
        <f>YEAR('Start Here'!$B$5)</f>
        <v>2025</v>
      </c>
      <c r="C1481" s="213" t="str">
        <f>IF(ISBLANK('Combining-Exhibit 4'!$F$7),"",'Combining-Exhibit 4'!$F$7)</f>
        <v/>
      </c>
      <c r="D1481">
        <v>32000</v>
      </c>
      <c r="E1481" s="115">
        <f>'Combining-Exhibit 4'!F$21</f>
        <v>0</v>
      </c>
      <c r="F1481" t="s">
        <v>812</v>
      </c>
    </row>
    <row r="1482" spans="1:6" x14ac:dyDescent="0.3">
      <c r="A1482">
        <f>VLOOKUP('Start Here'!$B$2,EntityNumber,2,FALSE)</f>
        <v>510002</v>
      </c>
      <c r="B1482" s="131">
        <f>YEAR('Start Here'!$B$5)</f>
        <v>2025</v>
      </c>
      <c r="C1482" s="213" t="str">
        <f>IF(ISBLANK('Combining-Exhibit 4'!$F$7),"",'Combining-Exhibit 4'!$F$7)</f>
        <v/>
      </c>
      <c r="D1482">
        <v>33100</v>
      </c>
      <c r="E1482" s="115">
        <f>'Combining-Exhibit 4'!F$24</f>
        <v>0</v>
      </c>
      <c r="F1482" t="s">
        <v>812</v>
      </c>
    </row>
    <row r="1483" spans="1:6" x14ac:dyDescent="0.3">
      <c r="A1483">
        <f>VLOOKUP('Start Here'!$B$2,EntityNumber,2,FALSE)</f>
        <v>510002</v>
      </c>
      <c r="B1483" s="131">
        <f>YEAR('Start Here'!$B$5)</f>
        <v>2025</v>
      </c>
      <c r="C1483" s="213" t="str">
        <f>IF(ISBLANK('Combining-Exhibit 4'!$F$7),"",'Combining-Exhibit 4'!$F$7)</f>
        <v/>
      </c>
      <c r="D1483">
        <v>33200</v>
      </c>
      <c r="E1483" s="115">
        <f>'Combining-Exhibit 4'!F$25</f>
        <v>0</v>
      </c>
      <c r="F1483" t="s">
        <v>812</v>
      </c>
    </row>
    <row r="1484" spans="1:6" x14ac:dyDescent="0.3">
      <c r="A1484">
        <f>VLOOKUP('Start Here'!$B$2,EntityNumber,2,FALSE)</f>
        <v>510002</v>
      </c>
      <c r="B1484" s="131">
        <f>YEAR('Start Here'!$B$5)</f>
        <v>2025</v>
      </c>
      <c r="C1484" s="213" t="str">
        <f>IF(ISBLANK('Combining-Exhibit 4'!$F$7),"",'Combining-Exhibit 4'!$F$7)</f>
        <v/>
      </c>
      <c r="D1484">
        <v>33300</v>
      </c>
      <c r="E1484" s="115">
        <f>'Combining-Exhibit 4'!F$26</f>
        <v>0</v>
      </c>
      <c r="F1484" t="s">
        <v>812</v>
      </c>
    </row>
    <row r="1485" spans="1:6" x14ac:dyDescent="0.3">
      <c r="A1485">
        <f>VLOOKUP('Start Here'!$B$2,EntityNumber,2,FALSE)</f>
        <v>510002</v>
      </c>
      <c r="B1485" s="131">
        <f>YEAR('Start Here'!$B$5)</f>
        <v>2025</v>
      </c>
      <c r="C1485" s="213" t="str">
        <f>IF(ISBLANK('Combining-Exhibit 4'!$F$7),"",'Combining-Exhibit 4'!$F$7)</f>
        <v/>
      </c>
      <c r="D1485">
        <v>33400</v>
      </c>
      <c r="E1485" s="115">
        <f>'Combining-Exhibit 4'!F$27</f>
        <v>0</v>
      </c>
      <c r="F1485" t="s">
        <v>812</v>
      </c>
    </row>
    <row r="1486" spans="1:6" x14ac:dyDescent="0.3">
      <c r="A1486">
        <f>VLOOKUP('Start Here'!$B$2,EntityNumber,2,FALSE)</f>
        <v>510002</v>
      </c>
      <c r="B1486" s="131">
        <f>YEAR('Start Here'!$B$5)</f>
        <v>2025</v>
      </c>
      <c r="C1486" s="213" t="str">
        <f>IF(ISBLANK('Combining-Exhibit 4'!$F$7),"",'Combining-Exhibit 4'!$F$7)</f>
        <v/>
      </c>
      <c r="D1486">
        <v>33501</v>
      </c>
      <c r="E1486" s="115">
        <f>'Combining-Exhibit 4'!F$29</f>
        <v>0</v>
      </c>
      <c r="F1486" t="s">
        <v>812</v>
      </c>
    </row>
    <row r="1487" spans="1:6" x14ac:dyDescent="0.3">
      <c r="A1487">
        <f>VLOOKUP('Start Here'!$B$2,EntityNumber,2,FALSE)</f>
        <v>510002</v>
      </c>
      <c r="B1487" s="131">
        <f>YEAR('Start Here'!$B$5)</f>
        <v>2025</v>
      </c>
      <c r="C1487" s="213" t="str">
        <f>IF(ISBLANK('Combining-Exhibit 4'!$F$7),"",'Combining-Exhibit 4'!$F$7)</f>
        <v/>
      </c>
      <c r="D1487">
        <v>33502</v>
      </c>
      <c r="E1487" s="115">
        <f>'Combining-Exhibit 4'!F$30</f>
        <v>0</v>
      </c>
      <c r="F1487" t="s">
        <v>812</v>
      </c>
    </row>
    <row r="1488" spans="1:6" x14ac:dyDescent="0.3">
      <c r="A1488">
        <f>VLOOKUP('Start Here'!$B$2,EntityNumber,2,FALSE)</f>
        <v>510002</v>
      </c>
      <c r="B1488" s="131">
        <f>YEAR('Start Here'!$B$5)</f>
        <v>2025</v>
      </c>
      <c r="C1488" s="213" t="str">
        <f>IF(ISBLANK('Combining-Exhibit 4'!$F$7),"",'Combining-Exhibit 4'!$F$7)</f>
        <v/>
      </c>
      <c r="D1488">
        <v>33504</v>
      </c>
      <c r="E1488" s="115">
        <f>'Combining-Exhibit 4'!F$31</f>
        <v>0</v>
      </c>
      <c r="F1488" t="s">
        <v>812</v>
      </c>
    </row>
    <row r="1489" spans="1:6" x14ac:dyDescent="0.3">
      <c r="A1489">
        <f>VLOOKUP('Start Here'!$B$2,EntityNumber,2,FALSE)</f>
        <v>510002</v>
      </c>
      <c r="B1489" s="131">
        <f>YEAR('Start Here'!$B$5)</f>
        <v>2025</v>
      </c>
      <c r="C1489" s="213" t="str">
        <f>IF(ISBLANK('Combining-Exhibit 4'!$F$7),"",'Combining-Exhibit 4'!$F$7)</f>
        <v/>
      </c>
      <c r="D1489">
        <v>33505</v>
      </c>
      <c r="E1489" s="115">
        <f>'Combining-Exhibit 4'!F$32</f>
        <v>0</v>
      </c>
      <c r="F1489" t="s">
        <v>812</v>
      </c>
    </row>
    <row r="1490" spans="1:6" x14ac:dyDescent="0.3">
      <c r="A1490">
        <f>VLOOKUP('Start Here'!$B$2,EntityNumber,2,FALSE)</f>
        <v>510002</v>
      </c>
      <c r="B1490" s="131">
        <f>YEAR('Start Here'!$B$5)</f>
        <v>2025</v>
      </c>
      <c r="C1490" s="213" t="str">
        <f>IF(ISBLANK('Combining-Exhibit 4'!$F$7),"",'Combining-Exhibit 4'!$F$7)</f>
        <v/>
      </c>
      <c r="D1490">
        <v>33506</v>
      </c>
      <c r="E1490" s="115">
        <f>'Combining-Exhibit 4'!F$33</f>
        <v>0</v>
      </c>
      <c r="F1490" t="s">
        <v>812</v>
      </c>
    </row>
    <row r="1491" spans="1:6" x14ac:dyDescent="0.3">
      <c r="A1491">
        <f>VLOOKUP('Start Here'!$B$2,EntityNumber,2,FALSE)</f>
        <v>510002</v>
      </c>
      <c r="B1491" s="131">
        <f>YEAR('Start Here'!$B$5)</f>
        <v>2025</v>
      </c>
      <c r="C1491" s="213" t="str">
        <f>IF(ISBLANK('Combining-Exhibit 4'!$F$7),"",'Combining-Exhibit 4'!$F$7)</f>
        <v/>
      </c>
      <c r="D1491">
        <v>33507</v>
      </c>
      <c r="E1491" s="115">
        <f>'Combining-Exhibit 4'!F$34</f>
        <v>0</v>
      </c>
      <c r="F1491" t="s">
        <v>812</v>
      </c>
    </row>
    <row r="1492" spans="1:6" x14ac:dyDescent="0.3">
      <c r="A1492">
        <f>VLOOKUP('Start Here'!$B$2,EntityNumber,2,FALSE)</f>
        <v>510002</v>
      </c>
      <c r="B1492" s="131">
        <f>YEAR('Start Here'!$B$5)</f>
        <v>2025</v>
      </c>
      <c r="C1492" s="213" t="str">
        <f>IF(ISBLANK('Combining-Exhibit 4'!$F$7),"",'Combining-Exhibit 4'!$F$7)</f>
        <v/>
      </c>
      <c r="D1492">
        <v>33508</v>
      </c>
      <c r="E1492" s="115">
        <f>'Combining-Exhibit 4'!F$35</f>
        <v>0</v>
      </c>
      <c r="F1492" t="s">
        <v>812</v>
      </c>
    </row>
    <row r="1493" spans="1:6" x14ac:dyDescent="0.3">
      <c r="A1493">
        <f>VLOOKUP('Start Here'!$B$2,EntityNumber,2,FALSE)</f>
        <v>510002</v>
      </c>
      <c r="B1493" s="131">
        <f>YEAR('Start Here'!$B$5)</f>
        <v>2025</v>
      </c>
      <c r="C1493" s="213" t="str">
        <f>IF(ISBLANK('Combining-Exhibit 4'!$F$7),"",'Combining-Exhibit 4'!$F$7)</f>
        <v/>
      </c>
      <c r="D1493">
        <v>33509</v>
      </c>
      <c r="E1493" s="115">
        <f>'Combining-Exhibit 4'!F$36</f>
        <v>0</v>
      </c>
      <c r="F1493" t="s">
        <v>812</v>
      </c>
    </row>
    <row r="1494" spans="1:6" x14ac:dyDescent="0.3">
      <c r="A1494">
        <f>VLOOKUP('Start Here'!$B$2,EntityNumber,2,FALSE)</f>
        <v>510002</v>
      </c>
      <c r="B1494" s="131">
        <f>YEAR('Start Here'!$B$5)</f>
        <v>2025</v>
      </c>
      <c r="C1494" s="213" t="str">
        <f>IF(ISBLANK('Combining-Exhibit 4'!$F$7),"",'Combining-Exhibit 4'!$F$7)</f>
        <v/>
      </c>
      <c r="D1494">
        <v>33510</v>
      </c>
      <c r="E1494" s="115">
        <f>'Combining-Exhibit 4'!F$37</f>
        <v>0</v>
      </c>
      <c r="F1494" t="s">
        <v>812</v>
      </c>
    </row>
    <row r="1495" spans="1:6" x14ac:dyDescent="0.3">
      <c r="A1495">
        <f>VLOOKUP('Start Here'!$B$2,EntityNumber,2,FALSE)</f>
        <v>510002</v>
      </c>
      <c r="B1495" s="131">
        <f>YEAR('Start Here'!$B$5)</f>
        <v>2025</v>
      </c>
      <c r="C1495" s="213" t="str">
        <f>IF(ISBLANK('Combining-Exhibit 4'!$F$7),"",'Combining-Exhibit 4'!$F$7)</f>
        <v/>
      </c>
      <c r="D1495">
        <v>33511</v>
      </c>
      <c r="E1495" s="115">
        <f>'Combining-Exhibit 4'!F$38</f>
        <v>0</v>
      </c>
      <c r="F1495" t="s">
        <v>812</v>
      </c>
    </row>
    <row r="1496" spans="1:6" x14ac:dyDescent="0.3">
      <c r="A1496">
        <f>VLOOKUP('Start Here'!$B$2,EntityNumber,2,FALSE)</f>
        <v>510002</v>
      </c>
      <c r="B1496" s="131">
        <f>YEAR('Start Here'!$B$5)</f>
        <v>2025</v>
      </c>
      <c r="C1496" s="213" t="str">
        <f>IF(ISBLANK('Combining-Exhibit 4'!$F$7),"",'Combining-Exhibit 4'!$F$7)</f>
        <v/>
      </c>
      <c r="D1496">
        <v>33513</v>
      </c>
      <c r="E1496" s="115">
        <f>'Combining-Exhibit 4'!F$39</f>
        <v>0</v>
      </c>
      <c r="F1496" t="s">
        <v>812</v>
      </c>
    </row>
    <row r="1497" spans="1:6" x14ac:dyDescent="0.3">
      <c r="A1497">
        <f>VLOOKUP('Start Here'!$B$2,EntityNumber,2,FALSE)</f>
        <v>510002</v>
      </c>
      <c r="B1497" s="131">
        <f>YEAR('Start Here'!$B$5)</f>
        <v>2025</v>
      </c>
      <c r="C1497" s="213" t="str">
        <f>IF(ISBLANK('Combining-Exhibit 4'!$F$7),"",'Combining-Exhibit 4'!$F$7)</f>
        <v/>
      </c>
      <c r="D1497">
        <v>33514</v>
      </c>
      <c r="E1497" s="115">
        <f>'Combining-Exhibit 4'!F$40</f>
        <v>0</v>
      </c>
      <c r="F1497" t="s">
        <v>812</v>
      </c>
    </row>
    <row r="1498" spans="1:6" x14ac:dyDescent="0.3">
      <c r="A1498">
        <f>VLOOKUP('Start Here'!$B$2,EntityNumber,2,FALSE)</f>
        <v>510002</v>
      </c>
      <c r="B1498" s="131">
        <f>YEAR('Start Here'!$B$5)</f>
        <v>2025</v>
      </c>
      <c r="C1498" s="213" t="str">
        <f>IF(ISBLANK('Combining-Exhibit 4'!$F$7),"",'Combining-Exhibit 4'!$F$7)</f>
        <v/>
      </c>
      <c r="D1498">
        <v>33515</v>
      </c>
      <c r="E1498" s="115">
        <f>'Combining-Exhibit 4'!F$41</f>
        <v>0</v>
      </c>
      <c r="F1498" t="s">
        <v>812</v>
      </c>
    </row>
    <row r="1499" spans="1:6" x14ac:dyDescent="0.3">
      <c r="A1499">
        <f>VLOOKUP('Start Here'!$B$2,EntityNumber,2,FALSE)</f>
        <v>510002</v>
      </c>
      <c r="B1499" s="131">
        <f>YEAR('Start Here'!$B$5)</f>
        <v>2025</v>
      </c>
      <c r="C1499" s="213" t="str">
        <f>IF(ISBLANK('Combining-Exhibit 4'!$F$7),"",'Combining-Exhibit 4'!$F$7)</f>
        <v/>
      </c>
      <c r="D1499">
        <v>33516</v>
      </c>
      <c r="E1499" s="115">
        <f>'Combining-Exhibit 4'!F$42</f>
        <v>0</v>
      </c>
      <c r="F1499" t="s">
        <v>812</v>
      </c>
    </row>
    <row r="1500" spans="1:6" x14ac:dyDescent="0.3">
      <c r="A1500">
        <f>VLOOKUP('Start Here'!$B$2,EntityNumber,2,FALSE)</f>
        <v>510002</v>
      </c>
      <c r="B1500" s="131">
        <f>YEAR('Start Here'!$B$5)</f>
        <v>2025</v>
      </c>
      <c r="C1500" s="213" t="str">
        <f>IF(ISBLANK('Combining-Exhibit 4'!$F$7),"",'Combining-Exhibit 4'!$F$7)</f>
        <v/>
      </c>
      <c r="D1500">
        <v>33517</v>
      </c>
      <c r="E1500" s="115">
        <f>'Combining-Exhibit 4'!F$43</f>
        <v>0</v>
      </c>
      <c r="F1500" t="s">
        <v>812</v>
      </c>
    </row>
    <row r="1501" spans="1:6" x14ac:dyDescent="0.3">
      <c r="A1501">
        <f>VLOOKUP('Start Here'!$B$2,EntityNumber,2,FALSE)</f>
        <v>510002</v>
      </c>
      <c r="B1501" s="131">
        <f>YEAR('Start Here'!$B$5)</f>
        <v>2025</v>
      </c>
      <c r="C1501" s="213" t="str">
        <f>IF(ISBLANK('Combining-Exhibit 4'!$F$7),"",'Combining-Exhibit 4'!$F$7)</f>
        <v/>
      </c>
      <c r="D1501">
        <v>33518</v>
      </c>
      <c r="E1501" s="115">
        <f>'Combining-Exhibit 4'!F$44</f>
        <v>0</v>
      </c>
      <c r="F1501" t="s">
        <v>812</v>
      </c>
    </row>
    <row r="1502" spans="1:6" x14ac:dyDescent="0.3">
      <c r="A1502">
        <f>VLOOKUP('Start Here'!$B$2,EntityNumber,2,FALSE)</f>
        <v>510002</v>
      </c>
      <c r="B1502" s="131">
        <f>YEAR('Start Here'!$B$5)</f>
        <v>2025</v>
      </c>
      <c r="C1502" s="213" t="str">
        <f>IF(ISBLANK('Combining-Exhibit 4'!$F$7),"",'Combining-Exhibit 4'!$F$7)</f>
        <v/>
      </c>
      <c r="D1502">
        <v>33519</v>
      </c>
      <c r="E1502" s="115">
        <f>'Combining-Exhibit 4'!F$45</f>
        <v>0</v>
      </c>
      <c r="F1502" t="s">
        <v>812</v>
      </c>
    </row>
    <row r="1503" spans="1:6" x14ac:dyDescent="0.3">
      <c r="A1503">
        <f>VLOOKUP('Start Here'!$B$2,EntityNumber,2,FALSE)</f>
        <v>510002</v>
      </c>
      <c r="B1503" s="131">
        <f>YEAR('Start Here'!$B$5)</f>
        <v>2025</v>
      </c>
      <c r="C1503" s="213" t="str">
        <f>IF(ISBLANK('Combining-Exhibit 4'!$F$7),"",'Combining-Exhibit 4'!$F$7)</f>
        <v/>
      </c>
      <c r="D1503">
        <v>33599</v>
      </c>
      <c r="E1503" s="115">
        <f>'Combining-Exhibit 4'!F$46</f>
        <v>0</v>
      </c>
      <c r="F1503" t="s">
        <v>812</v>
      </c>
    </row>
    <row r="1504" spans="1:6" x14ac:dyDescent="0.3">
      <c r="A1504">
        <f>VLOOKUP('Start Here'!$B$2,EntityNumber,2,FALSE)</f>
        <v>510002</v>
      </c>
      <c r="B1504" s="131">
        <f>YEAR('Start Here'!$B$5)</f>
        <v>2025</v>
      </c>
      <c r="C1504" s="213" t="str">
        <f>IF(ISBLANK('Combining-Exhibit 4'!$F$7),"",'Combining-Exhibit 4'!$F$7)</f>
        <v/>
      </c>
      <c r="D1504">
        <v>33600</v>
      </c>
      <c r="E1504" s="115">
        <f>'Combining-Exhibit 4'!F$47</f>
        <v>0</v>
      </c>
      <c r="F1504" t="s">
        <v>812</v>
      </c>
    </row>
    <row r="1505" spans="1:6" x14ac:dyDescent="0.3">
      <c r="A1505">
        <f>VLOOKUP('Start Here'!$B$2,EntityNumber,2,FALSE)</f>
        <v>510002</v>
      </c>
      <c r="B1505" s="131">
        <f>YEAR('Start Here'!$B$5)</f>
        <v>2025</v>
      </c>
      <c r="C1505" s="213" t="str">
        <f>IF(ISBLANK('Combining-Exhibit 4'!$F$7),"",'Combining-Exhibit 4'!$F$7)</f>
        <v/>
      </c>
      <c r="D1505">
        <v>33800</v>
      </c>
      <c r="E1505" s="115">
        <f>'Combining-Exhibit 4'!F$48</f>
        <v>0</v>
      </c>
      <c r="F1505" t="s">
        <v>812</v>
      </c>
    </row>
    <row r="1506" spans="1:6" x14ac:dyDescent="0.3">
      <c r="A1506">
        <f>VLOOKUP('Start Here'!$B$2,EntityNumber,2,FALSE)</f>
        <v>510002</v>
      </c>
      <c r="B1506" s="131">
        <f>YEAR('Start Here'!$B$5)</f>
        <v>2025</v>
      </c>
      <c r="C1506" s="213" t="str">
        <f>IF(ISBLANK('Combining-Exhibit 4'!$F$7),"",'Combining-Exhibit 4'!$F$7)</f>
        <v/>
      </c>
      <c r="D1506">
        <v>33900</v>
      </c>
      <c r="E1506" s="115">
        <f>'Combining-Exhibit 4'!F$49</f>
        <v>0</v>
      </c>
      <c r="F1506" t="s">
        <v>812</v>
      </c>
    </row>
    <row r="1507" spans="1:6" x14ac:dyDescent="0.3">
      <c r="A1507">
        <f>VLOOKUP('Start Here'!$B$2,EntityNumber,2,FALSE)</f>
        <v>510002</v>
      </c>
      <c r="B1507" s="131">
        <f>YEAR('Start Here'!$B$5)</f>
        <v>2025</v>
      </c>
      <c r="C1507" s="213" t="str">
        <f>IF(ISBLANK('Combining-Exhibit 4'!$F$7),"",'Combining-Exhibit 4'!$F$7)</f>
        <v/>
      </c>
      <c r="D1507">
        <v>34110</v>
      </c>
      <c r="E1507" s="115">
        <f>'Combining-Exhibit 4'!F$54</f>
        <v>0</v>
      </c>
      <c r="F1507" t="s">
        <v>812</v>
      </c>
    </row>
    <row r="1508" spans="1:6" x14ac:dyDescent="0.3">
      <c r="A1508">
        <f>VLOOKUP('Start Here'!$B$2,EntityNumber,2,FALSE)</f>
        <v>510002</v>
      </c>
      <c r="B1508" s="131">
        <f>YEAR('Start Here'!$B$5)</f>
        <v>2025</v>
      </c>
      <c r="C1508" s="213" t="str">
        <f>IF(ISBLANK('Combining-Exhibit 4'!$F$7),"",'Combining-Exhibit 4'!$F$7)</f>
        <v/>
      </c>
      <c r="D1508">
        <v>34120</v>
      </c>
      <c r="E1508" s="115">
        <f>'Combining-Exhibit 4'!F$55</f>
        <v>0</v>
      </c>
      <c r="F1508" t="s">
        <v>812</v>
      </c>
    </row>
    <row r="1509" spans="1:6" x14ac:dyDescent="0.3">
      <c r="A1509">
        <f>VLOOKUP('Start Here'!$B$2,EntityNumber,2,FALSE)</f>
        <v>510002</v>
      </c>
      <c r="B1509" s="131">
        <f>YEAR('Start Here'!$B$5)</f>
        <v>2025</v>
      </c>
      <c r="C1509" s="213" t="str">
        <f>IF(ISBLANK('Combining-Exhibit 4'!$F$7),"",'Combining-Exhibit 4'!$F$7)</f>
        <v/>
      </c>
      <c r="D1509">
        <v>34130</v>
      </c>
      <c r="E1509" s="115">
        <f>'Combining-Exhibit 4'!F$56</f>
        <v>0</v>
      </c>
      <c r="F1509" t="s">
        <v>812</v>
      </c>
    </row>
    <row r="1510" spans="1:6" x14ac:dyDescent="0.3">
      <c r="A1510">
        <f>VLOOKUP('Start Here'!$B$2,EntityNumber,2,FALSE)</f>
        <v>510002</v>
      </c>
      <c r="B1510" s="131">
        <f>YEAR('Start Here'!$B$5)</f>
        <v>2025</v>
      </c>
      <c r="C1510" s="213" t="str">
        <f>IF(ISBLANK('Combining-Exhibit 4'!$F$7),"",'Combining-Exhibit 4'!$F$7)</f>
        <v/>
      </c>
      <c r="D1510">
        <v>34140</v>
      </c>
      <c r="E1510" s="115">
        <f>'Combining-Exhibit 4'!F$57</f>
        <v>0</v>
      </c>
      <c r="F1510" t="s">
        <v>812</v>
      </c>
    </row>
    <row r="1511" spans="1:6" x14ac:dyDescent="0.3">
      <c r="A1511">
        <f>VLOOKUP('Start Here'!$B$2,EntityNumber,2,FALSE)</f>
        <v>510002</v>
      </c>
      <c r="B1511" s="131">
        <f>YEAR('Start Here'!$B$5)</f>
        <v>2025</v>
      </c>
      <c r="C1511" s="213" t="str">
        <f>IF(ISBLANK('Combining-Exhibit 4'!$F$7),"",'Combining-Exhibit 4'!$F$7)</f>
        <v/>
      </c>
      <c r="D1511">
        <v>34150</v>
      </c>
      <c r="E1511" s="115">
        <f>'Combining-Exhibit 4'!F$58</f>
        <v>0</v>
      </c>
      <c r="F1511" t="s">
        <v>812</v>
      </c>
    </row>
    <row r="1512" spans="1:6" x14ac:dyDescent="0.3">
      <c r="A1512">
        <f>VLOOKUP('Start Here'!$B$2,EntityNumber,2,FALSE)</f>
        <v>510002</v>
      </c>
      <c r="B1512" s="131">
        <f>YEAR('Start Here'!$B$5)</f>
        <v>2025</v>
      </c>
      <c r="C1512" s="213" t="str">
        <f>IF(ISBLANK('Combining-Exhibit 4'!$F$7),"",'Combining-Exhibit 4'!$F$7)</f>
        <v/>
      </c>
      <c r="D1512">
        <v>34190</v>
      </c>
      <c r="E1512" s="115">
        <f>'Combining-Exhibit 4'!F$59</f>
        <v>0</v>
      </c>
      <c r="F1512" t="s">
        <v>812</v>
      </c>
    </row>
    <row r="1513" spans="1:6" x14ac:dyDescent="0.3">
      <c r="A1513">
        <f>VLOOKUP('Start Here'!$B$2,EntityNumber,2,FALSE)</f>
        <v>510002</v>
      </c>
      <c r="B1513" s="131">
        <f>YEAR('Start Here'!$B$5)</f>
        <v>2025</v>
      </c>
      <c r="C1513" s="213" t="str">
        <f>IF(ISBLANK('Combining-Exhibit 4'!$F$7),"",'Combining-Exhibit 4'!$F$7)</f>
        <v/>
      </c>
      <c r="D1513">
        <v>34210</v>
      </c>
      <c r="E1513" s="115">
        <f>'Combining-Exhibit 4'!F$61</f>
        <v>0</v>
      </c>
      <c r="F1513" t="s">
        <v>812</v>
      </c>
    </row>
    <row r="1514" spans="1:6" x14ac:dyDescent="0.3">
      <c r="A1514">
        <f>VLOOKUP('Start Here'!$B$2,EntityNumber,2,FALSE)</f>
        <v>510002</v>
      </c>
      <c r="B1514" s="131">
        <f>YEAR('Start Here'!$B$5)</f>
        <v>2025</v>
      </c>
      <c r="C1514" s="213" t="str">
        <f>IF(ISBLANK('Combining-Exhibit 4'!$F$7),"",'Combining-Exhibit 4'!$F$7)</f>
        <v/>
      </c>
      <c r="D1514">
        <v>34220</v>
      </c>
      <c r="E1514" s="115">
        <f>'Combining-Exhibit 4'!F$62</f>
        <v>0</v>
      </c>
      <c r="F1514" t="s">
        <v>812</v>
      </c>
    </row>
    <row r="1515" spans="1:6" x14ac:dyDescent="0.3">
      <c r="A1515">
        <f>VLOOKUP('Start Here'!$B$2,EntityNumber,2,FALSE)</f>
        <v>510002</v>
      </c>
      <c r="B1515" s="131">
        <f>YEAR('Start Here'!$B$5)</f>
        <v>2025</v>
      </c>
      <c r="C1515" s="213" t="str">
        <f>IF(ISBLANK('Combining-Exhibit 4'!$F$7),"",'Combining-Exhibit 4'!$F$7)</f>
        <v/>
      </c>
      <c r="D1515">
        <v>34230</v>
      </c>
      <c r="E1515" s="115">
        <f>'Combining-Exhibit 4'!F$63</f>
        <v>0</v>
      </c>
      <c r="F1515" t="s">
        <v>812</v>
      </c>
    </row>
    <row r="1516" spans="1:6" x14ac:dyDescent="0.3">
      <c r="A1516">
        <f>VLOOKUP('Start Here'!$B$2,EntityNumber,2,FALSE)</f>
        <v>510002</v>
      </c>
      <c r="B1516" s="131">
        <f>YEAR('Start Here'!$B$5)</f>
        <v>2025</v>
      </c>
      <c r="C1516" s="213" t="str">
        <f>IF(ISBLANK('Combining-Exhibit 4'!$F$7),"",'Combining-Exhibit 4'!$F$7)</f>
        <v/>
      </c>
      <c r="D1516">
        <v>34290</v>
      </c>
      <c r="E1516" s="115">
        <f>'Combining-Exhibit 4'!F$64</f>
        <v>0</v>
      </c>
      <c r="F1516" t="s">
        <v>812</v>
      </c>
    </row>
    <row r="1517" spans="1:6" x14ac:dyDescent="0.3">
      <c r="A1517">
        <f>VLOOKUP('Start Here'!$B$2,EntityNumber,2,FALSE)</f>
        <v>510002</v>
      </c>
      <c r="B1517" s="131">
        <f>YEAR('Start Here'!$B$5)</f>
        <v>2025</v>
      </c>
      <c r="C1517" s="213" t="str">
        <f>IF(ISBLANK('Combining-Exhibit 4'!$F$7),"",'Combining-Exhibit 4'!$F$7)</f>
        <v/>
      </c>
      <c r="D1517">
        <v>34310</v>
      </c>
      <c r="E1517" s="115">
        <f>'Combining-Exhibit 4'!F$66</f>
        <v>0</v>
      </c>
      <c r="F1517" t="s">
        <v>812</v>
      </c>
    </row>
    <row r="1518" spans="1:6" x14ac:dyDescent="0.3">
      <c r="A1518">
        <f>VLOOKUP('Start Here'!$B$2,EntityNumber,2,FALSE)</f>
        <v>510002</v>
      </c>
      <c r="B1518" s="131">
        <f>YEAR('Start Here'!$B$5)</f>
        <v>2025</v>
      </c>
      <c r="C1518" s="213" t="str">
        <f>IF(ISBLANK('Combining-Exhibit 4'!$F$7),"",'Combining-Exhibit 4'!$F$7)</f>
        <v/>
      </c>
      <c r="D1518">
        <v>34320</v>
      </c>
      <c r="E1518" s="115">
        <f>'Combining-Exhibit 4'!F$67</f>
        <v>0</v>
      </c>
      <c r="F1518" t="s">
        <v>812</v>
      </c>
    </row>
    <row r="1519" spans="1:6" x14ac:dyDescent="0.3">
      <c r="A1519">
        <f>VLOOKUP('Start Here'!$B$2,EntityNumber,2,FALSE)</f>
        <v>510002</v>
      </c>
      <c r="B1519" s="131">
        <f>YEAR('Start Here'!$B$5)</f>
        <v>2025</v>
      </c>
      <c r="C1519" s="213" t="str">
        <f>IF(ISBLANK('Combining-Exhibit 4'!$F$7),"",'Combining-Exhibit 4'!$F$7)</f>
        <v/>
      </c>
      <c r="D1519">
        <v>34330</v>
      </c>
      <c r="E1519" s="115">
        <f>'Combining-Exhibit 4'!F$68</f>
        <v>0</v>
      </c>
      <c r="F1519" t="s">
        <v>812</v>
      </c>
    </row>
    <row r="1520" spans="1:6" x14ac:dyDescent="0.3">
      <c r="A1520">
        <f>VLOOKUP('Start Here'!$B$2,EntityNumber,2,FALSE)</f>
        <v>510002</v>
      </c>
      <c r="B1520" s="131">
        <f>YEAR('Start Here'!$B$5)</f>
        <v>2025</v>
      </c>
      <c r="C1520" s="213" t="str">
        <f>IF(ISBLANK('Combining-Exhibit 4'!$F$7),"",'Combining-Exhibit 4'!$F$7)</f>
        <v/>
      </c>
      <c r="D1520">
        <v>34390</v>
      </c>
      <c r="E1520" s="115">
        <f>'Combining-Exhibit 4'!F$69</f>
        <v>0</v>
      </c>
      <c r="F1520" t="s">
        <v>812</v>
      </c>
    </row>
    <row r="1521" spans="1:6" x14ac:dyDescent="0.3">
      <c r="A1521">
        <f>VLOOKUP('Start Here'!$B$2,EntityNumber,2,FALSE)</f>
        <v>510002</v>
      </c>
      <c r="B1521" s="131">
        <f>YEAR('Start Here'!$B$5)</f>
        <v>2025</v>
      </c>
      <c r="C1521" s="213" t="str">
        <f>IF(ISBLANK('Combining-Exhibit 4'!$F$7),"",'Combining-Exhibit 4'!$F$7)</f>
        <v/>
      </c>
      <c r="D1521">
        <v>34411</v>
      </c>
      <c r="E1521" s="115">
        <f>'Combining-Exhibit 4'!F$72</f>
        <v>0</v>
      </c>
      <c r="F1521" t="s">
        <v>812</v>
      </c>
    </row>
    <row r="1522" spans="1:6" x14ac:dyDescent="0.3">
      <c r="A1522">
        <f>VLOOKUP('Start Here'!$B$2,EntityNumber,2,FALSE)</f>
        <v>510002</v>
      </c>
      <c r="B1522" s="131">
        <f>YEAR('Start Here'!$B$5)</f>
        <v>2025</v>
      </c>
      <c r="C1522" s="213" t="str">
        <f>IF(ISBLANK('Combining-Exhibit 4'!$F$7),"",'Combining-Exhibit 4'!$F$7)</f>
        <v/>
      </c>
      <c r="D1522">
        <v>34412</v>
      </c>
      <c r="E1522" s="115">
        <f>'Combining-Exhibit 4'!F$73</f>
        <v>0</v>
      </c>
      <c r="F1522" t="s">
        <v>812</v>
      </c>
    </row>
    <row r="1523" spans="1:6" x14ac:dyDescent="0.3">
      <c r="A1523">
        <f>VLOOKUP('Start Here'!$B$2,EntityNumber,2,FALSE)</f>
        <v>510002</v>
      </c>
      <c r="B1523" s="131">
        <f>YEAR('Start Here'!$B$5)</f>
        <v>2025</v>
      </c>
      <c r="C1523" s="213" t="str">
        <f>IF(ISBLANK('Combining-Exhibit 4'!$F$7),"",'Combining-Exhibit 4'!$F$7)</f>
        <v/>
      </c>
      <c r="D1523">
        <v>34413</v>
      </c>
      <c r="E1523" s="115">
        <f>'Combining-Exhibit 4'!F$74</f>
        <v>0</v>
      </c>
      <c r="F1523" t="s">
        <v>812</v>
      </c>
    </row>
    <row r="1524" spans="1:6" x14ac:dyDescent="0.3">
      <c r="A1524">
        <f>VLOOKUP('Start Here'!$B$2,EntityNumber,2,FALSE)</f>
        <v>510002</v>
      </c>
      <c r="B1524" s="131">
        <f>YEAR('Start Here'!$B$5)</f>
        <v>2025</v>
      </c>
      <c r="C1524" s="213" t="str">
        <f>IF(ISBLANK('Combining-Exhibit 4'!$F$7),"",'Combining-Exhibit 4'!$F$7)</f>
        <v/>
      </c>
      <c r="D1524">
        <v>34414</v>
      </c>
      <c r="E1524" s="115">
        <f>'Combining-Exhibit 4'!F$75</f>
        <v>0</v>
      </c>
      <c r="F1524" t="s">
        <v>812</v>
      </c>
    </row>
    <row r="1525" spans="1:6" x14ac:dyDescent="0.3">
      <c r="A1525">
        <f>VLOOKUP('Start Here'!$B$2,EntityNumber,2,FALSE)</f>
        <v>510002</v>
      </c>
      <c r="B1525" s="131">
        <f>YEAR('Start Here'!$B$5)</f>
        <v>2025</v>
      </c>
      <c r="C1525" s="213" t="str">
        <f>IF(ISBLANK('Combining-Exhibit 4'!$F$7),"",'Combining-Exhibit 4'!$F$7)</f>
        <v/>
      </c>
      <c r="D1525">
        <v>34419</v>
      </c>
      <c r="E1525" s="115">
        <f>'Combining-Exhibit 4'!F$76</f>
        <v>0</v>
      </c>
      <c r="F1525" t="s">
        <v>812</v>
      </c>
    </row>
    <row r="1526" spans="1:6" x14ac:dyDescent="0.3">
      <c r="A1526">
        <f>VLOOKUP('Start Here'!$B$2,EntityNumber,2,FALSE)</f>
        <v>510002</v>
      </c>
      <c r="B1526" s="131">
        <f>YEAR('Start Here'!$B$5)</f>
        <v>2025</v>
      </c>
      <c r="C1526" s="213" t="str">
        <f>IF(ISBLANK('Combining-Exhibit 4'!$F$7),"",'Combining-Exhibit 4'!$F$7)</f>
        <v/>
      </c>
      <c r="D1526">
        <v>34421</v>
      </c>
      <c r="E1526" s="115">
        <f>'Combining-Exhibit 4'!F$78</f>
        <v>0</v>
      </c>
      <c r="F1526" t="s">
        <v>812</v>
      </c>
    </row>
    <row r="1527" spans="1:6" x14ac:dyDescent="0.3">
      <c r="A1527">
        <f>VLOOKUP('Start Here'!$B$2,EntityNumber,2,FALSE)</f>
        <v>510002</v>
      </c>
      <c r="B1527" s="131">
        <f>YEAR('Start Here'!$B$5)</f>
        <v>2025</v>
      </c>
      <c r="C1527" s="213" t="str">
        <f>IF(ISBLANK('Combining-Exhibit 4'!$F$7),"",'Combining-Exhibit 4'!$F$7)</f>
        <v/>
      </c>
      <c r="D1527">
        <v>34422</v>
      </c>
      <c r="E1527" s="115">
        <f>'Combining-Exhibit 4'!F$79</f>
        <v>0</v>
      </c>
      <c r="F1527" t="s">
        <v>812</v>
      </c>
    </row>
    <row r="1528" spans="1:6" x14ac:dyDescent="0.3">
      <c r="A1528">
        <f>VLOOKUP('Start Here'!$B$2,EntityNumber,2,FALSE)</f>
        <v>510002</v>
      </c>
      <c r="B1528" s="131">
        <f>YEAR('Start Here'!$B$5)</f>
        <v>2025</v>
      </c>
      <c r="C1528" s="213" t="str">
        <f>IF(ISBLANK('Combining-Exhibit 4'!$F$7),"",'Combining-Exhibit 4'!$F$7)</f>
        <v/>
      </c>
      <c r="D1528">
        <v>34423</v>
      </c>
      <c r="E1528" s="115">
        <f>'Combining-Exhibit 4'!F$80</f>
        <v>0</v>
      </c>
      <c r="F1528" t="s">
        <v>812</v>
      </c>
    </row>
    <row r="1529" spans="1:6" x14ac:dyDescent="0.3">
      <c r="A1529">
        <f>VLOOKUP('Start Here'!$B$2,EntityNumber,2,FALSE)</f>
        <v>510002</v>
      </c>
      <c r="B1529" s="131">
        <f>YEAR('Start Here'!$B$5)</f>
        <v>2025</v>
      </c>
      <c r="C1529" s="213" t="str">
        <f>IF(ISBLANK('Combining-Exhibit 4'!$F$7),"",'Combining-Exhibit 4'!$F$7)</f>
        <v/>
      </c>
      <c r="D1529">
        <v>34424</v>
      </c>
      <c r="E1529" s="115">
        <f>'Combining-Exhibit 4'!F$81</f>
        <v>0</v>
      </c>
      <c r="F1529" t="s">
        <v>812</v>
      </c>
    </row>
    <row r="1530" spans="1:6" x14ac:dyDescent="0.3">
      <c r="A1530">
        <f>VLOOKUP('Start Here'!$B$2,EntityNumber,2,FALSE)</f>
        <v>510002</v>
      </c>
      <c r="B1530" s="131">
        <f>YEAR('Start Here'!$B$5)</f>
        <v>2025</v>
      </c>
      <c r="C1530" s="213" t="str">
        <f>IF(ISBLANK('Combining-Exhibit 4'!$F$7),"",'Combining-Exhibit 4'!$F$7)</f>
        <v/>
      </c>
      <c r="D1530">
        <v>34429</v>
      </c>
      <c r="E1530" s="115">
        <f>'Combining-Exhibit 4'!F$82</f>
        <v>0</v>
      </c>
      <c r="F1530" t="s">
        <v>812</v>
      </c>
    </row>
    <row r="1531" spans="1:6" x14ac:dyDescent="0.3">
      <c r="A1531">
        <f>VLOOKUP('Start Here'!$B$2,EntityNumber,2,FALSE)</f>
        <v>510002</v>
      </c>
      <c r="B1531" s="131">
        <f>YEAR('Start Here'!$B$5)</f>
        <v>2025</v>
      </c>
      <c r="C1531" s="213" t="str">
        <f>IF(ISBLANK('Combining-Exhibit 4'!$F$7),"",'Combining-Exhibit 4'!$F$7)</f>
        <v/>
      </c>
      <c r="D1531">
        <v>34430</v>
      </c>
      <c r="E1531" s="115">
        <f>'Combining-Exhibit 4'!F$83</f>
        <v>0</v>
      </c>
      <c r="F1531" t="s">
        <v>812</v>
      </c>
    </row>
    <row r="1532" spans="1:6" x14ac:dyDescent="0.3">
      <c r="A1532">
        <f>VLOOKUP('Start Here'!$B$2,EntityNumber,2,FALSE)</f>
        <v>510002</v>
      </c>
      <c r="B1532" s="131">
        <f>YEAR('Start Here'!$B$5)</f>
        <v>2025</v>
      </c>
      <c r="C1532" s="213" t="str">
        <f>IF(ISBLANK('Combining-Exhibit 4'!$F$7),"",'Combining-Exhibit 4'!$F$7)</f>
        <v/>
      </c>
      <c r="D1532">
        <v>34440</v>
      </c>
      <c r="E1532" s="115">
        <f>'Combining-Exhibit 4'!F$84</f>
        <v>0</v>
      </c>
      <c r="F1532" t="s">
        <v>812</v>
      </c>
    </row>
    <row r="1533" spans="1:6" x14ac:dyDescent="0.3">
      <c r="A1533">
        <f>VLOOKUP('Start Here'!$B$2,EntityNumber,2,FALSE)</f>
        <v>510002</v>
      </c>
      <c r="B1533" s="131">
        <f>YEAR('Start Here'!$B$5)</f>
        <v>2025</v>
      </c>
      <c r="C1533" s="213" t="str">
        <f>IF(ISBLANK('Combining-Exhibit 4'!$F$7),"",'Combining-Exhibit 4'!$F$7)</f>
        <v/>
      </c>
      <c r="D1533">
        <v>34500</v>
      </c>
      <c r="E1533" s="115">
        <f>'Combining-Exhibit 4'!F$85</f>
        <v>0</v>
      </c>
      <c r="F1533" t="s">
        <v>812</v>
      </c>
    </row>
    <row r="1534" spans="1:6" x14ac:dyDescent="0.3">
      <c r="A1534">
        <f>VLOOKUP('Start Here'!$B$2,EntityNumber,2,FALSE)</f>
        <v>510002</v>
      </c>
      <c r="B1534" s="131">
        <f>YEAR('Start Here'!$B$5)</f>
        <v>2025</v>
      </c>
      <c r="C1534" s="213" t="str">
        <f>IF(ISBLANK('Combining-Exhibit 4'!$F$7),"",'Combining-Exhibit 4'!$F$7)</f>
        <v/>
      </c>
      <c r="D1534">
        <v>34600</v>
      </c>
      <c r="E1534" s="115">
        <f>'Combining-Exhibit 4'!F$86</f>
        <v>0</v>
      </c>
      <c r="F1534" t="s">
        <v>812</v>
      </c>
    </row>
    <row r="1535" spans="1:6" x14ac:dyDescent="0.3">
      <c r="A1535">
        <f>VLOOKUP('Start Here'!$B$2,EntityNumber,2,FALSE)</f>
        <v>510002</v>
      </c>
      <c r="B1535" s="131">
        <f>YEAR('Start Here'!$B$5)</f>
        <v>2025</v>
      </c>
      <c r="C1535" s="213" t="str">
        <f>IF(ISBLANK('Combining-Exhibit 4'!$F$7),"",'Combining-Exhibit 4'!$F$7)</f>
        <v/>
      </c>
      <c r="D1535">
        <v>34800</v>
      </c>
      <c r="E1535" s="115">
        <f>'Combining-Exhibit 4'!F$87</f>
        <v>0</v>
      </c>
      <c r="F1535" t="s">
        <v>812</v>
      </c>
    </row>
    <row r="1536" spans="1:6" x14ac:dyDescent="0.3">
      <c r="A1536">
        <f>VLOOKUP('Start Here'!$B$2,EntityNumber,2,FALSE)</f>
        <v>510002</v>
      </c>
      <c r="B1536" s="131">
        <f>YEAR('Start Here'!$B$5)</f>
        <v>2025</v>
      </c>
      <c r="C1536" s="213" t="str">
        <f>IF(ISBLANK('Combining-Exhibit 4'!$F$7),"",'Combining-Exhibit 4'!$F$7)</f>
        <v/>
      </c>
      <c r="D1536">
        <v>34900</v>
      </c>
      <c r="E1536" s="115">
        <f>'Combining-Exhibit 4'!F$88</f>
        <v>0</v>
      </c>
      <c r="F1536" t="s">
        <v>812</v>
      </c>
    </row>
    <row r="1537" spans="1:6" x14ac:dyDescent="0.3">
      <c r="A1537">
        <f>VLOOKUP('Start Here'!$B$2,EntityNumber,2,FALSE)</f>
        <v>510002</v>
      </c>
      <c r="B1537" s="131">
        <f>YEAR('Start Here'!$B$5)</f>
        <v>2025</v>
      </c>
      <c r="C1537" s="213" t="str">
        <f>IF(ISBLANK('Combining-Exhibit 4'!$F$7),"",'Combining-Exhibit 4'!$F$7)</f>
        <v/>
      </c>
      <c r="D1537">
        <v>35100</v>
      </c>
      <c r="E1537" s="115">
        <f>'Combining-Exhibit 4'!F$92</f>
        <v>0</v>
      </c>
      <c r="F1537" t="s">
        <v>812</v>
      </c>
    </row>
    <row r="1538" spans="1:6" x14ac:dyDescent="0.3">
      <c r="A1538">
        <f>VLOOKUP('Start Here'!$B$2,EntityNumber,2,FALSE)</f>
        <v>510002</v>
      </c>
      <c r="B1538" s="131">
        <f>YEAR('Start Here'!$B$5)</f>
        <v>2025</v>
      </c>
      <c r="C1538" s="213" t="str">
        <f>IF(ISBLANK('Combining-Exhibit 4'!$F$7),"",'Combining-Exhibit 4'!$F$7)</f>
        <v/>
      </c>
      <c r="D1538">
        <v>35200</v>
      </c>
      <c r="E1538" s="115">
        <f>'Combining-Exhibit 4'!F$93</f>
        <v>0</v>
      </c>
      <c r="F1538" t="s">
        <v>812</v>
      </c>
    </row>
    <row r="1539" spans="1:6" x14ac:dyDescent="0.3">
      <c r="A1539">
        <f>VLOOKUP('Start Here'!$B$2,EntityNumber,2,FALSE)</f>
        <v>510002</v>
      </c>
      <c r="B1539" s="131">
        <f>YEAR('Start Here'!$B$5)</f>
        <v>2025</v>
      </c>
      <c r="C1539" s="213" t="str">
        <f>IF(ISBLANK('Combining-Exhibit 4'!$F$7),"",'Combining-Exhibit 4'!$F$7)</f>
        <v/>
      </c>
      <c r="D1539">
        <v>35300</v>
      </c>
      <c r="E1539" s="115">
        <f>'Combining-Exhibit 4'!F$94</f>
        <v>0</v>
      </c>
      <c r="F1539" t="s">
        <v>812</v>
      </c>
    </row>
    <row r="1540" spans="1:6" x14ac:dyDescent="0.3">
      <c r="A1540">
        <f>VLOOKUP('Start Here'!$B$2,EntityNumber,2,FALSE)</f>
        <v>510002</v>
      </c>
      <c r="B1540" s="131">
        <f>YEAR('Start Here'!$B$5)</f>
        <v>2025</v>
      </c>
      <c r="C1540" s="213" t="str">
        <f>IF(ISBLANK('Combining-Exhibit 4'!$F$7),"",'Combining-Exhibit 4'!$F$7)</f>
        <v/>
      </c>
      <c r="D1540">
        <v>35900</v>
      </c>
      <c r="E1540" s="115">
        <f>'Combining-Exhibit 4'!F$95</f>
        <v>0</v>
      </c>
      <c r="F1540" t="s">
        <v>812</v>
      </c>
    </row>
    <row r="1541" spans="1:6" x14ac:dyDescent="0.3">
      <c r="A1541">
        <f>VLOOKUP('Start Here'!$B$2,EntityNumber,2,FALSE)</f>
        <v>510002</v>
      </c>
      <c r="B1541" s="131">
        <f>YEAR('Start Here'!$B$5)</f>
        <v>2025</v>
      </c>
      <c r="C1541" s="213" t="str">
        <f>IF(ISBLANK('Combining-Exhibit 4'!$F$7),"",'Combining-Exhibit 4'!$F$7)</f>
        <v/>
      </c>
      <c r="D1541">
        <v>36100</v>
      </c>
      <c r="E1541" s="115">
        <f>'Combining-Exhibit 4'!F$99</f>
        <v>0</v>
      </c>
      <c r="F1541" t="s">
        <v>812</v>
      </c>
    </row>
    <row r="1542" spans="1:6" x14ac:dyDescent="0.3">
      <c r="A1542">
        <f>VLOOKUP('Start Here'!$B$2,EntityNumber,2,FALSE)</f>
        <v>510002</v>
      </c>
      <c r="B1542" s="131">
        <f>YEAR('Start Here'!$B$5)</f>
        <v>2025</v>
      </c>
      <c r="C1542" s="213" t="str">
        <f>IF(ISBLANK('Combining-Exhibit 4'!$F$7),"",'Combining-Exhibit 4'!$F$7)</f>
        <v/>
      </c>
      <c r="D1542">
        <v>36200</v>
      </c>
      <c r="E1542" s="115">
        <f>'Combining-Exhibit 4'!F$100</f>
        <v>0</v>
      </c>
      <c r="F1542" t="s">
        <v>812</v>
      </c>
    </row>
    <row r="1543" spans="1:6" x14ac:dyDescent="0.3">
      <c r="A1543">
        <f>VLOOKUP('Start Here'!$B$2,EntityNumber,2,FALSE)</f>
        <v>510002</v>
      </c>
      <c r="B1543" s="131">
        <f>YEAR('Start Here'!$B$5)</f>
        <v>2025</v>
      </c>
      <c r="C1543" s="213" t="str">
        <f>IF(ISBLANK('Combining-Exhibit 4'!$F$7),"",'Combining-Exhibit 4'!$F$7)</f>
        <v/>
      </c>
      <c r="D1543">
        <v>36300</v>
      </c>
      <c r="E1543" s="115">
        <f>'Combining-Exhibit 4'!F$101</f>
        <v>0</v>
      </c>
      <c r="F1543" t="s">
        <v>812</v>
      </c>
    </row>
    <row r="1544" spans="1:6" x14ac:dyDescent="0.3">
      <c r="A1544">
        <f>VLOOKUP('Start Here'!$B$2,EntityNumber,2,FALSE)</f>
        <v>510002</v>
      </c>
      <c r="B1544" s="131">
        <f>YEAR('Start Here'!$B$5)</f>
        <v>2025</v>
      </c>
      <c r="C1544" s="213" t="str">
        <f>IF(ISBLANK('Combining-Exhibit 4'!$F$7),"",'Combining-Exhibit 4'!$F$7)</f>
        <v/>
      </c>
      <c r="D1544">
        <v>36500</v>
      </c>
      <c r="E1544" s="115">
        <f>'Combining-Exhibit 4'!F$102</f>
        <v>0</v>
      </c>
      <c r="F1544" t="s">
        <v>812</v>
      </c>
    </row>
    <row r="1545" spans="1:6" x14ac:dyDescent="0.3">
      <c r="A1545">
        <f>VLOOKUP('Start Here'!$B$2,EntityNumber,2,FALSE)</f>
        <v>510002</v>
      </c>
      <c r="B1545" s="131">
        <f>YEAR('Start Here'!$B$5)</f>
        <v>2025</v>
      </c>
      <c r="C1545" s="213" t="str">
        <f>IF(ISBLANK('Combining-Exhibit 4'!$F$7),"",'Combining-Exhibit 4'!$F$7)</f>
        <v/>
      </c>
      <c r="D1545">
        <v>36600</v>
      </c>
      <c r="E1545" s="115">
        <f>'Combining-Exhibit 4'!F$103</f>
        <v>0</v>
      </c>
      <c r="F1545" t="s">
        <v>812</v>
      </c>
    </row>
    <row r="1546" spans="1:6" x14ac:dyDescent="0.3">
      <c r="A1546">
        <f>VLOOKUP('Start Here'!$B$2,EntityNumber,2,FALSE)</f>
        <v>510002</v>
      </c>
      <c r="B1546" s="131">
        <f>YEAR('Start Here'!$B$5)</f>
        <v>2025</v>
      </c>
      <c r="C1546" s="213" t="str">
        <f>IF(ISBLANK('Combining-Exhibit 4'!$F$7),"",'Combining-Exhibit 4'!$F$7)</f>
        <v/>
      </c>
      <c r="D1546">
        <v>36900</v>
      </c>
      <c r="E1546" s="115">
        <f>'Combining-Exhibit 4'!F$104</f>
        <v>0</v>
      </c>
      <c r="F1546" t="s">
        <v>812</v>
      </c>
    </row>
    <row r="1547" spans="1:6" x14ac:dyDescent="0.3">
      <c r="A1547">
        <f>VLOOKUP('Start Here'!$B$2,EntityNumber,2,FALSE)</f>
        <v>510002</v>
      </c>
      <c r="B1547" s="131">
        <f>YEAR('Start Here'!$B$5)</f>
        <v>2025</v>
      </c>
      <c r="C1547" s="213" t="str">
        <f>IF(ISBLANK('Combining-Exhibit 4'!$F$7),"",'Combining-Exhibit 4'!$F$7)</f>
        <v/>
      </c>
      <c r="D1547">
        <v>411100</v>
      </c>
      <c r="E1547" s="115">
        <f>'Combining-Exhibit 4'!F$111</f>
        <v>0</v>
      </c>
      <c r="F1547" t="s">
        <v>812</v>
      </c>
    </row>
    <row r="1548" spans="1:6" x14ac:dyDescent="0.3">
      <c r="A1548">
        <f>VLOOKUP('Start Here'!$B$2,EntityNumber,2,FALSE)</f>
        <v>510002</v>
      </c>
      <c r="B1548" s="131">
        <f>YEAR('Start Here'!$B$5)</f>
        <v>2025</v>
      </c>
      <c r="C1548" s="213" t="str">
        <f>IF(ISBLANK('Combining-Exhibit 4'!$F$7),"",'Combining-Exhibit 4'!$F$7)</f>
        <v/>
      </c>
      <c r="D1548">
        <v>412000</v>
      </c>
      <c r="E1548" s="115">
        <f>'Combining-Exhibit 4'!F$112</f>
        <v>0</v>
      </c>
      <c r="F1548" t="s">
        <v>812</v>
      </c>
    </row>
    <row r="1549" spans="1:6" x14ac:dyDescent="0.3">
      <c r="A1549">
        <f>VLOOKUP('Start Here'!$B$2,EntityNumber,2,FALSE)</f>
        <v>510002</v>
      </c>
      <c r="B1549" s="131">
        <f>YEAR('Start Here'!$B$5)</f>
        <v>2025</v>
      </c>
      <c r="C1549" s="213" t="str">
        <f>IF(ISBLANK('Combining-Exhibit 4'!$F$7),"",'Combining-Exhibit 4'!$F$7)</f>
        <v/>
      </c>
      <c r="D1549">
        <v>413000</v>
      </c>
      <c r="E1549" s="115">
        <f>'Combining-Exhibit 4'!F$113</f>
        <v>0</v>
      </c>
      <c r="F1549" t="s">
        <v>812</v>
      </c>
    </row>
    <row r="1550" spans="1:6" x14ac:dyDescent="0.3">
      <c r="A1550">
        <f>VLOOKUP('Start Here'!$B$2,EntityNumber,2,FALSE)</f>
        <v>510002</v>
      </c>
      <c r="B1550" s="131">
        <f>YEAR('Start Here'!$B$5)</f>
        <v>2025</v>
      </c>
      <c r="C1550" s="213" t="str">
        <f>IF(ISBLANK('Combining-Exhibit 4'!$F$7),"",'Combining-Exhibit 4'!$F$7)</f>
        <v/>
      </c>
      <c r="D1550">
        <v>414100</v>
      </c>
      <c r="E1550" s="115">
        <f>'Combining-Exhibit 4'!F$115</f>
        <v>0</v>
      </c>
      <c r="F1550" t="s">
        <v>812</v>
      </c>
    </row>
    <row r="1551" spans="1:6" x14ac:dyDescent="0.3">
      <c r="A1551">
        <f>VLOOKUP('Start Here'!$B$2,EntityNumber,2,FALSE)</f>
        <v>510002</v>
      </c>
      <c r="B1551" s="131">
        <f>YEAR('Start Here'!$B$5)</f>
        <v>2025</v>
      </c>
      <c r="C1551" s="213" t="str">
        <f>IF(ISBLANK('Combining-Exhibit 4'!$F$7),"",'Combining-Exhibit 4'!$F$7)</f>
        <v/>
      </c>
      <c r="D1551">
        <v>414200</v>
      </c>
      <c r="E1551" s="115">
        <f>'Combining-Exhibit 4'!F$116</f>
        <v>0</v>
      </c>
      <c r="F1551" t="s">
        <v>812</v>
      </c>
    </row>
    <row r="1552" spans="1:6" x14ac:dyDescent="0.3">
      <c r="A1552">
        <f>VLOOKUP('Start Here'!$B$2,EntityNumber,2,FALSE)</f>
        <v>510002</v>
      </c>
      <c r="B1552" s="131">
        <f>YEAR('Start Here'!$B$5)</f>
        <v>2025</v>
      </c>
      <c r="C1552" s="213" t="str">
        <f>IF(ISBLANK('Combining-Exhibit 4'!$F$7),"",'Combining-Exhibit 4'!$F$7)</f>
        <v/>
      </c>
      <c r="D1552">
        <v>414300</v>
      </c>
      <c r="E1552" s="115">
        <f>'Combining-Exhibit 4'!F$117</f>
        <v>0</v>
      </c>
      <c r="F1552" t="s">
        <v>812</v>
      </c>
    </row>
    <row r="1553" spans="1:6" x14ac:dyDescent="0.3">
      <c r="A1553">
        <f>VLOOKUP('Start Here'!$B$2,EntityNumber,2,FALSE)</f>
        <v>510002</v>
      </c>
      <c r="B1553" s="131">
        <f>YEAR('Start Here'!$B$5)</f>
        <v>2025</v>
      </c>
      <c r="C1553" s="213" t="str">
        <f>IF(ISBLANK('Combining-Exhibit 4'!$F$7),"",'Combining-Exhibit 4'!$F$7)</f>
        <v/>
      </c>
      <c r="D1553">
        <v>414900</v>
      </c>
      <c r="E1553" s="115">
        <f>'Combining-Exhibit 4'!F$118</f>
        <v>0</v>
      </c>
      <c r="F1553" t="s">
        <v>812</v>
      </c>
    </row>
    <row r="1554" spans="1:6" x14ac:dyDescent="0.3">
      <c r="A1554">
        <f>VLOOKUP('Start Here'!$B$2,EntityNumber,2,FALSE)</f>
        <v>510002</v>
      </c>
      <c r="B1554" s="131">
        <f>YEAR('Start Here'!$B$5)</f>
        <v>2025</v>
      </c>
      <c r="C1554" s="213" t="str">
        <f>IF(ISBLANK('Combining-Exhibit 4'!$F$7),"",'Combining-Exhibit 4'!$F$7)</f>
        <v/>
      </c>
      <c r="D1554">
        <v>415100</v>
      </c>
      <c r="E1554" s="115">
        <f>'Combining-Exhibit 4'!F$120</f>
        <v>0</v>
      </c>
      <c r="F1554" t="s">
        <v>812</v>
      </c>
    </row>
    <row r="1555" spans="1:6" x14ac:dyDescent="0.3">
      <c r="A1555">
        <f>VLOOKUP('Start Here'!$B$2,EntityNumber,2,FALSE)</f>
        <v>510002</v>
      </c>
      <c r="B1555" s="131">
        <f>YEAR('Start Here'!$B$5)</f>
        <v>2025</v>
      </c>
      <c r="C1555" s="213" t="str">
        <f>IF(ISBLANK('Combining-Exhibit 4'!$F$7),"",'Combining-Exhibit 4'!$F$7)</f>
        <v/>
      </c>
      <c r="D1555">
        <v>415200</v>
      </c>
      <c r="E1555" s="115">
        <f>'Combining-Exhibit 4'!F$121</f>
        <v>0</v>
      </c>
      <c r="F1555" t="s">
        <v>812</v>
      </c>
    </row>
    <row r="1556" spans="1:6" x14ac:dyDescent="0.3">
      <c r="A1556">
        <f>VLOOKUP('Start Here'!$B$2,EntityNumber,2,FALSE)</f>
        <v>510002</v>
      </c>
      <c r="B1556" s="131">
        <f>YEAR('Start Here'!$B$5)</f>
        <v>2025</v>
      </c>
      <c r="C1556" s="213" t="str">
        <f>IF(ISBLANK('Combining-Exhibit 4'!$F$7),"",'Combining-Exhibit 4'!$F$7)</f>
        <v/>
      </c>
      <c r="D1556">
        <v>415300</v>
      </c>
      <c r="E1556" s="115">
        <f>'Combining-Exhibit 4'!F$122</f>
        <v>0</v>
      </c>
      <c r="F1556" t="s">
        <v>812</v>
      </c>
    </row>
    <row r="1557" spans="1:6" x14ac:dyDescent="0.3">
      <c r="A1557">
        <f>VLOOKUP('Start Here'!$B$2,EntityNumber,2,FALSE)</f>
        <v>510002</v>
      </c>
      <c r="B1557" s="131">
        <f>YEAR('Start Here'!$B$5)</f>
        <v>2025</v>
      </c>
      <c r="C1557" s="213" t="str">
        <f>IF(ISBLANK('Combining-Exhibit 4'!$F$7),"",'Combining-Exhibit 4'!$F$7)</f>
        <v/>
      </c>
      <c r="D1557">
        <v>415400</v>
      </c>
      <c r="E1557" s="115">
        <f>'Combining-Exhibit 4'!F$123</f>
        <v>0</v>
      </c>
      <c r="F1557" t="s">
        <v>812</v>
      </c>
    </row>
    <row r="1558" spans="1:6" x14ac:dyDescent="0.3">
      <c r="A1558">
        <f>VLOOKUP('Start Here'!$B$2,EntityNumber,2,FALSE)</f>
        <v>510002</v>
      </c>
      <c r="B1558" s="131">
        <f>YEAR('Start Here'!$B$5)</f>
        <v>2025</v>
      </c>
      <c r="C1558" s="213" t="str">
        <f>IF(ISBLANK('Combining-Exhibit 4'!$F$7),"",'Combining-Exhibit 4'!$F$7)</f>
        <v/>
      </c>
      <c r="D1558">
        <v>415900</v>
      </c>
      <c r="E1558" s="115">
        <f>'Combining-Exhibit 4'!F$124</f>
        <v>0</v>
      </c>
      <c r="F1558" t="s">
        <v>812</v>
      </c>
    </row>
    <row r="1559" spans="1:6" x14ac:dyDescent="0.3">
      <c r="A1559">
        <f>VLOOKUP('Start Here'!$B$2,EntityNumber,2,FALSE)</f>
        <v>510002</v>
      </c>
      <c r="B1559" s="131">
        <f>YEAR('Start Here'!$B$5)</f>
        <v>2025</v>
      </c>
      <c r="C1559" s="213" t="str">
        <f>IF(ISBLANK('Combining-Exhibit 4'!$F$7),"",'Combining-Exhibit 4'!$F$7)</f>
        <v/>
      </c>
      <c r="D1559">
        <v>416100</v>
      </c>
      <c r="E1559" s="115">
        <f>'Combining-Exhibit 4'!F$126</f>
        <v>0</v>
      </c>
      <c r="F1559" t="s">
        <v>812</v>
      </c>
    </row>
    <row r="1560" spans="1:6" x14ac:dyDescent="0.3">
      <c r="A1560">
        <f>VLOOKUP('Start Here'!$B$2,EntityNumber,2,FALSE)</f>
        <v>510002</v>
      </c>
      <c r="B1560" s="131">
        <f>YEAR('Start Here'!$B$5)</f>
        <v>2025</v>
      </c>
      <c r="C1560" s="213" t="str">
        <f>IF(ISBLANK('Combining-Exhibit 4'!$F$7),"",'Combining-Exhibit 4'!$F$7)</f>
        <v/>
      </c>
      <c r="D1560">
        <v>416200</v>
      </c>
      <c r="E1560" s="115">
        <f>'Combining-Exhibit 4'!F$127</f>
        <v>0</v>
      </c>
      <c r="F1560" t="s">
        <v>812</v>
      </c>
    </row>
    <row r="1561" spans="1:6" x14ac:dyDescent="0.3">
      <c r="A1561">
        <f>VLOOKUP('Start Here'!$B$2,EntityNumber,2,FALSE)</f>
        <v>510002</v>
      </c>
      <c r="B1561" s="131">
        <f>YEAR('Start Here'!$B$5)</f>
        <v>2025</v>
      </c>
      <c r="C1561" s="213" t="str">
        <f>IF(ISBLANK('Combining-Exhibit 4'!$F$7),"",'Combining-Exhibit 4'!$F$7)</f>
        <v/>
      </c>
      <c r="D1561">
        <v>416300</v>
      </c>
      <c r="E1561" s="115">
        <f>'Combining-Exhibit 4'!F$128</f>
        <v>0</v>
      </c>
      <c r="F1561" t="s">
        <v>812</v>
      </c>
    </row>
    <row r="1562" spans="1:6" x14ac:dyDescent="0.3">
      <c r="A1562">
        <f>VLOOKUP('Start Here'!$B$2,EntityNumber,2,FALSE)</f>
        <v>510002</v>
      </c>
      <c r="B1562" s="131">
        <f>YEAR('Start Here'!$B$5)</f>
        <v>2025</v>
      </c>
      <c r="C1562" s="213" t="str">
        <f>IF(ISBLANK('Combining-Exhibit 4'!$F$7),"",'Combining-Exhibit 4'!$F$7)</f>
        <v/>
      </c>
      <c r="D1562">
        <v>416400</v>
      </c>
      <c r="E1562" s="115">
        <f>'Combining-Exhibit 4'!F$129</f>
        <v>0</v>
      </c>
      <c r="F1562" t="s">
        <v>812</v>
      </c>
    </row>
    <row r="1563" spans="1:6" x14ac:dyDescent="0.3">
      <c r="A1563">
        <f>VLOOKUP('Start Here'!$B$2,EntityNumber,2,FALSE)</f>
        <v>510002</v>
      </c>
      <c r="B1563" s="131">
        <f>YEAR('Start Here'!$B$5)</f>
        <v>2025</v>
      </c>
      <c r="C1563" s="213" t="str">
        <f>IF(ISBLANK('Combining-Exhibit 4'!$F$7),"",'Combining-Exhibit 4'!$F$7)</f>
        <v/>
      </c>
      <c r="D1563">
        <v>416500</v>
      </c>
      <c r="E1563" s="115">
        <f>'Combining-Exhibit 4'!F$130</f>
        <v>0</v>
      </c>
      <c r="F1563" t="s">
        <v>812</v>
      </c>
    </row>
    <row r="1564" spans="1:6" x14ac:dyDescent="0.3">
      <c r="A1564">
        <f>VLOOKUP('Start Here'!$B$2,EntityNumber,2,FALSE)</f>
        <v>510002</v>
      </c>
      <c r="B1564" s="131">
        <f>YEAR('Start Here'!$B$5)</f>
        <v>2025</v>
      </c>
      <c r="C1564" s="213" t="str">
        <f>IF(ISBLANK('Combining-Exhibit 4'!$F$7),"",'Combining-Exhibit 4'!$F$7)</f>
        <v/>
      </c>
      <c r="D1564">
        <v>416600</v>
      </c>
      <c r="E1564" s="115">
        <f>'Combining-Exhibit 4'!F$131</f>
        <v>0</v>
      </c>
      <c r="F1564" t="s">
        <v>812</v>
      </c>
    </row>
    <row r="1565" spans="1:6" x14ac:dyDescent="0.3">
      <c r="A1565">
        <f>VLOOKUP('Start Here'!$B$2,EntityNumber,2,FALSE)</f>
        <v>510002</v>
      </c>
      <c r="B1565" s="131">
        <f>YEAR('Start Here'!$B$5)</f>
        <v>2025</v>
      </c>
      <c r="C1565" s="213" t="str">
        <f>IF(ISBLANK('Combining-Exhibit 4'!$F$7),"",'Combining-Exhibit 4'!$F$7)</f>
        <v/>
      </c>
      <c r="D1565">
        <v>416700</v>
      </c>
      <c r="E1565" s="115">
        <f>'Combining-Exhibit 4'!F$132</f>
        <v>0</v>
      </c>
      <c r="F1565" t="s">
        <v>812</v>
      </c>
    </row>
    <row r="1566" spans="1:6" x14ac:dyDescent="0.3">
      <c r="A1566">
        <f>VLOOKUP('Start Here'!$B$2,EntityNumber,2,FALSE)</f>
        <v>510002</v>
      </c>
      <c r="B1566" s="131">
        <f>YEAR('Start Here'!$B$5)</f>
        <v>2025</v>
      </c>
      <c r="C1566" s="213" t="str">
        <f>IF(ISBLANK('Combining-Exhibit 4'!$F$7),"",'Combining-Exhibit 4'!$F$7)</f>
        <v/>
      </c>
      <c r="D1566">
        <v>416800</v>
      </c>
      <c r="E1566" s="115">
        <f>'Combining-Exhibit 4'!F$133</f>
        <v>0</v>
      </c>
      <c r="F1566" t="s">
        <v>812</v>
      </c>
    </row>
    <row r="1567" spans="1:6" x14ac:dyDescent="0.3">
      <c r="A1567">
        <f>VLOOKUP('Start Here'!$B$2,EntityNumber,2,FALSE)</f>
        <v>510002</v>
      </c>
      <c r="B1567" s="131">
        <f>YEAR('Start Here'!$B$5)</f>
        <v>2025</v>
      </c>
      <c r="C1567" s="213" t="str">
        <f>IF(ISBLANK('Combining-Exhibit 4'!$F$7),"",'Combining-Exhibit 4'!$F$7)</f>
        <v/>
      </c>
      <c r="D1567">
        <v>416900</v>
      </c>
      <c r="E1567" s="115">
        <f>'Combining-Exhibit 4'!F$134</f>
        <v>0</v>
      </c>
      <c r="F1567" t="s">
        <v>812</v>
      </c>
    </row>
    <row r="1568" spans="1:6" x14ac:dyDescent="0.3">
      <c r="A1568">
        <f>VLOOKUP('Start Here'!$B$2,EntityNumber,2,FALSE)</f>
        <v>510002</v>
      </c>
      <c r="B1568" s="131">
        <f>YEAR('Start Here'!$B$5)</f>
        <v>2025</v>
      </c>
      <c r="C1568" s="213" t="str">
        <f>IF(ISBLANK('Combining-Exhibit 4'!$F$7),"",'Combining-Exhibit 4'!$F$7)</f>
        <v/>
      </c>
      <c r="D1568">
        <v>417000</v>
      </c>
      <c r="E1568" s="115">
        <f>'Combining-Exhibit 4'!F$135</f>
        <v>0</v>
      </c>
      <c r="F1568" t="s">
        <v>812</v>
      </c>
    </row>
    <row r="1569" spans="1:6" x14ac:dyDescent="0.3">
      <c r="A1569">
        <f>VLOOKUP('Start Here'!$B$2,EntityNumber,2,FALSE)</f>
        <v>510002</v>
      </c>
      <c r="B1569" s="131">
        <f>YEAR('Start Here'!$B$5)</f>
        <v>2025</v>
      </c>
      <c r="C1569" s="213" t="str">
        <f>IF(ISBLANK('Combining-Exhibit 4'!$F$7),"",'Combining-Exhibit 4'!$F$7)</f>
        <v/>
      </c>
      <c r="D1569">
        <v>417100</v>
      </c>
      <c r="E1569" s="115">
        <f>'Combining-Exhibit 4'!F$136</f>
        <v>0</v>
      </c>
      <c r="F1569" t="s">
        <v>812</v>
      </c>
    </row>
    <row r="1570" spans="1:6" x14ac:dyDescent="0.3">
      <c r="A1570">
        <f>VLOOKUP('Start Here'!$B$2,EntityNumber,2,FALSE)</f>
        <v>510002</v>
      </c>
      <c r="B1570" s="131">
        <f>YEAR('Start Here'!$B$5)</f>
        <v>2025</v>
      </c>
      <c r="C1570" s="213" t="str">
        <f>IF(ISBLANK('Combining-Exhibit 4'!$F$7),"",'Combining-Exhibit 4'!$F$7)</f>
        <v/>
      </c>
      <c r="D1570">
        <v>417200</v>
      </c>
      <c r="E1570" s="115">
        <f>'Combining-Exhibit 4'!F$137</f>
        <v>0</v>
      </c>
      <c r="F1570" t="s">
        <v>812</v>
      </c>
    </row>
    <row r="1571" spans="1:6" x14ac:dyDescent="0.3">
      <c r="A1571">
        <f>VLOOKUP('Start Here'!$B$2,EntityNumber,2,FALSE)</f>
        <v>510002</v>
      </c>
      <c r="B1571" s="131">
        <f>YEAR('Start Here'!$B$5)</f>
        <v>2025</v>
      </c>
      <c r="C1571" s="213" t="str">
        <f>IF(ISBLANK('Combining-Exhibit 4'!$F$7),"",'Combining-Exhibit 4'!$F$7)</f>
        <v/>
      </c>
      <c r="D1571">
        <v>421100</v>
      </c>
      <c r="E1571" s="115">
        <f>'Combining-Exhibit 4'!F$142</f>
        <v>0</v>
      </c>
      <c r="F1571" t="s">
        <v>812</v>
      </c>
    </row>
    <row r="1572" spans="1:6" x14ac:dyDescent="0.3">
      <c r="A1572">
        <f>VLOOKUP('Start Here'!$B$2,EntityNumber,2,FALSE)</f>
        <v>510002</v>
      </c>
      <c r="B1572" s="131">
        <f>YEAR('Start Here'!$B$5)</f>
        <v>2025</v>
      </c>
      <c r="C1572" s="213" t="str">
        <f>IF(ISBLANK('Combining-Exhibit 4'!$F$7),"",'Combining-Exhibit 4'!$F$7)</f>
        <v/>
      </c>
      <c r="D1572">
        <v>421200</v>
      </c>
      <c r="E1572" s="115">
        <f>'Combining-Exhibit 4'!F$143</f>
        <v>0</v>
      </c>
      <c r="F1572" t="s">
        <v>812</v>
      </c>
    </row>
    <row r="1573" spans="1:6" x14ac:dyDescent="0.3">
      <c r="A1573">
        <f>VLOOKUP('Start Here'!$B$2,EntityNumber,2,FALSE)</f>
        <v>510002</v>
      </c>
      <c r="B1573" s="131">
        <f>YEAR('Start Here'!$B$5)</f>
        <v>2025</v>
      </c>
      <c r="C1573" s="213" t="str">
        <f>IF(ISBLANK('Combining-Exhibit 4'!$F$7),"",'Combining-Exhibit 4'!$F$7)</f>
        <v/>
      </c>
      <c r="D1573">
        <v>421300</v>
      </c>
      <c r="E1573" s="115">
        <f>'Combining-Exhibit 4'!F$144</f>
        <v>0</v>
      </c>
      <c r="F1573" t="s">
        <v>812</v>
      </c>
    </row>
    <row r="1574" spans="1:6" x14ac:dyDescent="0.3">
      <c r="A1574">
        <f>VLOOKUP('Start Here'!$B$2,EntityNumber,2,FALSE)</f>
        <v>510002</v>
      </c>
      <c r="B1574" s="131">
        <f>YEAR('Start Here'!$B$5)</f>
        <v>2025</v>
      </c>
      <c r="C1574" s="213" t="str">
        <f>IF(ISBLANK('Combining-Exhibit 4'!$F$7),"",'Combining-Exhibit 4'!$F$7)</f>
        <v/>
      </c>
      <c r="D1574">
        <v>421400</v>
      </c>
      <c r="E1574" s="115">
        <f>'Combining-Exhibit 4'!F$145</f>
        <v>0</v>
      </c>
      <c r="F1574" t="s">
        <v>812</v>
      </c>
    </row>
    <row r="1575" spans="1:6" x14ac:dyDescent="0.3">
      <c r="A1575">
        <f>VLOOKUP('Start Here'!$B$2,EntityNumber,2,FALSE)</f>
        <v>510002</v>
      </c>
      <c r="B1575" s="131">
        <f>YEAR('Start Here'!$B$5)</f>
        <v>2025</v>
      </c>
      <c r="C1575" s="213" t="str">
        <f>IF(ISBLANK('Combining-Exhibit 4'!$F$7),"",'Combining-Exhibit 4'!$F$7)</f>
        <v/>
      </c>
      <c r="D1575">
        <v>421500</v>
      </c>
      <c r="E1575" s="115">
        <f>'Combining-Exhibit 4'!F$146</f>
        <v>0</v>
      </c>
      <c r="F1575" t="s">
        <v>812</v>
      </c>
    </row>
    <row r="1576" spans="1:6" x14ac:dyDescent="0.3">
      <c r="A1576">
        <f>VLOOKUP('Start Here'!$B$2,EntityNumber,2,FALSE)</f>
        <v>510002</v>
      </c>
      <c r="B1576" s="131">
        <f>YEAR('Start Here'!$B$5)</f>
        <v>2025</v>
      </c>
      <c r="C1576" s="213" t="str">
        <f>IF(ISBLANK('Combining-Exhibit 4'!$F$7),"",'Combining-Exhibit 4'!$F$7)</f>
        <v/>
      </c>
      <c r="D1576">
        <v>421900</v>
      </c>
      <c r="E1576" s="115">
        <f>'Combining-Exhibit 4'!F$147</f>
        <v>0</v>
      </c>
      <c r="F1576" t="s">
        <v>812</v>
      </c>
    </row>
    <row r="1577" spans="1:6" x14ac:dyDescent="0.3">
      <c r="A1577">
        <f>VLOOKUP('Start Here'!$B$2,EntityNumber,2,FALSE)</f>
        <v>510002</v>
      </c>
      <c r="B1577" s="131">
        <f>YEAR('Start Here'!$B$5)</f>
        <v>2025</v>
      </c>
      <c r="C1577" s="213" t="str">
        <f>IF(ISBLANK('Combining-Exhibit 4'!$F$7),"",'Combining-Exhibit 4'!$F$7)</f>
        <v/>
      </c>
      <c r="D1577">
        <v>422100</v>
      </c>
      <c r="E1577" s="115">
        <f>'Combining-Exhibit 4'!F$149</f>
        <v>0</v>
      </c>
      <c r="F1577" t="s">
        <v>812</v>
      </c>
    </row>
    <row r="1578" spans="1:6" x14ac:dyDescent="0.3">
      <c r="A1578">
        <f>VLOOKUP('Start Here'!$B$2,EntityNumber,2,FALSE)</f>
        <v>510002</v>
      </c>
      <c r="B1578" s="131">
        <f>YEAR('Start Here'!$B$5)</f>
        <v>2025</v>
      </c>
      <c r="C1578" s="213" t="str">
        <f>IF(ISBLANK('Combining-Exhibit 4'!$F$7),"",'Combining-Exhibit 4'!$F$7)</f>
        <v/>
      </c>
      <c r="D1578">
        <v>422200</v>
      </c>
      <c r="E1578" s="115">
        <f>'Combining-Exhibit 4'!F$150</f>
        <v>0</v>
      </c>
      <c r="F1578" t="s">
        <v>812</v>
      </c>
    </row>
    <row r="1579" spans="1:6" x14ac:dyDescent="0.3">
      <c r="A1579">
        <f>VLOOKUP('Start Here'!$B$2,EntityNumber,2,FALSE)</f>
        <v>510002</v>
      </c>
      <c r="B1579" s="131">
        <f>YEAR('Start Here'!$B$5)</f>
        <v>2025</v>
      </c>
      <c r="C1579" s="213" t="str">
        <f>IF(ISBLANK('Combining-Exhibit 4'!$F$7),"",'Combining-Exhibit 4'!$F$7)</f>
        <v/>
      </c>
      <c r="D1579">
        <v>422300</v>
      </c>
      <c r="E1579" s="115">
        <f>'Combining-Exhibit 4'!F$151</f>
        <v>0</v>
      </c>
      <c r="F1579" t="s">
        <v>812</v>
      </c>
    </row>
    <row r="1580" spans="1:6" x14ac:dyDescent="0.3">
      <c r="A1580">
        <f>VLOOKUP('Start Here'!$B$2,EntityNumber,2,FALSE)</f>
        <v>510002</v>
      </c>
      <c r="B1580" s="131">
        <f>YEAR('Start Here'!$B$5)</f>
        <v>2025</v>
      </c>
      <c r="C1580" s="213" t="str">
        <f>IF(ISBLANK('Combining-Exhibit 4'!$F$7),"",'Combining-Exhibit 4'!$F$7)</f>
        <v/>
      </c>
      <c r="D1580">
        <v>422500</v>
      </c>
      <c r="E1580" s="115">
        <f>'Combining-Exhibit 4'!F$152</f>
        <v>0</v>
      </c>
      <c r="F1580" t="s">
        <v>812</v>
      </c>
    </row>
    <row r="1581" spans="1:6" x14ac:dyDescent="0.3">
      <c r="A1581">
        <f>VLOOKUP('Start Here'!$B$2,EntityNumber,2,FALSE)</f>
        <v>510002</v>
      </c>
      <c r="B1581" s="131">
        <f>YEAR('Start Here'!$B$5)</f>
        <v>2025</v>
      </c>
      <c r="C1581" s="213" t="str">
        <f>IF(ISBLANK('Combining-Exhibit 4'!$F$7),"",'Combining-Exhibit 4'!$F$7)</f>
        <v/>
      </c>
      <c r="D1581">
        <v>422900</v>
      </c>
      <c r="E1581" s="115">
        <f>'Combining-Exhibit 4'!F$153</f>
        <v>0</v>
      </c>
      <c r="F1581" t="s">
        <v>812</v>
      </c>
    </row>
    <row r="1582" spans="1:6" x14ac:dyDescent="0.3">
      <c r="A1582">
        <f>VLOOKUP('Start Here'!$B$2,EntityNumber,2,FALSE)</f>
        <v>510002</v>
      </c>
      <c r="B1582" s="131">
        <f>YEAR('Start Here'!$B$5)</f>
        <v>2025</v>
      </c>
      <c r="C1582" s="213" t="str">
        <f>IF(ISBLANK('Combining-Exhibit 4'!$F$7),"",'Combining-Exhibit 4'!$F$7)</f>
        <v/>
      </c>
      <c r="D1582">
        <v>431100</v>
      </c>
      <c r="E1582" s="115">
        <f>'Combining-Exhibit 4'!F$158</f>
        <v>0</v>
      </c>
      <c r="F1582" t="s">
        <v>812</v>
      </c>
    </row>
    <row r="1583" spans="1:6" x14ac:dyDescent="0.3">
      <c r="A1583">
        <f>VLOOKUP('Start Here'!$B$2,EntityNumber,2,FALSE)</f>
        <v>510002</v>
      </c>
      <c r="B1583" s="131">
        <f>YEAR('Start Here'!$B$5)</f>
        <v>2025</v>
      </c>
      <c r="C1583" s="213" t="str">
        <f>IF(ISBLANK('Combining-Exhibit 4'!$F$7),"",'Combining-Exhibit 4'!$F$7)</f>
        <v/>
      </c>
      <c r="D1583">
        <v>432100</v>
      </c>
      <c r="E1583" s="115">
        <f>'Combining-Exhibit 4'!F$160</f>
        <v>0</v>
      </c>
      <c r="F1583" t="s">
        <v>812</v>
      </c>
    </row>
    <row r="1584" spans="1:6" x14ac:dyDescent="0.3">
      <c r="A1584">
        <f>VLOOKUP('Start Here'!$B$2,EntityNumber,2,FALSE)</f>
        <v>510002</v>
      </c>
      <c r="B1584" s="131">
        <f>YEAR('Start Here'!$B$5)</f>
        <v>2025</v>
      </c>
      <c r="C1584" s="213" t="str">
        <f>IF(ISBLANK('Combining-Exhibit 4'!$F$7),"",'Combining-Exhibit 4'!$F$7)</f>
        <v/>
      </c>
      <c r="D1584">
        <v>432200</v>
      </c>
      <c r="E1584" s="115">
        <f>'Combining-Exhibit 4'!F$161</f>
        <v>0</v>
      </c>
      <c r="F1584" t="s">
        <v>812</v>
      </c>
    </row>
    <row r="1585" spans="1:6" x14ac:dyDescent="0.3">
      <c r="A1585">
        <f>VLOOKUP('Start Here'!$B$2,EntityNumber,2,FALSE)</f>
        <v>510002</v>
      </c>
      <c r="B1585" s="131">
        <f>YEAR('Start Here'!$B$5)</f>
        <v>2025</v>
      </c>
      <c r="C1585" s="213" t="str">
        <f>IF(ISBLANK('Combining-Exhibit 4'!$F$7),"",'Combining-Exhibit 4'!$F$7)</f>
        <v/>
      </c>
      <c r="D1585">
        <v>433100</v>
      </c>
      <c r="E1585" s="115">
        <f>'Combining-Exhibit 4'!F$163</f>
        <v>0</v>
      </c>
      <c r="F1585" t="s">
        <v>812</v>
      </c>
    </row>
    <row r="1586" spans="1:6" x14ac:dyDescent="0.3">
      <c r="A1586">
        <f>VLOOKUP('Start Here'!$B$2,EntityNumber,2,FALSE)</f>
        <v>510002</v>
      </c>
      <c r="B1586" s="131">
        <f>YEAR('Start Here'!$B$5)</f>
        <v>2025</v>
      </c>
      <c r="C1586" s="213" t="str">
        <f>IF(ISBLANK('Combining-Exhibit 4'!$F$7),"",'Combining-Exhibit 4'!$F$7)</f>
        <v/>
      </c>
      <c r="D1586">
        <v>433200</v>
      </c>
      <c r="E1586" s="115">
        <f>'Combining-Exhibit 4'!F$164</f>
        <v>0</v>
      </c>
      <c r="F1586" t="s">
        <v>812</v>
      </c>
    </row>
    <row r="1587" spans="1:6" x14ac:dyDescent="0.3">
      <c r="A1587">
        <f>VLOOKUP('Start Here'!$B$2,EntityNumber,2,FALSE)</f>
        <v>510002</v>
      </c>
      <c r="B1587" s="131">
        <f>YEAR('Start Here'!$B$5)</f>
        <v>2025</v>
      </c>
      <c r="C1587" s="213" t="str">
        <f>IF(ISBLANK('Combining-Exhibit 4'!$F$7),"",'Combining-Exhibit 4'!$F$7)</f>
        <v/>
      </c>
      <c r="D1587">
        <v>433300</v>
      </c>
      <c r="E1587" s="115">
        <f>'Combining-Exhibit 4'!F$165</f>
        <v>0</v>
      </c>
      <c r="F1587" t="s">
        <v>812</v>
      </c>
    </row>
    <row r="1588" spans="1:6" x14ac:dyDescent="0.3">
      <c r="A1588">
        <f>VLOOKUP('Start Here'!$B$2,EntityNumber,2,FALSE)</f>
        <v>510002</v>
      </c>
      <c r="B1588" s="131">
        <f>YEAR('Start Here'!$B$5)</f>
        <v>2025</v>
      </c>
      <c r="C1588" s="213" t="str">
        <f>IF(ISBLANK('Combining-Exhibit 4'!$F$7),"",'Combining-Exhibit 4'!$F$7)</f>
        <v/>
      </c>
      <c r="D1588">
        <v>434000</v>
      </c>
      <c r="E1588" s="115">
        <f>'Combining-Exhibit 4'!F$166</f>
        <v>0</v>
      </c>
      <c r="F1588" t="s">
        <v>812</v>
      </c>
    </row>
    <row r="1589" spans="1:6" x14ac:dyDescent="0.3">
      <c r="A1589">
        <f>VLOOKUP('Start Here'!$B$2,EntityNumber,2,FALSE)</f>
        <v>510002</v>
      </c>
      <c r="B1589" s="131">
        <f>YEAR('Start Here'!$B$5)</f>
        <v>2025</v>
      </c>
      <c r="C1589" s="213" t="str">
        <f>IF(ISBLANK('Combining-Exhibit 4'!$F$7),"",'Combining-Exhibit 4'!$F$7)</f>
        <v/>
      </c>
      <c r="D1589">
        <v>439000</v>
      </c>
      <c r="E1589" s="115">
        <f>'Combining-Exhibit 4'!F$167</f>
        <v>0</v>
      </c>
      <c r="F1589" t="s">
        <v>812</v>
      </c>
    </row>
    <row r="1590" spans="1:6" x14ac:dyDescent="0.3">
      <c r="A1590">
        <f>VLOOKUP('Start Here'!$B$2,EntityNumber,2,FALSE)</f>
        <v>510002</v>
      </c>
      <c r="B1590" s="131">
        <f>YEAR('Start Here'!$B$5)</f>
        <v>2025</v>
      </c>
      <c r="C1590" s="213" t="str">
        <f>IF(ISBLANK('Combining-Exhibit 4'!$F$7),"",'Combining-Exhibit 4'!$F$7)</f>
        <v/>
      </c>
      <c r="D1590">
        <v>441100</v>
      </c>
      <c r="E1590" s="115">
        <f>'Combining-Exhibit 4'!F$172</f>
        <v>0</v>
      </c>
      <c r="F1590" t="s">
        <v>812</v>
      </c>
    </row>
    <row r="1591" spans="1:6" x14ac:dyDescent="0.3">
      <c r="A1591">
        <f>VLOOKUP('Start Here'!$B$2,EntityNumber,2,FALSE)</f>
        <v>510002</v>
      </c>
      <c r="B1591" s="131">
        <f>YEAR('Start Here'!$B$5)</f>
        <v>2025</v>
      </c>
      <c r="C1591" s="213" t="str">
        <f>IF(ISBLANK('Combining-Exhibit 4'!$F$7),"",'Combining-Exhibit 4'!$F$7)</f>
        <v/>
      </c>
      <c r="D1591">
        <v>441200</v>
      </c>
      <c r="E1591" s="115">
        <f>'Combining-Exhibit 4'!F$173</f>
        <v>0</v>
      </c>
      <c r="F1591" t="s">
        <v>812</v>
      </c>
    </row>
    <row r="1592" spans="1:6" x14ac:dyDescent="0.3">
      <c r="A1592">
        <f>VLOOKUP('Start Here'!$B$2,EntityNumber,2,FALSE)</f>
        <v>510002</v>
      </c>
      <c r="B1592" s="131">
        <f>YEAR('Start Here'!$B$5)</f>
        <v>2025</v>
      </c>
      <c r="C1592" s="213" t="str">
        <f>IF(ISBLANK('Combining-Exhibit 4'!$F$7),"",'Combining-Exhibit 4'!$F$7)</f>
        <v/>
      </c>
      <c r="D1592">
        <v>441300</v>
      </c>
      <c r="E1592" s="115">
        <f>'Combining-Exhibit 4'!F$174</f>
        <v>0</v>
      </c>
      <c r="F1592" t="s">
        <v>812</v>
      </c>
    </row>
    <row r="1593" spans="1:6" x14ac:dyDescent="0.3">
      <c r="A1593">
        <f>VLOOKUP('Start Here'!$B$2,EntityNumber,2,FALSE)</f>
        <v>510002</v>
      </c>
      <c r="B1593" s="131">
        <f>YEAR('Start Here'!$B$5)</f>
        <v>2025</v>
      </c>
      <c r="C1593" s="213" t="str">
        <f>IF(ISBLANK('Combining-Exhibit 4'!$F$7),"",'Combining-Exhibit 4'!$F$7)</f>
        <v/>
      </c>
      <c r="D1593">
        <v>441500</v>
      </c>
      <c r="E1593" s="115">
        <f>'Combining-Exhibit 4'!F$175</f>
        <v>0</v>
      </c>
      <c r="F1593" t="s">
        <v>812</v>
      </c>
    </row>
    <row r="1594" spans="1:6" x14ac:dyDescent="0.3">
      <c r="A1594">
        <f>VLOOKUP('Start Here'!$B$2,EntityNumber,2,FALSE)</f>
        <v>510002</v>
      </c>
      <c r="B1594" s="131">
        <f>YEAR('Start Here'!$B$5)</f>
        <v>2025</v>
      </c>
      <c r="C1594" s="213" t="str">
        <f>IF(ISBLANK('Combining-Exhibit 4'!$F$7),"",'Combining-Exhibit 4'!$F$7)</f>
        <v/>
      </c>
      <c r="D1594">
        <v>441900</v>
      </c>
      <c r="E1594" s="115">
        <f>'Combining-Exhibit 4'!F$176</f>
        <v>0</v>
      </c>
      <c r="F1594" t="s">
        <v>812</v>
      </c>
    </row>
    <row r="1595" spans="1:6" x14ac:dyDescent="0.3">
      <c r="A1595">
        <f>VLOOKUP('Start Here'!$B$2,EntityNumber,2,FALSE)</f>
        <v>510002</v>
      </c>
      <c r="B1595" s="131">
        <f>YEAR('Start Here'!$B$5)</f>
        <v>2025</v>
      </c>
      <c r="C1595" s="213" t="str">
        <f>IF(ISBLANK('Combining-Exhibit 4'!$F$7),"",'Combining-Exhibit 4'!$F$7)</f>
        <v/>
      </c>
      <c r="D1595">
        <v>442100</v>
      </c>
      <c r="E1595" s="115">
        <f>'Combining-Exhibit 4'!F$178</f>
        <v>0</v>
      </c>
      <c r="F1595" t="s">
        <v>812</v>
      </c>
    </row>
    <row r="1596" spans="1:6" x14ac:dyDescent="0.3">
      <c r="A1596">
        <f>VLOOKUP('Start Here'!$B$2,EntityNumber,2,FALSE)</f>
        <v>510002</v>
      </c>
      <c r="B1596" s="131">
        <f>YEAR('Start Here'!$B$5)</f>
        <v>2025</v>
      </c>
      <c r="C1596" s="213" t="str">
        <f>IF(ISBLANK('Combining-Exhibit 4'!$F$7),"",'Combining-Exhibit 4'!$F$7)</f>
        <v/>
      </c>
      <c r="D1596">
        <v>442200</v>
      </c>
      <c r="E1596" s="115">
        <f>'Combining-Exhibit 4'!F$179</f>
        <v>0</v>
      </c>
      <c r="F1596" t="s">
        <v>812</v>
      </c>
    </row>
    <row r="1597" spans="1:6" x14ac:dyDescent="0.3">
      <c r="A1597">
        <f>VLOOKUP('Start Here'!$B$2,EntityNumber,2,FALSE)</f>
        <v>510002</v>
      </c>
      <c r="B1597" s="131">
        <f>YEAR('Start Here'!$B$5)</f>
        <v>2025</v>
      </c>
      <c r="C1597" s="213" t="str">
        <f>IF(ISBLANK('Combining-Exhibit 4'!$F$7),"",'Combining-Exhibit 4'!$F$7)</f>
        <v/>
      </c>
      <c r="D1597">
        <v>442300</v>
      </c>
      <c r="E1597" s="115">
        <f>'Combining-Exhibit 4'!F$180</f>
        <v>0</v>
      </c>
      <c r="F1597" t="s">
        <v>812</v>
      </c>
    </row>
    <row r="1598" spans="1:6" x14ac:dyDescent="0.3">
      <c r="A1598">
        <f>VLOOKUP('Start Here'!$B$2,EntityNumber,2,FALSE)</f>
        <v>510002</v>
      </c>
      <c r="B1598" s="131">
        <f>YEAR('Start Here'!$B$5)</f>
        <v>2025</v>
      </c>
      <c r="C1598" s="213" t="str">
        <f>IF(ISBLANK('Combining-Exhibit 4'!$F$7),"",'Combining-Exhibit 4'!$F$7)</f>
        <v/>
      </c>
      <c r="D1598">
        <v>442400</v>
      </c>
      <c r="E1598" s="115">
        <f>'Combining-Exhibit 4'!F$181</f>
        <v>0</v>
      </c>
      <c r="F1598" t="s">
        <v>812</v>
      </c>
    </row>
    <row r="1599" spans="1:6" x14ac:dyDescent="0.3">
      <c r="A1599">
        <f>VLOOKUP('Start Here'!$B$2,EntityNumber,2,FALSE)</f>
        <v>510002</v>
      </c>
      <c r="B1599" s="131">
        <f>YEAR('Start Here'!$B$5)</f>
        <v>2025</v>
      </c>
      <c r="C1599" s="213" t="str">
        <f>IF(ISBLANK('Combining-Exhibit 4'!$F$7),"",'Combining-Exhibit 4'!$F$7)</f>
        <v/>
      </c>
      <c r="D1599">
        <v>442500</v>
      </c>
      <c r="E1599" s="115">
        <f>'Combining-Exhibit 4'!F$182</f>
        <v>0</v>
      </c>
      <c r="F1599" t="s">
        <v>812</v>
      </c>
    </row>
    <row r="1600" spans="1:6" x14ac:dyDescent="0.3">
      <c r="A1600">
        <f>VLOOKUP('Start Here'!$B$2,EntityNumber,2,FALSE)</f>
        <v>510002</v>
      </c>
      <c r="B1600" s="131">
        <f>YEAR('Start Here'!$B$5)</f>
        <v>2025</v>
      </c>
      <c r="C1600" s="213" t="str">
        <f>IF(ISBLANK('Combining-Exhibit 4'!$F$7),"",'Combining-Exhibit 4'!$F$7)</f>
        <v/>
      </c>
      <c r="D1600">
        <v>442600</v>
      </c>
      <c r="E1600" s="115">
        <f>'Combining-Exhibit 4'!F$183</f>
        <v>0</v>
      </c>
      <c r="F1600" t="s">
        <v>812</v>
      </c>
    </row>
    <row r="1601" spans="1:6" x14ac:dyDescent="0.3">
      <c r="A1601">
        <f>VLOOKUP('Start Here'!$B$2,EntityNumber,2,FALSE)</f>
        <v>510002</v>
      </c>
      <c r="B1601" s="131">
        <f>YEAR('Start Here'!$B$5)</f>
        <v>2025</v>
      </c>
      <c r="C1601" s="213" t="str">
        <f>IF(ISBLANK('Combining-Exhibit 4'!$F$7),"",'Combining-Exhibit 4'!$F$7)</f>
        <v/>
      </c>
      <c r="D1601">
        <v>442900</v>
      </c>
      <c r="E1601" s="115">
        <f>'Combining-Exhibit 4'!F$184</f>
        <v>0</v>
      </c>
      <c r="F1601" t="s">
        <v>812</v>
      </c>
    </row>
    <row r="1602" spans="1:6" x14ac:dyDescent="0.3">
      <c r="A1602">
        <f>VLOOKUP('Start Here'!$B$2,EntityNumber,2,FALSE)</f>
        <v>510002</v>
      </c>
      <c r="B1602" s="131">
        <f>YEAR('Start Here'!$B$5)</f>
        <v>2025</v>
      </c>
      <c r="C1602" s="213" t="str">
        <f>IF(ISBLANK('Combining-Exhibit 4'!$F$7),"",'Combining-Exhibit 4'!$F$7)</f>
        <v/>
      </c>
      <c r="D1602">
        <v>443100</v>
      </c>
      <c r="E1602" s="115">
        <f>'Combining-Exhibit 4'!F$186</f>
        <v>0</v>
      </c>
      <c r="F1602" t="s">
        <v>812</v>
      </c>
    </row>
    <row r="1603" spans="1:6" x14ac:dyDescent="0.3">
      <c r="A1603">
        <f>VLOOKUP('Start Here'!$B$2,EntityNumber,2,FALSE)</f>
        <v>510002</v>
      </c>
      <c r="B1603" s="131">
        <f>YEAR('Start Here'!$B$5)</f>
        <v>2025</v>
      </c>
      <c r="C1603" s="213" t="str">
        <f>IF(ISBLANK('Combining-Exhibit 4'!$F$7),"",'Combining-Exhibit 4'!$F$7)</f>
        <v/>
      </c>
      <c r="D1603">
        <v>443200</v>
      </c>
      <c r="E1603" s="115">
        <f>'Combining-Exhibit 4'!F$187</f>
        <v>0</v>
      </c>
      <c r="F1603" t="s">
        <v>812</v>
      </c>
    </row>
    <row r="1604" spans="1:6" x14ac:dyDescent="0.3">
      <c r="A1604">
        <f>VLOOKUP('Start Here'!$B$2,EntityNumber,2,FALSE)</f>
        <v>510002</v>
      </c>
      <c r="B1604" s="131">
        <f>YEAR('Start Here'!$B$5)</f>
        <v>2025</v>
      </c>
      <c r="C1604" s="213" t="str">
        <f>IF(ISBLANK('Combining-Exhibit 4'!$F$7),"",'Combining-Exhibit 4'!$F$7)</f>
        <v/>
      </c>
      <c r="D1604">
        <v>443300</v>
      </c>
      <c r="E1604" s="115">
        <f>'Combining-Exhibit 4'!F$188</f>
        <v>0</v>
      </c>
      <c r="F1604" t="s">
        <v>812</v>
      </c>
    </row>
    <row r="1605" spans="1:6" x14ac:dyDescent="0.3">
      <c r="A1605">
        <f>VLOOKUP('Start Here'!$B$2,EntityNumber,2,FALSE)</f>
        <v>510002</v>
      </c>
      <c r="B1605" s="131">
        <f>YEAR('Start Here'!$B$5)</f>
        <v>2025</v>
      </c>
      <c r="C1605" s="213" t="str">
        <f>IF(ISBLANK('Combining-Exhibit 4'!$F$7),"",'Combining-Exhibit 4'!$F$7)</f>
        <v/>
      </c>
      <c r="D1605">
        <v>443400</v>
      </c>
      <c r="E1605" s="115">
        <f>'Combining-Exhibit 4'!F$189</f>
        <v>0</v>
      </c>
      <c r="F1605" t="s">
        <v>812</v>
      </c>
    </row>
    <row r="1606" spans="1:6" x14ac:dyDescent="0.3">
      <c r="A1606">
        <f>VLOOKUP('Start Here'!$B$2,EntityNumber,2,FALSE)</f>
        <v>510002</v>
      </c>
      <c r="B1606" s="131">
        <f>YEAR('Start Here'!$B$5)</f>
        <v>2025</v>
      </c>
      <c r="C1606" s="213" t="str">
        <f>IF(ISBLANK('Combining-Exhibit 4'!$F$7),"",'Combining-Exhibit 4'!$F$7)</f>
        <v/>
      </c>
      <c r="D1606">
        <v>443900</v>
      </c>
      <c r="E1606" s="115">
        <f>'Combining-Exhibit 4'!F$190</f>
        <v>0</v>
      </c>
      <c r="F1606" t="s">
        <v>812</v>
      </c>
    </row>
    <row r="1607" spans="1:6" x14ac:dyDescent="0.3">
      <c r="A1607">
        <f>VLOOKUP('Start Here'!$B$2,EntityNumber,2,FALSE)</f>
        <v>510002</v>
      </c>
      <c r="B1607" s="131">
        <f>YEAR('Start Here'!$B$5)</f>
        <v>2025</v>
      </c>
      <c r="C1607" s="213" t="str">
        <f>IF(ISBLANK('Combining-Exhibit 4'!$F$7),"",'Combining-Exhibit 4'!$F$7)</f>
        <v/>
      </c>
      <c r="D1607">
        <v>444100</v>
      </c>
      <c r="E1607" s="115">
        <f>'Combining-Exhibit 4'!F$192</f>
        <v>0</v>
      </c>
      <c r="F1607" t="s">
        <v>812</v>
      </c>
    </row>
    <row r="1608" spans="1:6" x14ac:dyDescent="0.3">
      <c r="A1608">
        <f>VLOOKUP('Start Here'!$B$2,EntityNumber,2,FALSE)</f>
        <v>510002</v>
      </c>
      <c r="B1608" s="131">
        <f>YEAR('Start Here'!$B$5)</f>
        <v>2025</v>
      </c>
      <c r="C1608" s="213" t="str">
        <f>IF(ISBLANK('Combining-Exhibit 4'!$F$7),"",'Combining-Exhibit 4'!$F$7)</f>
        <v/>
      </c>
      <c r="D1608">
        <v>444200</v>
      </c>
      <c r="E1608" s="115">
        <f>'Combining-Exhibit 4'!F$193</f>
        <v>0</v>
      </c>
      <c r="F1608" t="s">
        <v>812</v>
      </c>
    </row>
    <row r="1609" spans="1:6" x14ac:dyDescent="0.3">
      <c r="A1609">
        <f>VLOOKUP('Start Here'!$B$2,EntityNumber,2,FALSE)</f>
        <v>510002</v>
      </c>
      <c r="B1609" s="131">
        <f>YEAR('Start Here'!$B$5)</f>
        <v>2025</v>
      </c>
      <c r="C1609" s="213" t="str">
        <f>IF(ISBLANK('Combining-Exhibit 4'!$F$7),"",'Combining-Exhibit 4'!$F$7)</f>
        <v/>
      </c>
      <c r="D1609">
        <v>444300</v>
      </c>
      <c r="E1609" s="115">
        <f>'Combining-Exhibit 4'!F$194</f>
        <v>0</v>
      </c>
      <c r="F1609" t="s">
        <v>812</v>
      </c>
    </row>
    <row r="1610" spans="1:6" x14ac:dyDescent="0.3">
      <c r="A1610">
        <f>VLOOKUP('Start Here'!$B$2,EntityNumber,2,FALSE)</f>
        <v>510002</v>
      </c>
      <c r="B1610" s="131">
        <f>YEAR('Start Here'!$B$5)</f>
        <v>2025</v>
      </c>
      <c r="C1610" s="213" t="str">
        <f>IF(ISBLANK('Combining-Exhibit 4'!$F$7),"",'Combining-Exhibit 4'!$F$7)</f>
        <v/>
      </c>
      <c r="D1610">
        <v>444400</v>
      </c>
      <c r="E1610" s="115">
        <f>'Combining-Exhibit 4'!F$195</f>
        <v>0</v>
      </c>
      <c r="F1610" t="s">
        <v>812</v>
      </c>
    </row>
    <row r="1611" spans="1:6" x14ac:dyDescent="0.3">
      <c r="A1611">
        <f>VLOOKUP('Start Here'!$B$2,EntityNumber,2,FALSE)</f>
        <v>510002</v>
      </c>
      <c r="B1611" s="131">
        <f>YEAR('Start Here'!$B$5)</f>
        <v>2025</v>
      </c>
      <c r="C1611" s="213" t="str">
        <f>IF(ISBLANK('Combining-Exhibit 4'!$F$7),"",'Combining-Exhibit 4'!$F$7)</f>
        <v/>
      </c>
      <c r="D1611">
        <v>444500</v>
      </c>
      <c r="E1611" s="115">
        <f>'Combining-Exhibit 4'!F$196</f>
        <v>0</v>
      </c>
      <c r="F1611" t="s">
        <v>812</v>
      </c>
    </row>
    <row r="1612" spans="1:6" x14ac:dyDescent="0.3">
      <c r="A1612">
        <f>VLOOKUP('Start Here'!$B$2,EntityNumber,2,FALSE)</f>
        <v>510002</v>
      </c>
      <c r="B1612" s="131">
        <f>YEAR('Start Here'!$B$5)</f>
        <v>2025</v>
      </c>
      <c r="C1612" s="213" t="str">
        <f>IF(ISBLANK('Combining-Exhibit 4'!$F$7),"",'Combining-Exhibit 4'!$F$7)</f>
        <v/>
      </c>
      <c r="D1612">
        <v>444900</v>
      </c>
      <c r="E1612" s="115">
        <f>'Combining-Exhibit 4'!F$197</f>
        <v>0</v>
      </c>
      <c r="F1612" t="s">
        <v>812</v>
      </c>
    </row>
    <row r="1613" spans="1:6" x14ac:dyDescent="0.3">
      <c r="A1613">
        <f>VLOOKUP('Start Here'!$B$2,EntityNumber,2,FALSE)</f>
        <v>510002</v>
      </c>
      <c r="B1613" s="131">
        <f>YEAR('Start Here'!$B$5)</f>
        <v>2025</v>
      </c>
      <c r="C1613" s="213" t="str">
        <f>IF(ISBLANK('Combining-Exhibit 4'!$F$7),"",'Combining-Exhibit 4'!$F$7)</f>
        <v/>
      </c>
      <c r="D1613">
        <v>451100</v>
      </c>
      <c r="E1613" s="115">
        <f>'Combining-Exhibit 4'!F$202</f>
        <v>0</v>
      </c>
      <c r="F1613" t="s">
        <v>812</v>
      </c>
    </row>
    <row r="1614" spans="1:6" x14ac:dyDescent="0.3">
      <c r="A1614">
        <f>VLOOKUP('Start Here'!$B$2,EntityNumber,2,FALSE)</f>
        <v>510002</v>
      </c>
      <c r="B1614" s="131">
        <f>YEAR('Start Here'!$B$5)</f>
        <v>2025</v>
      </c>
      <c r="C1614" s="213" t="str">
        <f>IF(ISBLANK('Combining-Exhibit 4'!$F$7),"",'Combining-Exhibit 4'!$F$7)</f>
        <v/>
      </c>
      <c r="D1614">
        <v>451200</v>
      </c>
      <c r="E1614" s="115">
        <f>'Combining-Exhibit 4'!F$203</f>
        <v>0</v>
      </c>
      <c r="F1614" t="s">
        <v>812</v>
      </c>
    </row>
    <row r="1615" spans="1:6" x14ac:dyDescent="0.3">
      <c r="A1615">
        <f>VLOOKUP('Start Here'!$B$2,EntityNumber,2,FALSE)</f>
        <v>510002</v>
      </c>
      <c r="B1615" s="131">
        <f>YEAR('Start Here'!$B$5)</f>
        <v>2025</v>
      </c>
      <c r="C1615" s="213" t="str">
        <f>IF(ISBLANK('Combining-Exhibit 4'!$F$7),"",'Combining-Exhibit 4'!$F$7)</f>
        <v/>
      </c>
      <c r="D1615">
        <v>451300</v>
      </c>
      <c r="E1615" s="115">
        <f>'Combining-Exhibit 4'!F$204</f>
        <v>0</v>
      </c>
      <c r="F1615" t="s">
        <v>812</v>
      </c>
    </row>
    <row r="1616" spans="1:6" x14ac:dyDescent="0.3">
      <c r="A1616">
        <f>VLOOKUP('Start Here'!$B$2,EntityNumber,2,FALSE)</f>
        <v>510002</v>
      </c>
      <c r="B1616" s="131">
        <f>YEAR('Start Here'!$B$5)</f>
        <v>2025</v>
      </c>
      <c r="C1616" s="213" t="str">
        <f>IF(ISBLANK('Combining-Exhibit 4'!$F$7),"",'Combining-Exhibit 4'!$F$7)</f>
        <v/>
      </c>
      <c r="D1616">
        <v>451400</v>
      </c>
      <c r="E1616" s="115">
        <f>'Combining-Exhibit 4'!F$205</f>
        <v>0</v>
      </c>
      <c r="F1616" t="s">
        <v>812</v>
      </c>
    </row>
    <row r="1617" spans="1:6" x14ac:dyDescent="0.3">
      <c r="A1617">
        <f>VLOOKUP('Start Here'!$B$2,EntityNumber,2,FALSE)</f>
        <v>510002</v>
      </c>
      <c r="B1617" s="131">
        <f>YEAR('Start Here'!$B$5)</f>
        <v>2025</v>
      </c>
      <c r="C1617" s="213" t="str">
        <f>IF(ISBLANK('Combining-Exhibit 4'!$F$7),"",'Combining-Exhibit 4'!$F$7)</f>
        <v/>
      </c>
      <c r="D1617">
        <v>451500</v>
      </c>
      <c r="E1617" s="115">
        <f>'Combining-Exhibit 4'!F$206</f>
        <v>0</v>
      </c>
      <c r="F1617" t="s">
        <v>812</v>
      </c>
    </row>
    <row r="1618" spans="1:6" x14ac:dyDescent="0.3">
      <c r="A1618">
        <f>VLOOKUP('Start Here'!$B$2,EntityNumber,2,FALSE)</f>
        <v>510002</v>
      </c>
      <c r="B1618" s="131">
        <f>YEAR('Start Here'!$B$5)</f>
        <v>2025</v>
      </c>
      <c r="C1618" s="213" t="str">
        <f>IF(ISBLANK('Combining-Exhibit 4'!$F$7),"",'Combining-Exhibit 4'!$F$7)</f>
        <v/>
      </c>
      <c r="D1618">
        <v>451600</v>
      </c>
      <c r="E1618" s="115">
        <f>'Combining-Exhibit 4'!F$207</f>
        <v>0</v>
      </c>
      <c r="F1618" t="s">
        <v>812</v>
      </c>
    </row>
    <row r="1619" spans="1:6" x14ac:dyDescent="0.3">
      <c r="A1619">
        <f>VLOOKUP('Start Here'!$B$2,EntityNumber,2,FALSE)</f>
        <v>510002</v>
      </c>
      <c r="B1619" s="131">
        <f>YEAR('Start Here'!$B$5)</f>
        <v>2025</v>
      </c>
      <c r="C1619" s="213" t="str">
        <f>IF(ISBLANK('Combining-Exhibit 4'!$F$7),"",'Combining-Exhibit 4'!$F$7)</f>
        <v/>
      </c>
      <c r="D1619">
        <v>451900</v>
      </c>
      <c r="E1619" s="115">
        <f>'Combining-Exhibit 4'!F$208</f>
        <v>0</v>
      </c>
      <c r="F1619" t="s">
        <v>812</v>
      </c>
    </row>
    <row r="1620" spans="1:6" x14ac:dyDescent="0.3">
      <c r="A1620">
        <f>VLOOKUP('Start Here'!$B$2,EntityNumber,2,FALSE)</f>
        <v>510002</v>
      </c>
      <c r="B1620" s="131">
        <f>YEAR('Start Here'!$B$5)</f>
        <v>2025</v>
      </c>
      <c r="C1620" s="213" t="str">
        <f>IF(ISBLANK('Combining-Exhibit 4'!$F$7),"",'Combining-Exhibit 4'!$F$7)</f>
        <v/>
      </c>
      <c r="D1620">
        <v>452100</v>
      </c>
      <c r="E1620" s="115">
        <f>'Combining-Exhibit 4'!F$210</f>
        <v>0</v>
      </c>
      <c r="F1620" t="s">
        <v>812</v>
      </c>
    </row>
    <row r="1621" spans="1:6" x14ac:dyDescent="0.3">
      <c r="A1621">
        <f>VLOOKUP('Start Here'!$B$2,EntityNumber,2,FALSE)</f>
        <v>510002</v>
      </c>
      <c r="B1621" s="131">
        <f>YEAR('Start Here'!$B$5)</f>
        <v>2025</v>
      </c>
      <c r="C1621" s="213" t="str">
        <f>IF(ISBLANK('Combining-Exhibit 4'!$F$7),"",'Combining-Exhibit 4'!$F$7)</f>
        <v/>
      </c>
      <c r="D1621">
        <v>452200</v>
      </c>
      <c r="E1621" s="115">
        <f>'Combining-Exhibit 4'!F$211</f>
        <v>0</v>
      </c>
      <c r="F1621" t="s">
        <v>812</v>
      </c>
    </row>
    <row r="1622" spans="1:6" x14ac:dyDescent="0.3">
      <c r="A1622">
        <f>VLOOKUP('Start Here'!$B$2,EntityNumber,2,FALSE)</f>
        <v>510002</v>
      </c>
      <c r="B1622" s="131">
        <f>YEAR('Start Here'!$B$5)</f>
        <v>2025</v>
      </c>
      <c r="C1622" s="213" t="str">
        <f>IF(ISBLANK('Combining-Exhibit 4'!$F$7),"",'Combining-Exhibit 4'!$F$7)</f>
        <v/>
      </c>
      <c r="D1622">
        <v>452300</v>
      </c>
      <c r="E1622" s="115">
        <f>'Combining-Exhibit 4'!F$212</f>
        <v>0</v>
      </c>
      <c r="F1622" t="s">
        <v>812</v>
      </c>
    </row>
    <row r="1623" spans="1:6" x14ac:dyDescent="0.3">
      <c r="A1623">
        <f>VLOOKUP('Start Here'!$B$2,EntityNumber,2,FALSE)</f>
        <v>510002</v>
      </c>
      <c r="B1623" s="131">
        <f>YEAR('Start Here'!$B$5)</f>
        <v>2025</v>
      </c>
      <c r="C1623" s="213" t="str">
        <f>IF(ISBLANK('Combining-Exhibit 4'!$F$7),"",'Combining-Exhibit 4'!$F$7)</f>
        <v/>
      </c>
      <c r="D1623">
        <v>452400</v>
      </c>
      <c r="E1623" s="115">
        <f>'Combining-Exhibit 4'!F$213</f>
        <v>0</v>
      </c>
      <c r="F1623" t="s">
        <v>812</v>
      </c>
    </row>
    <row r="1624" spans="1:6" x14ac:dyDescent="0.3">
      <c r="A1624">
        <f>VLOOKUP('Start Here'!$B$2,EntityNumber,2,FALSE)</f>
        <v>510002</v>
      </c>
      <c r="B1624" s="131">
        <f>YEAR('Start Here'!$B$5)</f>
        <v>2025</v>
      </c>
      <c r="C1624" s="213" t="str">
        <f>IF(ISBLANK('Combining-Exhibit 4'!$F$7),"",'Combining-Exhibit 4'!$F$7)</f>
        <v/>
      </c>
      <c r="D1624">
        <v>452500</v>
      </c>
      <c r="E1624" s="115">
        <f>'Combining-Exhibit 4'!F$214</f>
        <v>0</v>
      </c>
      <c r="F1624" t="s">
        <v>812</v>
      </c>
    </row>
    <row r="1625" spans="1:6" x14ac:dyDescent="0.3">
      <c r="A1625">
        <f>VLOOKUP('Start Here'!$B$2,EntityNumber,2,FALSE)</f>
        <v>510002</v>
      </c>
      <c r="B1625" s="131">
        <f>YEAR('Start Here'!$B$5)</f>
        <v>2025</v>
      </c>
      <c r="C1625" s="213" t="str">
        <f>IF(ISBLANK('Combining-Exhibit 4'!$F$7),"",'Combining-Exhibit 4'!$F$7)</f>
        <v/>
      </c>
      <c r="D1625">
        <v>452900</v>
      </c>
      <c r="E1625" s="115">
        <f>'Combining-Exhibit 4'!F$215</f>
        <v>0</v>
      </c>
      <c r="F1625" t="s">
        <v>812</v>
      </c>
    </row>
    <row r="1626" spans="1:6" x14ac:dyDescent="0.3">
      <c r="A1626">
        <f>VLOOKUP('Start Here'!$B$2,EntityNumber,2,FALSE)</f>
        <v>510002</v>
      </c>
      <c r="B1626" s="131">
        <f>YEAR('Start Here'!$B$5)</f>
        <v>2025</v>
      </c>
      <c r="C1626" s="213" t="str">
        <f>IF(ISBLANK('Combining-Exhibit 4'!$F$7),"",'Combining-Exhibit 4'!$F$7)</f>
        <v/>
      </c>
      <c r="D1626">
        <v>461100</v>
      </c>
      <c r="E1626" s="115">
        <f>'Combining-Exhibit 4'!F$220</f>
        <v>0</v>
      </c>
      <c r="F1626" t="s">
        <v>812</v>
      </c>
    </row>
    <row r="1627" spans="1:6" x14ac:dyDescent="0.3">
      <c r="A1627">
        <f>VLOOKUP('Start Here'!$B$2,EntityNumber,2,FALSE)</f>
        <v>510002</v>
      </c>
      <c r="B1627" s="131">
        <f>YEAR('Start Here'!$B$5)</f>
        <v>2025</v>
      </c>
      <c r="C1627" s="213" t="str">
        <f>IF(ISBLANK('Combining-Exhibit 4'!$F$7),"",'Combining-Exhibit 4'!$F$7)</f>
        <v/>
      </c>
      <c r="D1627">
        <v>461200</v>
      </c>
      <c r="E1627" s="115">
        <f>'Combining-Exhibit 4'!F$221</f>
        <v>0</v>
      </c>
      <c r="F1627" t="s">
        <v>812</v>
      </c>
    </row>
    <row r="1628" spans="1:6" x14ac:dyDescent="0.3">
      <c r="A1628">
        <f>VLOOKUP('Start Here'!$B$2,EntityNumber,2,FALSE)</f>
        <v>510002</v>
      </c>
      <c r="B1628" s="131">
        <f>YEAR('Start Here'!$B$5)</f>
        <v>2025</v>
      </c>
      <c r="C1628" s="213" t="str">
        <f>IF(ISBLANK('Combining-Exhibit 4'!$F$7),"",'Combining-Exhibit 4'!$F$7)</f>
        <v/>
      </c>
      <c r="D1628">
        <v>461300</v>
      </c>
      <c r="E1628" s="115">
        <f>'Combining-Exhibit 4'!F$222</f>
        <v>0</v>
      </c>
      <c r="F1628" t="s">
        <v>812</v>
      </c>
    </row>
    <row r="1629" spans="1:6" x14ac:dyDescent="0.3">
      <c r="A1629">
        <f>VLOOKUP('Start Here'!$B$2,EntityNumber,2,FALSE)</f>
        <v>510002</v>
      </c>
      <c r="B1629" s="131">
        <f>YEAR('Start Here'!$B$5)</f>
        <v>2025</v>
      </c>
      <c r="C1629" s="213" t="str">
        <f>IF(ISBLANK('Combining-Exhibit 4'!$F$7),"",'Combining-Exhibit 4'!$F$7)</f>
        <v/>
      </c>
      <c r="D1629">
        <v>461400</v>
      </c>
      <c r="E1629" s="115">
        <f>'Combining-Exhibit 4'!F$223</f>
        <v>0</v>
      </c>
      <c r="F1629" t="s">
        <v>812</v>
      </c>
    </row>
    <row r="1630" spans="1:6" x14ac:dyDescent="0.3">
      <c r="A1630">
        <f>VLOOKUP('Start Here'!$B$2,EntityNumber,2,FALSE)</f>
        <v>510002</v>
      </c>
      <c r="B1630" s="131">
        <f>YEAR('Start Here'!$B$5)</f>
        <v>2025</v>
      </c>
      <c r="C1630" s="213" t="str">
        <f>IF(ISBLANK('Combining-Exhibit 4'!$F$7),"",'Combining-Exhibit 4'!$F$7)</f>
        <v/>
      </c>
      <c r="D1630">
        <v>461500</v>
      </c>
      <c r="E1630" s="115">
        <f>'Combining-Exhibit 4'!F$224</f>
        <v>0</v>
      </c>
      <c r="F1630" t="s">
        <v>812</v>
      </c>
    </row>
    <row r="1631" spans="1:6" x14ac:dyDescent="0.3">
      <c r="A1631">
        <f>VLOOKUP('Start Here'!$B$2,EntityNumber,2,FALSE)</f>
        <v>510002</v>
      </c>
      <c r="B1631" s="131">
        <f>YEAR('Start Here'!$B$5)</f>
        <v>2025</v>
      </c>
      <c r="C1631" s="213" t="str">
        <f>IF(ISBLANK('Combining-Exhibit 4'!$F$7),"",'Combining-Exhibit 4'!$F$7)</f>
        <v/>
      </c>
      <c r="D1631">
        <v>461600</v>
      </c>
      <c r="E1631" s="115">
        <f>'Combining-Exhibit 4'!F$225</f>
        <v>0</v>
      </c>
      <c r="F1631" t="s">
        <v>812</v>
      </c>
    </row>
    <row r="1632" spans="1:6" x14ac:dyDescent="0.3">
      <c r="A1632">
        <f>VLOOKUP('Start Here'!$B$2,EntityNumber,2,FALSE)</f>
        <v>510002</v>
      </c>
      <c r="B1632" s="131">
        <f>YEAR('Start Here'!$B$5)</f>
        <v>2025</v>
      </c>
      <c r="C1632" s="213" t="str">
        <f>IF(ISBLANK('Combining-Exhibit 4'!$F$7),"",'Combining-Exhibit 4'!$F$7)</f>
        <v/>
      </c>
      <c r="D1632">
        <v>461900</v>
      </c>
      <c r="E1632" s="115">
        <f>'Combining-Exhibit 4'!F$226</f>
        <v>0</v>
      </c>
      <c r="F1632" t="s">
        <v>812</v>
      </c>
    </row>
    <row r="1633" spans="1:6" x14ac:dyDescent="0.3">
      <c r="A1633">
        <f>VLOOKUP('Start Here'!$B$2,EntityNumber,2,FALSE)</f>
        <v>510002</v>
      </c>
      <c r="B1633" s="131">
        <f>YEAR('Start Here'!$B$5)</f>
        <v>2025</v>
      </c>
      <c r="C1633" s="213" t="str">
        <f>IF(ISBLANK('Combining-Exhibit 4'!$F$7),"",'Combining-Exhibit 4'!$F$7)</f>
        <v/>
      </c>
      <c r="D1633">
        <v>462100</v>
      </c>
      <c r="E1633" s="115">
        <f>'Combining-Exhibit 4'!F$228</f>
        <v>0</v>
      </c>
      <c r="F1633" t="s">
        <v>812</v>
      </c>
    </row>
    <row r="1634" spans="1:6" x14ac:dyDescent="0.3">
      <c r="A1634">
        <f>VLOOKUP('Start Here'!$B$2,EntityNumber,2,FALSE)</f>
        <v>510002</v>
      </c>
      <c r="B1634" s="131">
        <f>YEAR('Start Here'!$B$5)</f>
        <v>2025</v>
      </c>
      <c r="C1634" s="213" t="str">
        <f>IF(ISBLANK('Combining-Exhibit 4'!$F$7),"",'Combining-Exhibit 4'!$F$7)</f>
        <v/>
      </c>
      <c r="D1634">
        <v>462200</v>
      </c>
      <c r="E1634" s="115">
        <f>'Combining-Exhibit 4'!F$229</f>
        <v>0</v>
      </c>
      <c r="F1634" t="s">
        <v>812</v>
      </c>
    </row>
    <row r="1635" spans="1:6" x14ac:dyDescent="0.3">
      <c r="A1635">
        <f>VLOOKUP('Start Here'!$B$2,EntityNumber,2,FALSE)</f>
        <v>510002</v>
      </c>
      <c r="B1635" s="131">
        <f>YEAR('Start Here'!$B$5)</f>
        <v>2025</v>
      </c>
      <c r="C1635" s="213" t="str">
        <f>IF(ISBLANK('Combining-Exhibit 4'!$F$7),"",'Combining-Exhibit 4'!$F$7)</f>
        <v/>
      </c>
      <c r="D1635">
        <v>462300</v>
      </c>
      <c r="E1635" s="115">
        <f>'Combining-Exhibit 4'!F$230</f>
        <v>0</v>
      </c>
      <c r="F1635" t="s">
        <v>812</v>
      </c>
    </row>
    <row r="1636" spans="1:6" x14ac:dyDescent="0.3">
      <c r="A1636">
        <f>VLOOKUP('Start Here'!$B$2,EntityNumber,2,FALSE)</f>
        <v>510002</v>
      </c>
      <c r="B1636" s="131">
        <f>YEAR('Start Here'!$B$5)</f>
        <v>2025</v>
      </c>
      <c r="C1636" s="213" t="str">
        <f>IF(ISBLANK('Combining-Exhibit 4'!$F$7),"",'Combining-Exhibit 4'!$F$7)</f>
        <v/>
      </c>
      <c r="D1636">
        <v>462400</v>
      </c>
      <c r="E1636" s="115">
        <f>'Combining-Exhibit 4'!F$231</f>
        <v>0</v>
      </c>
      <c r="F1636" t="s">
        <v>812</v>
      </c>
    </row>
    <row r="1637" spans="1:6" x14ac:dyDescent="0.3">
      <c r="A1637">
        <f>VLOOKUP('Start Here'!$B$2,EntityNumber,2,FALSE)</f>
        <v>510002</v>
      </c>
      <c r="B1637" s="131">
        <f>YEAR('Start Here'!$B$5)</f>
        <v>2025</v>
      </c>
      <c r="C1637" s="213" t="str">
        <f>IF(ISBLANK('Combining-Exhibit 4'!$F$7),"",'Combining-Exhibit 4'!$F$7)</f>
        <v/>
      </c>
      <c r="D1637">
        <v>462900</v>
      </c>
      <c r="E1637" s="115">
        <f>'Combining-Exhibit 4'!F$232</f>
        <v>0</v>
      </c>
      <c r="F1637" t="s">
        <v>812</v>
      </c>
    </row>
    <row r="1638" spans="1:6" x14ac:dyDescent="0.3">
      <c r="A1638">
        <f>VLOOKUP('Start Here'!$B$2,EntityNumber,2,FALSE)</f>
        <v>510002</v>
      </c>
      <c r="B1638" s="131">
        <f>YEAR('Start Here'!$B$5)</f>
        <v>2025</v>
      </c>
      <c r="C1638" s="213" t="str">
        <f>IF(ISBLANK('Combining-Exhibit 4'!$F$7),"",'Combining-Exhibit 4'!$F$7)</f>
        <v/>
      </c>
      <c r="D1638">
        <v>471100</v>
      </c>
      <c r="E1638" s="115">
        <f>'Combining-Exhibit 4'!F$237</f>
        <v>0</v>
      </c>
      <c r="F1638" t="s">
        <v>812</v>
      </c>
    </row>
    <row r="1639" spans="1:6" x14ac:dyDescent="0.3">
      <c r="A1639">
        <f>VLOOKUP('Start Here'!$B$2,EntityNumber,2,FALSE)</f>
        <v>510002</v>
      </c>
      <c r="B1639" s="131">
        <f>YEAR('Start Here'!$B$5)</f>
        <v>2025</v>
      </c>
      <c r="C1639" s="213" t="str">
        <f>IF(ISBLANK('Combining-Exhibit 4'!$F$7),"",'Combining-Exhibit 4'!$F$7)</f>
        <v/>
      </c>
      <c r="D1639">
        <v>471200</v>
      </c>
      <c r="E1639" s="115">
        <f>'Combining-Exhibit 4'!F$238</f>
        <v>0</v>
      </c>
      <c r="F1639" t="s">
        <v>812</v>
      </c>
    </row>
    <row r="1640" spans="1:6" x14ac:dyDescent="0.3">
      <c r="A1640">
        <f>VLOOKUP('Start Here'!$B$2,EntityNumber,2,FALSE)</f>
        <v>510002</v>
      </c>
      <c r="B1640" s="131">
        <f>YEAR('Start Here'!$B$5)</f>
        <v>2025</v>
      </c>
      <c r="C1640" s="213" t="str">
        <f>IF(ISBLANK('Combining-Exhibit 4'!$F$7),"",'Combining-Exhibit 4'!$F$7)</f>
        <v/>
      </c>
      <c r="D1640">
        <v>471900</v>
      </c>
      <c r="E1640" s="115">
        <f>'Combining-Exhibit 4'!F$239</f>
        <v>0</v>
      </c>
      <c r="F1640" t="s">
        <v>812</v>
      </c>
    </row>
    <row r="1641" spans="1:6" x14ac:dyDescent="0.3">
      <c r="A1641">
        <f>VLOOKUP('Start Here'!$B$2,EntityNumber,2,FALSE)</f>
        <v>510002</v>
      </c>
      <c r="B1641" s="131">
        <f>YEAR('Start Here'!$B$5)</f>
        <v>2025</v>
      </c>
      <c r="C1641" s="213" t="str">
        <f>IF(ISBLANK('Combining-Exhibit 4'!$F$7),"",'Combining-Exhibit 4'!$F$7)</f>
        <v/>
      </c>
      <c r="D1641">
        <v>472100</v>
      </c>
      <c r="E1641" s="115">
        <f>'Combining-Exhibit 4'!F$241</f>
        <v>0</v>
      </c>
      <c r="F1641" t="s">
        <v>812</v>
      </c>
    </row>
    <row r="1642" spans="1:6" x14ac:dyDescent="0.3">
      <c r="A1642">
        <f>VLOOKUP('Start Here'!$B$2,EntityNumber,2,FALSE)</f>
        <v>510002</v>
      </c>
      <c r="B1642" s="131">
        <f>YEAR('Start Here'!$B$5)</f>
        <v>2025</v>
      </c>
      <c r="C1642" s="213" t="str">
        <f>IF(ISBLANK('Combining-Exhibit 4'!$F$7),"",'Combining-Exhibit 4'!$F$7)</f>
        <v/>
      </c>
      <c r="D1642">
        <v>471900</v>
      </c>
      <c r="E1642" s="115">
        <f>'Combining-Exhibit 4'!F$242</f>
        <v>0</v>
      </c>
      <c r="F1642" t="s">
        <v>812</v>
      </c>
    </row>
    <row r="1643" spans="1:6" x14ac:dyDescent="0.3">
      <c r="A1643">
        <f>VLOOKUP('Start Here'!$B$2,EntityNumber,2,FALSE)</f>
        <v>510002</v>
      </c>
      <c r="B1643" s="131">
        <f>YEAR('Start Here'!$B$5)</f>
        <v>2025</v>
      </c>
      <c r="C1643" s="213" t="str">
        <f>IF(ISBLANK('Combining-Exhibit 4'!$F$7),"",'Combining-Exhibit 4'!$F$7)</f>
        <v/>
      </c>
      <c r="D1643">
        <v>475000</v>
      </c>
      <c r="E1643" s="115">
        <f>'Combining-Exhibit 4'!F$245</f>
        <v>0</v>
      </c>
      <c r="F1643" t="s">
        <v>812</v>
      </c>
    </row>
    <row r="1644" spans="1:6" x14ac:dyDescent="0.3">
      <c r="A1644">
        <f>VLOOKUP('Start Here'!$B$2,EntityNumber,2,FALSE)</f>
        <v>510002</v>
      </c>
      <c r="B1644" s="131">
        <f>YEAR('Start Here'!$B$5)</f>
        <v>2025</v>
      </c>
      <c r="C1644" s="213" t="str">
        <f>IF(ISBLANK('Combining-Exhibit 4'!$F$7),"",'Combining-Exhibit 4'!$F$7)</f>
        <v/>
      </c>
      <c r="D1644">
        <v>480000</v>
      </c>
      <c r="E1644" s="115">
        <f>'Combining-Exhibit 4'!F$246</f>
        <v>0</v>
      </c>
      <c r="F1644" t="s">
        <v>812</v>
      </c>
    </row>
    <row r="1645" spans="1:6" x14ac:dyDescent="0.3">
      <c r="A1645">
        <f>VLOOKUP('Start Here'!$B$2,EntityNumber,2,FALSE)</f>
        <v>510002</v>
      </c>
      <c r="B1645" s="131">
        <f>YEAR('Start Here'!$B$5)</f>
        <v>2025</v>
      </c>
      <c r="C1645" s="213" t="str">
        <f>IF(ISBLANK('Combining-Exhibit 4'!$F$7),"",'Combining-Exhibit 4'!$F$7)</f>
        <v/>
      </c>
      <c r="D1645">
        <v>485000</v>
      </c>
      <c r="E1645" s="115">
        <f>'Combining-Exhibit 4'!F$247</f>
        <v>0</v>
      </c>
      <c r="F1645" t="s">
        <v>812</v>
      </c>
    </row>
    <row r="1646" spans="1:6" x14ac:dyDescent="0.3">
      <c r="A1646">
        <f>VLOOKUP('Start Here'!$B$2,EntityNumber,2,FALSE)</f>
        <v>510002</v>
      </c>
      <c r="B1646" s="131">
        <f>YEAR('Start Here'!$B$5)</f>
        <v>2025</v>
      </c>
      <c r="C1646" s="213" t="str">
        <f>IF(ISBLANK('Combining-Exhibit 4'!$F$7),"",'Combining-Exhibit 4'!$F$7)</f>
        <v/>
      </c>
      <c r="D1646">
        <v>489000</v>
      </c>
      <c r="E1646" s="115">
        <f>'Combining-Exhibit 4'!F$248</f>
        <v>0</v>
      </c>
      <c r="F1646" t="s">
        <v>812</v>
      </c>
    </row>
    <row r="1647" spans="1:6" x14ac:dyDescent="0.3">
      <c r="A1647">
        <f>VLOOKUP('Start Here'!$B$2,EntityNumber,2,FALSE)</f>
        <v>510002</v>
      </c>
      <c r="B1647" s="131">
        <f>YEAR('Start Here'!$B$5)</f>
        <v>2025</v>
      </c>
      <c r="C1647" s="213" t="str">
        <f>IF(ISBLANK('Combining-Exhibit 4'!$F$7),"",'Combining-Exhibit 4'!$F$7)</f>
        <v/>
      </c>
      <c r="D1647">
        <v>37100</v>
      </c>
      <c r="E1647" s="115">
        <f>'Combining-Exhibit 4'!F$253</f>
        <v>0</v>
      </c>
      <c r="F1647" t="s">
        <v>812</v>
      </c>
    </row>
    <row r="1648" spans="1:6" x14ac:dyDescent="0.3">
      <c r="A1648">
        <f>VLOOKUP('Start Here'!$B$2,EntityNumber,2,FALSE)</f>
        <v>510002</v>
      </c>
      <c r="B1648" s="131">
        <f>YEAR('Start Here'!$B$5)</f>
        <v>2025</v>
      </c>
      <c r="C1648" s="213" t="str">
        <f>IF(ISBLANK('Combining-Exhibit 4'!$F$7),"",'Combining-Exhibit 4'!$F$7)</f>
        <v/>
      </c>
      <c r="D1648">
        <v>91100</v>
      </c>
      <c r="E1648" s="115">
        <f>'Combining-Exhibit 4'!F$254*-1</f>
        <v>0</v>
      </c>
      <c r="F1648" t="s">
        <v>812</v>
      </c>
    </row>
    <row r="1649" spans="1:6" x14ac:dyDescent="0.3">
      <c r="A1649">
        <f>VLOOKUP('Start Here'!$B$2,EntityNumber,2,FALSE)</f>
        <v>510002</v>
      </c>
      <c r="B1649" s="131">
        <f>YEAR('Start Here'!$B$5)</f>
        <v>2025</v>
      </c>
      <c r="C1649" s="213" t="str">
        <f>IF(ISBLANK('Combining-Exhibit 4'!$F$7),"",'Combining-Exhibit 4'!$F$7)</f>
        <v/>
      </c>
      <c r="D1649">
        <v>37200</v>
      </c>
      <c r="E1649" s="115">
        <f>'Combining-Exhibit 4'!F$255</f>
        <v>0</v>
      </c>
      <c r="F1649" t="s">
        <v>812</v>
      </c>
    </row>
    <row r="1650" spans="1:6" x14ac:dyDescent="0.3">
      <c r="A1650">
        <f>VLOOKUP('Start Here'!$B$2,EntityNumber,2,FALSE)</f>
        <v>510002</v>
      </c>
      <c r="B1650" s="131">
        <f>YEAR('Start Here'!$B$5)</f>
        <v>2025</v>
      </c>
      <c r="C1650" s="213" t="str">
        <f>IF(ISBLANK('Combining-Exhibit 4'!$F$7),"",'Combining-Exhibit 4'!$F$7)</f>
        <v/>
      </c>
      <c r="D1650">
        <v>37300</v>
      </c>
      <c r="E1650" s="115">
        <f>'Combining-Exhibit 4'!F$256</f>
        <v>0</v>
      </c>
      <c r="F1650" t="s">
        <v>812</v>
      </c>
    </row>
    <row r="1651" spans="1:6" x14ac:dyDescent="0.3">
      <c r="A1651">
        <f>VLOOKUP('Start Here'!$B$2,EntityNumber,2,FALSE)</f>
        <v>510002</v>
      </c>
      <c r="B1651" s="131">
        <f>YEAR('Start Here'!$B$5)</f>
        <v>2025</v>
      </c>
      <c r="C1651" s="213" t="str">
        <f>IF(ISBLANK('Combining-Exhibit 4'!$F$7),"",'Combining-Exhibit 4'!$F$7)</f>
        <v/>
      </c>
      <c r="D1651">
        <v>37400</v>
      </c>
      <c r="E1651" s="115">
        <f>'Combining-Exhibit 4'!F$257</f>
        <v>0</v>
      </c>
      <c r="F1651" t="s">
        <v>812</v>
      </c>
    </row>
    <row r="1652" spans="1:6" x14ac:dyDescent="0.3">
      <c r="A1652">
        <f>VLOOKUP('Start Here'!$B$2,EntityNumber,2,FALSE)</f>
        <v>510002</v>
      </c>
      <c r="B1652" s="131">
        <f>YEAR('Start Here'!$B$5)</f>
        <v>2025</v>
      </c>
      <c r="C1652" s="213" t="str">
        <f>IF(ISBLANK('Combining-Exhibit 4'!$F$7),"",'Combining-Exhibit 4'!$F$7)</f>
        <v/>
      </c>
      <c r="D1652">
        <v>91200</v>
      </c>
      <c r="E1652" s="115">
        <f>'Combining-Exhibit 4'!F$258*-1</f>
        <v>0</v>
      </c>
      <c r="F1652" t="s">
        <v>812</v>
      </c>
    </row>
    <row r="1653" spans="1:6" x14ac:dyDescent="0.3">
      <c r="A1653">
        <f>VLOOKUP('Start Here'!$B$2,EntityNumber,2,FALSE)</f>
        <v>510002</v>
      </c>
      <c r="B1653" s="131">
        <f>YEAR('Start Here'!$B$5)</f>
        <v>2025</v>
      </c>
      <c r="C1653" s="213" t="str">
        <f>IF(ISBLANK('Combining-Exhibit 4'!$F$7),"",'Combining-Exhibit 4'!$F$7)</f>
        <v/>
      </c>
      <c r="D1653">
        <v>91500</v>
      </c>
      <c r="E1653" s="115">
        <f>'Combining-Exhibit 4'!F$259*-1</f>
        <v>0</v>
      </c>
      <c r="F1653" t="s">
        <v>812</v>
      </c>
    </row>
    <row r="1654" spans="1:6" x14ac:dyDescent="0.3">
      <c r="A1654">
        <f>VLOOKUP('Start Here'!$B$2,EntityNumber,2,FALSE)</f>
        <v>510002</v>
      </c>
      <c r="B1654" s="131">
        <f>YEAR('Start Here'!$B$5)</f>
        <v>2025</v>
      </c>
      <c r="C1654" s="213" t="str">
        <f>IF(ISBLANK('Combining-Exhibit 4'!$F$7),"",'Combining-Exhibit 4'!$F$7)</f>
        <v/>
      </c>
      <c r="D1654">
        <f>IF('Combining-Exhibit 4'!F$262&gt;0,37600,91300)</f>
        <v>91300</v>
      </c>
      <c r="E1654" s="115">
        <f>IF('Combining-Exhibit 4'!F$262&gt;0,'Combining-Exhibit 4'!F$262,'Combining-Exhibit 4'!F$262*-1)</f>
        <v>0</v>
      </c>
      <c r="F1654" t="s">
        <v>812</v>
      </c>
    </row>
    <row r="1655" spans="1:6" x14ac:dyDescent="0.3">
      <c r="A1655">
        <f>VLOOKUP('Start Here'!$B$2,EntityNumber,2,FALSE)</f>
        <v>510002</v>
      </c>
      <c r="B1655" s="131">
        <f>YEAR('Start Here'!$B$5)</f>
        <v>2025</v>
      </c>
      <c r="C1655" s="213" t="str">
        <f>IF(ISBLANK('Combining-Exhibit 4'!$F$7),"",'Combining-Exhibit 4'!$F$7)</f>
        <v/>
      </c>
      <c r="D1655">
        <f>IF('Combining-Exhibit 4'!F$263&gt;0,37500,91400)</f>
        <v>91400</v>
      </c>
      <c r="E1655" s="115">
        <f>IF('Combining-Exhibit 4'!F$263&gt;0,'Combining-Exhibit 4'!F$263,'Combining-Exhibit 4'!F$263*-1)</f>
        <v>0</v>
      </c>
      <c r="F1655" t="s">
        <v>812</v>
      </c>
    </row>
    <row r="1656" spans="1:6" x14ac:dyDescent="0.3">
      <c r="A1656">
        <f>VLOOKUP('Start Here'!$B$2,EntityNumber,2,FALSE)</f>
        <v>510002</v>
      </c>
      <c r="B1656" s="131">
        <f>YEAR('Start Here'!$B$5)</f>
        <v>2025</v>
      </c>
      <c r="C1656" s="213" t="str">
        <f>IF(ISBLANK('Combining-Exhibit 4'!$G$7),"",'Combining-Exhibit 4'!$G$7)</f>
        <v/>
      </c>
      <c r="D1656">
        <v>31100</v>
      </c>
      <c r="E1656" s="115">
        <f>'Combining-Exhibit 4'!G$11</f>
        <v>0</v>
      </c>
      <c r="F1656" t="s">
        <v>812</v>
      </c>
    </row>
    <row r="1657" spans="1:6" x14ac:dyDescent="0.3">
      <c r="A1657">
        <f>VLOOKUP('Start Here'!$B$2,EntityNumber,2,FALSE)</f>
        <v>510002</v>
      </c>
      <c r="B1657" s="131">
        <f>YEAR('Start Here'!$B$5)</f>
        <v>2025</v>
      </c>
      <c r="C1657" s="213" t="str">
        <f>IF(ISBLANK('Combining-Exhibit 4'!$G$7),"",'Combining-Exhibit 4'!$G$7)</f>
        <v/>
      </c>
      <c r="D1657">
        <v>31200</v>
      </c>
      <c r="E1657" s="115">
        <f>'Combining-Exhibit 4'!G$12</f>
        <v>0</v>
      </c>
      <c r="F1657" t="s">
        <v>812</v>
      </c>
    </row>
    <row r="1658" spans="1:6" x14ac:dyDescent="0.3">
      <c r="A1658">
        <f>VLOOKUP('Start Here'!$B$2,EntityNumber,2,FALSE)</f>
        <v>510002</v>
      </c>
      <c r="B1658" s="131">
        <f>YEAR('Start Here'!$B$5)</f>
        <v>2025</v>
      </c>
      <c r="C1658" s="213" t="str">
        <f>IF(ISBLANK('Combining-Exhibit 4'!$G$7),"",'Combining-Exhibit 4'!$G$7)</f>
        <v/>
      </c>
      <c r="D1658">
        <v>31300</v>
      </c>
      <c r="E1658" s="115">
        <f>'Combining-Exhibit 4'!G$13</f>
        <v>0</v>
      </c>
      <c r="F1658" t="s">
        <v>812</v>
      </c>
    </row>
    <row r="1659" spans="1:6" x14ac:dyDescent="0.3">
      <c r="A1659">
        <f>VLOOKUP('Start Here'!$B$2,EntityNumber,2,FALSE)</f>
        <v>510002</v>
      </c>
      <c r="B1659" s="131">
        <f>YEAR('Start Here'!$B$5)</f>
        <v>2025</v>
      </c>
      <c r="C1659" s="213" t="str">
        <f>IF(ISBLANK('Combining-Exhibit 4'!$G$7),"",'Combining-Exhibit 4'!$G$7)</f>
        <v/>
      </c>
      <c r="D1659">
        <v>31400</v>
      </c>
      <c r="E1659" s="115">
        <f>'Combining-Exhibit 4'!G$14</f>
        <v>0</v>
      </c>
      <c r="F1659" t="s">
        <v>812</v>
      </c>
    </row>
    <row r="1660" spans="1:6" x14ac:dyDescent="0.3">
      <c r="A1660">
        <f>VLOOKUP('Start Here'!$B$2,EntityNumber,2,FALSE)</f>
        <v>510002</v>
      </c>
      <c r="B1660" s="131">
        <f>YEAR('Start Here'!$B$5)</f>
        <v>2025</v>
      </c>
      <c r="C1660" s="213" t="str">
        <f>IF(ISBLANK('Combining-Exhibit 4'!$G$7),"",'Combining-Exhibit 4'!$G$7)</f>
        <v/>
      </c>
      <c r="D1660">
        <v>31500</v>
      </c>
      <c r="E1660" s="115">
        <f>'Combining-Exhibit 4'!G$15</f>
        <v>0</v>
      </c>
      <c r="F1660" t="s">
        <v>812</v>
      </c>
    </row>
    <row r="1661" spans="1:6" x14ac:dyDescent="0.3">
      <c r="A1661">
        <f>VLOOKUP('Start Here'!$B$2,EntityNumber,2,FALSE)</f>
        <v>510002</v>
      </c>
      <c r="B1661" s="131">
        <f>YEAR('Start Here'!$B$5)</f>
        <v>2025</v>
      </c>
      <c r="C1661" s="213" t="str">
        <f>IF(ISBLANK('Combining-Exhibit 4'!$G$7),"",'Combining-Exhibit 4'!$G$7)</f>
        <v/>
      </c>
      <c r="D1661">
        <v>31600</v>
      </c>
      <c r="E1661" s="115">
        <f>'Combining-Exhibit 4'!G$16</f>
        <v>0</v>
      </c>
      <c r="F1661" t="s">
        <v>812</v>
      </c>
    </row>
    <row r="1662" spans="1:6" x14ac:dyDescent="0.3">
      <c r="A1662">
        <f>VLOOKUP('Start Here'!$B$2,EntityNumber,2,FALSE)</f>
        <v>510002</v>
      </c>
      <c r="B1662" s="131">
        <f>YEAR('Start Here'!$B$5)</f>
        <v>2025</v>
      </c>
      <c r="C1662" s="213" t="str">
        <f>IF(ISBLANK('Combining-Exhibit 4'!$G$7),"",'Combining-Exhibit 4'!$G$7)</f>
        <v/>
      </c>
      <c r="D1662">
        <v>31800</v>
      </c>
      <c r="E1662" s="115">
        <f>'Combining-Exhibit 4'!G$17</f>
        <v>0</v>
      </c>
      <c r="F1662" t="s">
        <v>812</v>
      </c>
    </row>
    <row r="1663" spans="1:6" x14ac:dyDescent="0.3">
      <c r="A1663">
        <f>VLOOKUP('Start Here'!$B$2,EntityNumber,2,FALSE)</f>
        <v>510002</v>
      </c>
      <c r="B1663" s="131">
        <f>YEAR('Start Here'!$B$5)</f>
        <v>2025</v>
      </c>
      <c r="C1663" s="213" t="str">
        <f>IF(ISBLANK('Combining-Exhibit 4'!$G$7),"",'Combining-Exhibit 4'!$G$7)</f>
        <v/>
      </c>
      <c r="D1663">
        <v>31900</v>
      </c>
      <c r="E1663" s="115">
        <f>'Combining-Exhibit 4'!G$18</f>
        <v>0</v>
      </c>
      <c r="F1663" t="s">
        <v>812</v>
      </c>
    </row>
    <row r="1664" spans="1:6" x14ac:dyDescent="0.3">
      <c r="A1664">
        <f>VLOOKUP('Start Here'!$B$2,EntityNumber,2,FALSE)</f>
        <v>510002</v>
      </c>
      <c r="B1664" s="131">
        <f>YEAR('Start Here'!$B$5)</f>
        <v>2025</v>
      </c>
      <c r="C1664" s="213" t="str">
        <f>IF(ISBLANK('Combining-Exhibit 4'!$G$7),"",'Combining-Exhibit 4'!$G$7)</f>
        <v/>
      </c>
      <c r="D1664">
        <v>32000</v>
      </c>
      <c r="E1664" s="115">
        <f>'Combining-Exhibit 4'!G$21</f>
        <v>0</v>
      </c>
      <c r="F1664" t="s">
        <v>812</v>
      </c>
    </row>
    <row r="1665" spans="1:6" x14ac:dyDescent="0.3">
      <c r="A1665">
        <f>VLOOKUP('Start Here'!$B$2,EntityNumber,2,FALSE)</f>
        <v>510002</v>
      </c>
      <c r="B1665" s="131">
        <f>YEAR('Start Here'!$B$5)</f>
        <v>2025</v>
      </c>
      <c r="C1665" s="213" t="str">
        <f>IF(ISBLANK('Combining-Exhibit 4'!$G$7),"",'Combining-Exhibit 4'!$G$7)</f>
        <v/>
      </c>
      <c r="D1665">
        <v>33100</v>
      </c>
      <c r="E1665" s="115">
        <f>'Combining-Exhibit 4'!G$24</f>
        <v>0</v>
      </c>
      <c r="F1665" t="s">
        <v>812</v>
      </c>
    </row>
    <row r="1666" spans="1:6" x14ac:dyDescent="0.3">
      <c r="A1666">
        <f>VLOOKUP('Start Here'!$B$2,EntityNumber,2,FALSE)</f>
        <v>510002</v>
      </c>
      <c r="B1666" s="131">
        <f>YEAR('Start Here'!$B$5)</f>
        <v>2025</v>
      </c>
      <c r="C1666" s="213" t="str">
        <f>IF(ISBLANK('Combining-Exhibit 4'!$G$7),"",'Combining-Exhibit 4'!$G$7)</f>
        <v/>
      </c>
      <c r="D1666">
        <v>33200</v>
      </c>
      <c r="E1666" s="115">
        <f>'Combining-Exhibit 4'!G$25</f>
        <v>0</v>
      </c>
      <c r="F1666" t="s">
        <v>812</v>
      </c>
    </row>
    <row r="1667" spans="1:6" x14ac:dyDescent="0.3">
      <c r="A1667">
        <f>VLOOKUP('Start Here'!$B$2,EntityNumber,2,FALSE)</f>
        <v>510002</v>
      </c>
      <c r="B1667" s="131">
        <f>YEAR('Start Here'!$B$5)</f>
        <v>2025</v>
      </c>
      <c r="C1667" s="213" t="str">
        <f>IF(ISBLANK('Combining-Exhibit 4'!$G$7),"",'Combining-Exhibit 4'!$G$7)</f>
        <v/>
      </c>
      <c r="D1667">
        <v>33300</v>
      </c>
      <c r="E1667" s="115">
        <f>'Combining-Exhibit 4'!G$26</f>
        <v>0</v>
      </c>
      <c r="F1667" t="s">
        <v>812</v>
      </c>
    </row>
    <row r="1668" spans="1:6" x14ac:dyDescent="0.3">
      <c r="A1668">
        <f>VLOOKUP('Start Here'!$B$2,EntityNumber,2,FALSE)</f>
        <v>510002</v>
      </c>
      <c r="B1668" s="131">
        <f>YEAR('Start Here'!$B$5)</f>
        <v>2025</v>
      </c>
      <c r="C1668" s="213" t="str">
        <f>IF(ISBLANK('Combining-Exhibit 4'!$G$7),"",'Combining-Exhibit 4'!$G$7)</f>
        <v/>
      </c>
      <c r="D1668">
        <v>33400</v>
      </c>
      <c r="E1668" s="115">
        <f>'Combining-Exhibit 4'!G$27</f>
        <v>0</v>
      </c>
      <c r="F1668" t="s">
        <v>812</v>
      </c>
    </row>
    <row r="1669" spans="1:6" x14ac:dyDescent="0.3">
      <c r="A1669">
        <f>VLOOKUP('Start Here'!$B$2,EntityNumber,2,FALSE)</f>
        <v>510002</v>
      </c>
      <c r="B1669" s="131">
        <f>YEAR('Start Here'!$B$5)</f>
        <v>2025</v>
      </c>
      <c r="C1669" s="213" t="str">
        <f>IF(ISBLANK('Combining-Exhibit 4'!$G$7),"",'Combining-Exhibit 4'!$G$7)</f>
        <v/>
      </c>
      <c r="D1669">
        <v>33501</v>
      </c>
      <c r="E1669" s="115">
        <f>'Combining-Exhibit 4'!G$29</f>
        <v>0</v>
      </c>
      <c r="F1669" t="s">
        <v>812</v>
      </c>
    </row>
    <row r="1670" spans="1:6" x14ac:dyDescent="0.3">
      <c r="A1670">
        <f>VLOOKUP('Start Here'!$B$2,EntityNumber,2,FALSE)</f>
        <v>510002</v>
      </c>
      <c r="B1670" s="131">
        <f>YEAR('Start Here'!$B$5)</f>
        <v>2025</v>
      </c>
      <c r="C1670" s="213" t="str">
        <f>IF(ISBLANK('Combining-Exhibit 4'!$G$7),"",'Combining-Exhibit 4'!$G$7)</f>
        <v/>
      </c>
      <c r="D1670">
        <v>33502</v>
      </c>
      <c r="E1670" s="115">
        <f>'Combining-Exhibit 4'!G$30</f>
        <v>0</v>
      </c>
      <c r="F1670" t="s">
        <v>812</v>
      </c>
    </row>
    <row r="1671" spans="1:6" x14ac:dyDescent="0.3">
      <c r="A1671">
        <f>VLOOKUP('Start Here'!$B$2,EntityNumber,2,FALSE)</f>
        <v>510002</v>
      </c>
      <c r="B1671" s="131">
        <f>YEAR('Start Here'!$B$5)</f>
        <v>2025</v>
      </c>
      <c r="C1671" s="213" t="str">
        <f>IF(ISBLANK('Combining-Exhibit 4'!$G$7),"",'Combining-Exhibit 4'!$G$7)</f>
        <v/>
      </c>
      <c r="D1671">
        <v>33504</v>
      </c>
      <c r="E1671" s="115">
        <f>'Combining-Exhibit 4'!G$31</f>
        <v>0</v>
      </c>
      <c r="F1671" t="s">
        <v>812</v>
      </c>
    </row>
    <row r="1672" spans="1:6" x14ac:dyDescent="0.3">
      <c r="A1672">
        <f>VLOOKUP('Start Here'!$B$2,EntityNumber,2,FALSE)</f>
        <v>510002</v>
      </c>
      <c r="B1672" s="131">
        <f>YEAR('Start Here'!$B$5)</f>
        <v>2025</v>
      </c>
      <c r="C1672" s="213" t="str">
        <f>IF(ISBLANK('Combining-Exhibit 4'!$G$7),"",'Combining-Exhibit 4'!$G$7)</f>
        <v/>
      </c>
      <c r="D1672">
        <v>33505</v>
      </c>
      <c r="E1672" s="115">
        <f>'Combining-Exhibit 4'!G$32</f>
        <v>0</v>
      </c>
      <c r="F1672" t="s">
        <v>812</v>
      </c>
    </row>
    <row r="1673" spans="1:6" x14ac:dyDescent="0.3">
      <c r="A1673">
        <f>VLOOKUP('Start Here'!$B$2,EntityNumber,2,FALSE)</f>
        <v>510002</v>
      </c>
      <c r="B1673" s="131">
        <f>YEAR('Start Here'!$B$5)</f>
        <v>2025</v>
      </c>
      <c r="C1673" s="213" t="str">
        <f>IF(ISBLANK('Combining-Exhibit 4'!$G$7),"",'Combining-Exhibit 4'!$G$7)</f>
        <v/>
      </c>
      <c r="D1673">
        <v>33506</v>
      </c>
      <c r="E1673" s="115">
        <f>'Combining-Exhibit 4'!G$33</f>
        <v>0</v>
      </c>
      <c r="F1673" t="s">
        <v>812</v>
      </c>
    </row>
    <row r="1674" spans="1:6" x14ac:dyDescent="0.3">
      <c r="A1674">
        <f>VLOOKUP('Start Here'!$B$2,EntityNumber,2,FALSE)</f>
        <v>510002</v>
      </c>
      <c r="B1674" s="131">
        <f>YEAR('Start Here'!$B$5)</f>
        <v>2025</v>
      </c>
      <c r="C1674" s="213" t="str">
        <f>IF(ISBLANK('Combining-Exhibit 4'!$G$7),"",'Combining-Exhibit 4'!$G$7)</f>
        <v/>
      </c>
      <c r="D1674">
        <v>33507</v>
      </c>
      <c r="E1674" s="115">
        <f>'Combining-Exhibit 4'!G$34</f>
        <v>0</v>
      </c>
      <c r="F1674" t="s">
        <v>812</v>
      </c>
    </row>
    <row r="1675" spans="1:6" x14ac:dyDescent="0.3">
      <c r="A1675">
        <f>VLOOKUP('Start Here'!$B$2,EntityNumber,2,FALSE)</f>
        <v>510002</v>
      </c>
      <c r="B1675" s="131">
        <f>YEAR('Start Here'!$B$5)</f>
        <v>2025</v>
      </c>
      <c r="C1675" s="213" t="str">
        <f>IF(ISBLANK('Combining-Exhibit 4'!$G$7),"",'Combining-Exhibit 4'!$G$7)</f>
        <v/>
      </c>
      <c r="D1675">
        <v>33508</v>
      </c>
      <c r="E1675" s="115">
        <f>'Combining-Exhibit 4'!G$35</f>
        <v>0</v>
      </c>
      <c r="F1675" t="s">
        <v>812</v>
      </c>
    </row>
    <row r="1676" spans="1:6" x14ac:dyDescent="0.3">
      <c r="A1676">
        <f>VLOOKUP('Start Here'!$B$2,EntityNumber,2,FALSE)</f>
        <v>510002</v>
      </c>
      <c r="B1676" s="131">
        <f>YEAR('Start Here'!$B$5)</f>
        <v>2025</v>
      </c>
      <c r="C1676" s="213" t="str">
        <f>IF(ISBLANK('Combining-Exhibit 4'!$G$7),"",'Combining-Exhibit 4'!$G$7)</f>
        <v/>
      </c>
      <c r="D1676">
        <v>33509</v>
      </c>
      <c r="E1676" s="115">
        <f>'Combining-Exhibit 4'!G$36</f>
        <v>0</v>
      </c>
      <c r="F1676" t="s">
        <v>812</v>
      </c>
    </row>
    <row r="1677" spans="1:6" x14ac:dyDescent="0.3">
      <c r="A1677">
        <f>VLOOKUP('Start Here'!$B$2,EntityNumber,2,FALSE)</f>
        <v>510002</v>
      </c>
      <c r="B1677" s="131">
        <f>YEAR('Start Here'!$B$5)</f>
        <v>2025</v>
      </c>
      <c r="C1677" s="213" t="str">
        <f>IF(ISBLANK('Combining-Exhibit 4'!$G$7),"",'Combining-Exhibit 4'!$G$7)</f>
        <v/>
      </c>
      <c r="D1677">
        <v>33510</v>
      </c>
      <c r="E1677" s="115">
        <f>'Combining-Exhibit 4'!G$37</f>
        <v>0</v>
      </c>
      <c r="F1677" t="s">
        <v>812</v>
      </c>
    </row>
    <row r="1678" spans="1:6" x14ac:dyDescent="0.3">
      <c r="A1678">
        <f>VLOOKUP('Start Here'!$B$2,EntityNumber,2,FALSE)</f>
        <v>510002</v>
      </c>
      <c r="B1678" s="131">
        <f>YEAR('Start Here'!$B$5)</f>
        <v>2025</v>
      </c>
      <c r="C1678" s="213" t="str">
        <f>IF(ISBLANK('Combining-Exhibit 4'!$G$7),"",'Combining-Exhibit 4'!$G$7)</f>
        <v/>
      </c>
      <c r="D1678">
        <v>33511</v>
      </c>
      <c r="E1678" s="115">
        <f>'Combining-Exhibit 4'!G$38</f>
        <v>0</v>
      </c>
      <c r="F1678" t="s">
        <v>812</v>
      </c>
    </row>
    <row r="1679" spans="1:6" x14ac:dyDescent="0.3">
      <c r="A1679">
        <f>VLOOKUP('Start Here'!$B$2,EntityNumber,2,FALSE)</f>
        <v>510002</v>
      </c>
      <c r="B1679" s="131">
        <f>YEAR('Start Here'!$B$5)</f>
        <v>2025</v>
      </c>
      <c r="C1679" s="213" t="str">
        <f>IF(ISBLANK('Combining-Exhibit 4'!$G$7),"",'Combining-Exhibit 4'!$G$7)</f>
        <v/>
      </c>
      <c r="D1679">
        <v>33513</v>
      </c>
      <c r="E1679" s="115">
        <f>'Combining-Exhibit 4'!G$39</f>
        <v>0</v>
      </c>
      <c r="F1679" t="s">
        <v>812</v>
      </c>
    </row>
    <row r="1680" spans="1:6" x14ac:dyDescent="0.3">
      <c r="A1680">
        <f>VLOOKUP('Start Here'!$B$2,EntityNumber,2,FALSE)</f>
        <v>510002</v>
      </c>
      <c r="B1680" s="131">
        <f>YEAR('Start Here'!$B$5)</f>
        <v>2025</v>
      </c>
      <c r="C1680" s="213" t="str">
        <f>IF(ISBLANK('Combining-Exhibit 4'!$G$7),"",'Combining-Exhibit 4'!$G$7)</f>
        <v/>
      </c>
      <c r="D1680">
        <v>33514</v>
      </c>
      <c r="E1680" s="115">
        <f>'Combining-Exhibit 4'!G$40</f>
        <v>0</v>
      </c>
      <c r="F1680" t="s">
        <v>812</v>
      </c>
    </row>
    <row r="1681" spans="1:6" x14ac:dyDescent="0.3">
      <c r="A1681">
        <f>VLOOKUP('Start Here'!$B$2,EntityNumber,2,FALSE)</f>
        <v>510002</v>
      </c>
      <c r="B1681" s="131">
        <f>YEAR('Start Here'!$B$5)</f>
        <v>2025</v>
      </c>
      <c r="C1681" s="213" t="str">
        <f>IF(ISBLANK('Combining-Exhibit 4'!$G$7),"",'Combining-Exhibit 4'!$G$7)</f>
        <v/>
      </c>
      <c r="D1681">
        <v>33515</v>
      </c>
      <c r="E1681" s="115">
        <f>'Combining-Exhibit 4'!G$41</f>
        <v>0</v>
      </c>
      <c r="F1681" t="s">
        <v>812</v>
      </c>
    </row>
    <row r="1682" spans="1:6" x14ac:dyDescent="0.3">
      <c r="A1682">
        <f>VLOOKUP('Start Here'!$B$2,EntityNumber,2,FALSE)</f>
        <v>510002</v>
      </c>
      <c r="B1682" s="131">
        <f>YEAR('Start Here'!$B$5)</f>
        <v>2025</v>
      </c>
      <c r="C1682" s="213" t="str">
        <f>IF(ISBLANK('Combining-Exhibit 4'!$G$7),"",'Combining-Exhibit 4'!$G$7)</f>
        <v/>
      </c>
      <c r="D1682">
        <v>33516</v>
      </c>
      <c r="E1682" s="115">
        <f>'Combining-Exhibit 4'!G$42</f>
        <v>0</v>
      </c>
      <c r="F1682" t="s">
        <v>812</v>
      </c>
    </row>
    <row r="1683" spans="1:6" x14ac:dyDescent="0.3">
      <c r="A1683">
        <f>VLOOKUP('Start Here'!$B$2,EntityNumber,2,FALSE)</f>
        <v>510002</v>
      </c>
      <c r="B1683" s="131">
        <f>YEAR('Start Here'!$B$5)</f>
        <v>2025</v>
      </c>
      <c r="C1683" s="213" t="str">
        <f>IF(ISBLANK('Combining-Exhibit 4'!$G$7),"",'Combining-Exhibit 4'!$G$7)</f>
        <v/>
      </c>
      <c r="D1683">
        <v>33517</v>
      </c>
      <c r="E1683" s="115">
        <f>'Combining-Exhibit 4'!G$43</f>
        <v>0</v>
      </c>
      <c r="F1683" t="s">
        <v>812</v>
      </c>
    </row>
    <row r="1684" spans="1:6" x14ac:dyDescent="0.3">
      <c r="A1684">
        <f>VLOOKUP('Start Here'!$B$2,EntityNumber,2,FALSE)</f>
        <v>510002</v>
      </c>
      <c r="B1684" s="131">
        <f>YEAR('Start Here'!$B$5)</f>
        <v>2025</v>
      </c>
      <c r="C1684" s="213" t="str">
        <f>IF(ISBLANK('Combining-Exhibit 4'!$G$7),"",'Combining-Exhibit 4'!$G$7)</f>
        <v/>
      </c>
      <c r="D1684">
        <v>33518</v>
      </c>
      <c r="E1684" s="115">
        <f>'Combining-Exhibit 4'!G$44</f>
        <v>0</v>
      </c>
      <c r="F1684" t="s">
        <v>812</v>
      </c>
    </row>
    <row r="1685" spans="1:6" x14ac:dyDescent="0.3">
      <c r="A1685">
        <f>VLOOKUP('Start Here'!$B$2,EntityNumber,2,FALSE)</f>
        <v>510002</v>
      </c>
      <c r="B1685" s="131">
        <f>YEAR('Start Here'!$B$5)</f>
        <v>2025</v>
      </c>
      <c r="C1685" s="213" t="str">
        <f>IF(ISBLANK('Combining-Exhibit 4'!$G$7),"",'Combining-Exhibit 4'!$G$7)</f>
        <v/>
      </c>
      <c r="D1685">
        <v>33519</v>
      </c>
      <c r="E1685" s="115">
        <f>'Combining-Exhibit 4'!G$45</f>
        <v>0</v>
      </c>
      <c r="F1685" t="s">
        <v>812</v>
      </c>
    </row>
    <row r="1686" spans="1:6" x14ac:dyDescent="0.3">
      <c r="A1686">
        <f>VLOOKUP('Start Here'!$B$2,EntityNumber,2,FALSE)</f>
        <v>510002</v>
      </c>
      <c r="B1686" s="131">
        <f>YEAR('Start Here'!$B$5)</f>
        <v>2025</v>
      </c>
      <c r="C1686" s="213" t="str">
        <f>IF(ISBLANK('Combining-Exhibit 4'!$G$7),"",'Combining-Exhibit 4'!$G$7)</f>
        <v/>
      </c>
      <c r="D1686">
        <v>33599</v>
      </c>
      <c r="E1686" s="115">
        <f>'Combining-Exhibit 4'!G$46</f>
        <v>0</v>
      </c>
      <c r="F1686" t="s">
        <v>812</v>
      </c>
    </row>
    <row r="1687" spans="1:6" x14ac:dyDescent="0.3">
      <c r="A1687">
        <f>VLOOKUP('Start Here'!$B$2,EntityNumber,2,FALSE)</f>
        <v>510002</v>
      </c>
      <c r="B1687" s="131">
        <f>YEAR('Start Here'!$B$5)</f>
        <v>2025</v>
      </c>
      <c r="C1687" s="213" t="str">
        <f>IF(ISBLANK('Combining-Exhibit 4'!$G$7),"",'Combining-Exhibit 4'!$G$7)</f>
        <v/>
      </c>
      <c r="D1687">
        <v>33600</v>
      </c>
      <c r="E1687" s="115">
        <f>'Combining-Exhibit 4'!G$47</f>
        <v>0</v>
      </c>
      <c r="F1687" t="s">
        <v>812</v>
      </c>
    </row>
    <row r="1688" spans="1:6" x14ac:dyDescent="0.3">
      <c r="A1688">
        <f>VLOOKUP('Start Here'!$B$2,EntityNumber,2,FALSE)</f>
        <v>510002</v>
      </c>
      <c r="B1688" s="131">
        <f>YEAR('Start Here'!$B$5)</f>
        <v>2025</v>
      </c>
      <c r="C1688" s="213" t="str">
        <f>IF(ISBLANK('Combining-Exhibit 4'!$G$7),"",'Combining-Exhibit 4'!$G$7)</f>
        <v/>
      </c>
      <c r="D1688">
        <v>33800</v>
      </c>
      <c r="E1688" s="115">
        <f>'Combining-Exhibit 4'!G$48</f>
        <v>0</v>
      </c>
      <c r="F1688" t="s">
        <v>812</v>
      </c>
    </row>
    <row r="1689" spans="1:6" x14ac:dyDescent="0.3">
      <c r="A1689">
        <f>VLOOKUP('Start Here'!$B$2,EntityNumber,2,FALSE)</f>
        <v>510002</v>
      </c>
      <c r="B1689" s="131">
        <f>YEAR('Start Here'!$B$5)</f>
        <v>2025</v>
      </c>
      <c r="C1689" s="213" t="str">
        <f>IF(ISBLANK('Combining-Exhibit 4'!$G$7),"",'Combining-Exhibit 4'!$G$7)</f>
        <v/>
      </c>
      <c r="D1689">
        <v>33900</v>
      </c>
      <c r="E1689" s="115">
        <f>'Combining-Exhibit 4'!G$49</f>
        <v>0</v>
      </c>
      <c r="F1689" t="s">
        <v>812</v>
      </c>
    </row>
    <row r="1690" spans="1:6" x14ac:dyDescent="0.3">
      <c r="A1690">
        <f>VLOOKUP('Start Here'!$B$2,EntityNumber,2,FALSE)</f>
        <v>510002</v>
      </c>
      <c r="B1690" s="131">
        <f>YEAR('Start Here'!$B$5)</f>
        <v>2025</v>
      </c>
      <c r="C1690" s="213" t="str">
        <f>IF(ISBLANK('Combining-Exhibit 4'!$G$7),"",'Combining-Exhibit 4'!$G$7)</f>
        <v/>
      </c>
      <c r="D1690">
        <v>34110</v>
      </c>
      <c r="E1690" s="115">
        <f>'Combining-Exhibit 4'!G$54</f>
        <v>0</v>
      </c>
      <c r="F1690" t="s">
        <v>812</v>
      </c>
    </row>
    <row r="1691" spans="1:6" x14ac:dyDescent="0.3">
      <c r="A1691">
        <f>VLOOKUP('Start Here'!$B$2,EntityNumber,2,FALSE)</f>
        <v>510002</v>
      </c>
      <c r="B1691" s="131">
        <f>YEAR('Start Here'!$B$5)</f>
        <v>2025</v>
      </c>
      <c r="C1691" s="213" t="str">
        <f>IF(ISBLANK('Combining-Exhibit 4'!$G$7),"",'Combining-Exhibit 4'!$G$7)</f>
        <v/>
      </c>
      <c r="D1691">
        <v>34120</v>
      </c>
      <c r="E1691" s="115">
        <f>'Combining-Exhibit 4'!G$55</f>
        <v>0</v>
      </c>
      <c r="F1691" t="s">
        <v>812</v>
      </c>
    </row>
    <row r="1692" spans="1:6" x14ac:dyDescent="0.3">
      <c r="A1692">
        <f>VLOOKUP('Start Here'!$B$2,EntityNumber,2,FALSE)</f>
        <v>510002</v>
      </c>
      <c r="B1692" s="131">
        <f>YEAR('Start Here'!$B$5)</f>
        <v>2025</v>
      </c>
      <c r="C1692" s="213" t="str">
        <f>IF(ISBLANK('Combining-Exhibit 4'!$G$7),"",'Combining-Exhibit 4'!$G$7)</f>
        <v/>
      </c>
      <c r="D1692">
        <v>34130</v>
      </c>
      <c r="E1692" s="115">
        <f>'Combining-Exhibit 4'!G$56</f>
        <v>0</v>
      </c>
      <c r="F1692" t="s">
        <v>812</v>
      </c>
    </row>
    <row r="1693" spans="1:6" x14ac:dyDescent="0.3">
      <c r="A1693">
        <f>VLOOKUP('Start Here'!$B$2,EntityNumber,2,FALSE)</f>
        <v>510002</v>
      </c>
      <c r="B1693" s="131">
        <f>YEAR('Start Here'!$B$5)</f>
        <v>2025</v>
      </c>
      <c r="C1693" s="213" t="str">
        <f>IF(ISBLANK('Combining-Exhibit 4'!$G$7),"",'Combining-Exhibit 4'!$G$7)</f>
        <v/>
      </c>
      <c r="D1693">
        <v>34140</v>
      </c>
      <c r="E1693" s="115">
        <f>'Combining-Exhibit 4'!G$57</f>
        <v>0</v>
      </c>
      <c r="F1693" t="s">
        <v>812</v>
      </c>
    </row>
    <row r="1694" spans="1:6" x14ac:dyDescent="0.3">
      <c r="A1694">
        <f>VLOOKUP('Start Here'!$B$2,EntityNumber,2,FALSE)</f>
        <v>510002</v>
      </c>
      <c r="B1694" s="131">
        <f>YEAR('Start Here'!$B$5)</f>
        <v>2025</v>
      </c>
      <c r="C1694" s="213" t="str">
        <f>IF(ISBLANK('Combining-Exhibit 4'!$G$7),"",'Combining-Exhibit 4'!$G$7)</f>
        <v/>
      </c>
      <c r="D1694">
        <v>34150</v>
      </c>
      <c r="E1694" s="115">
        <f>'Combining-Exhibit 4'!G$58</f>
        <v>0</v>
      </c>
      <c r="F1694" t="s">
        <v>812</v>
      </c>
    </row>
    <row r="1695" spans="1:6" x14ac:dyDescent="0.3">
      <c r="A1695">
        <f>VLOOKUP('Start Here'!$B$2,EntityNumber,2,FALSE)</f>
        <v>510002</v>
      </c>
      <c r="B1695" s="131">
        <f>YEAR('Start Here'!$B$5)</f>
        <v>2025</v>
      </c>
      <c r="C1695" s="213" t="str">
        <f>IF(ISBLANK('Combining-Exhibit 4'!$G$7),"",'Combining-Exhibit 4'!$G$7)</f>
        <v/>
      </c>
      <c r="D1695">
        <v>34190</v>
      </c>
      <c r="E1695" s="115">
        <f>'Combining-Exhibit 4'!G$59</f>
        <v>0</v>
      </c>
      <c r="F1695" t="s">
        <v>812</v>
      </c>
    </row>
    <row r="1696" spans="1:6" x14ac:dyDescent="0.3">
      <c r="A1696">
        <f>VLOOKUP('Start Here'!$B$2,EntityNumber,2,FALSE)</f>
        <v>510002</v>
      </c>
      <c r="B1696" s="131">
        <f>YEAR('Start Here'!$B$5)</f>
        <v>2025</v>
      </c>
      <c r="C1696" s="213" t="str">
        <f>IF(ISBLANK('Combining-Exhibit 4'!$G$7),"",'Combining-Exhibit 4'!$G$7)</f>
        <v/>
      </c>
      <c r="D1696">
        <v>34210</v>
      </c>
      <c r="E1696" s="115">
        <f>'Combining-Exhibit 4'!G$61</f>
        <v>0</v>
      </c>
      <c r="F1696" t="s">
        <v>812</v>
      </c>
    </row>
    <row r="1697" spans="1:6" x14ac:dyDescent="0.3">
      <c r="A1697">
        <f>VLOOKUP('Start Here'!$B$2,EntityNumber,2,FALSE)</f>
        <v>510002</v>
      </c>
      <c r="B1697" s="131">
        <f>YEAR('Start Here'!$B$5)</f>
        <v>2025</v>
      </c>
      <c r="C1697" s="213" t="str">
        <f>IF(ISBLANK('Combining-Exhibit 4'!$G$7),"",'Combining-Exhibit 4'!$G$7)</f>
        <v/>
      </c>
      <c r="D1697">
        <v>34220</v>
      </c>
      <c r="E1697" s="115">
        <f>'Combining-Exhibit 4'!G$62</f>
        <v>0</v>
      </c>
      <c r="F1697" t="s">
        <v>812</v>
      </c>
    </row>
    <row r="1698" spans="1:6" x14ac:dyDescent="0.3">
      <c r="A1698">
        <f>VLOOKUP('Start Here'!$B$2,EntityNumber,2,FALSE)</f>
        <v>510002</v>
      </c>
      <c r="B1698" s="131">
        <f>YEAR('Start Here'!$B$5)</f>
        <v>2025</v>
      </c>
      <c r="C1698" s="213" t="str">
        <f>IF(ISBLANK('Combining-Exhibit 4'!$G$7),"",'Combining-Exhibit 4'!$G$7)</f>
        <v/>
      </c>
      <c r="D1698">
        <v>34230</v>
      </c>
      <c r="E1698" s="115">
        <f>'Combining-Exhibit 4'!G$63</f>
        <v>0</v>
      </c>
      <c r="F1698" t="s">
        <v>812</v>
      </c>
    </row>
    <row r="1699" spans="1:6" x14ac:dyDescent="0.3">
      <c r="A1699">
        <f>VLOOKUP('Start Here'!$B$2,EntityNumber,2,FALSE)</f>
        <v>510002</v>
      </c>
      <c r="B1699" s="131">
        <f>YEAR('Start Here'!$B$5)</f>
        <v>2025</v>
      </c>
      <c r="C1699" s="213" t="str">
        <f>IF(ISBLANK('Combining-Exhibit 4'!$G$7),"",'Combining-Exhibit 4'!$G$7)</f>
        <v/>
      </c>
      <c r="D1699">
        <v>34290</v>
      </c>
      <c r="E1699" s="115">
        <f>'Combining-Exhibit 4'!G$64</f>
        <v>0</v>
      </c>
      <c r="F1699" t="s">
        <v>812</v>
      </c>
    </row>
    <row r="1700" spans="1:6" x14ac:dyDescent="0.3">
      <c r="A1700">
        <f>VLOOKUP('Start Here'!$B$2,EntityNumber,2,FALSE)</f>
        <v>510002</v>
      </c>
      <c r="B1700" s="131">
        <f>YEAR('Start Here'!$B$5)</f>
        <v>2025</v>
      </c>
      <c r="C1700" s="213" t="str">
        <f>IF(ISBLANK('Combining-Exhibit 4'!$G$7),"",'Combining-Exhibit 4'!$G$7)</f>
        <v/>
      </c>
      <c r="D1700">
        <v>34310</v>
      </c>
      <c r="E1700" s="115">
        <f>'Combining-Exhibit 4'!G$66</f>
        <v>0</v>
      </c>
      <c r="F1700" t="s">
        <v>812</v>
      </c>
    </row>
    <row r="1701" spans="1:6" x14ac:dyDescent="0.3">
      <c r="A1701">
        <f>VLOOKUP('Start Here'!$B$2,EntityNumber,2,FALSE)</f>
        <v>510002</v>
      </c>
      <c r="B1701" s="131">
        <f>YEAR('Start Here'!$B$5)</f>
        <v>2025</v>
      </c>
      <c r="C1701" s="213" t="str">
        <f>IF(ISBLANK('Combining-Exhibit 4'!$G$7),"",'Combining-Exhibit 4'!$G$7)</f>
        <v/>
      </c>
      <c r="D1701">
        <v>34320</v>
      </c>
      <c r="E1701" s="115">
        <f>'Combining-Exhibit 4'!G$67</f>
        <v>0</v>
      </c>
      <c r="F1701" t="s">
        <v>812</v>
      </c>
    </row>
    <row r="1702" spans="1:6" x14ac:dyDescent="0.3">
      <c r="A1702">
        <f>VLOOKUP('Start Here'!$B$2,EntityNumber,2,FALSE)</f>
        <v>510002</v>
      </c>
      <c r="B1702" s="131">
        <f>YEAR('Start Here'!$B$5)</f>
        <v>2025</v>
      </c>
      <c r="C1702" s="213" t="str">
        <f>IF(ISBLANK('Combining-Exhibit 4'!$G$7),"",'Combining-Exhibit 4'!$G$7)</f>
        <v/>
      </c>
      <c r="D1702">
        <v>34330</v>
      </c>
      <c r="E1702" s="115">
        <f>'Combining-Exhibit 4'!G$68</f>
        <v>0</v>
      </c>
      <c r="F1702" t="s">
        <v>812</v>
      </c>
    </row>
    <row r="1703" spans="1:6" x14ac:dyDescent="0.3">
      <c r="A1703">
        <f>VLOOKUP('Start Here'!$B$2,EntityNumber,2,FALSE)</f>
        <v>510002</v>
      </c>
      <c r="B1703" s="131">
        <f>YEAR('Start Here'!$B$5)</f>
        <v>2025</v>
      </c>
      <c r="C1703" s="213" t="str">
        <f>IF(ISBLANK('Combining-Exhibit 4'!$G$7),"",'Combining-Exhibit 4'!$G$7)</f>
        <v/>
      </c>
      <c r="D1703">
        <v>34390</v>
      </c>
      <c r="E1703" s="115">
        <f>'Combining-Exhibit 4'!G$69</f>
        <v>0</v>
      </c>
      <c r="F1703" t="s">
        <v>812</v>
      </c>
    </row>
    <row r="1704" spans="1:6" x14ac:dyDescent="0.3">
      <c r="A1704">
        <f>VLOOKUP('Start Here'!$B$2,EntityNumber,2,FALSE)</f>
        <v>510002</v>
      </c>
      <c r="B1704" s="131">
        <f>YEAR('Start Here'!$B$5)</f>
        <v>2025</v>
      </c>
      <c r="C1704" s="213" t="str">
        <f>IF(ISBLANK('Combining-Exhibit 4'!$G$7),"",'Combining-Exhibit 4'!$G$7)</f>
        <v/>
      </c>
      <c r="D1704">
        <v>34411</v>
      </c>
      <c r="E1704" s="115">
        <f>'Combining-Exhibit 4'!G$72</f>
        <v>0</v>
      </c>
      <c r="F1704" t="s">
        <v>812</v>
      </c>
    </row>
    <row r="1705" spans="1:6" x14ac:dyDescent="0.3">
      <c r="A1705">
        <f>VLOOKUP('Start Here'!$B$2,EntityNumber,2,FALSE)</f>
        <v>510002</v>
      </c>
      <c r="B1705" s="131">
        <f>YEAR('Start Here'!$B$5)</f>
        <v>2025</v>
      </c>
      <c r="C1705" s="213" t="str">
        <f>IF(ISBLANK('Combining-Exhibit 4'!$G$7),"",'Combining-Exhibit 4'!$G$7)</f>
        <v/>
      </c>
      <c r="D1705">
        <v>34412</v>
      </c>
      <c r="E1705" s="115">
        <f>'Combining-Exhibit 4'!G$73</f>
        <v>0</v>
      </c>
      <c r="F1705" t="s">
        <v>812</v>
      </c>
    </row>
    <row r="1706" spans="1:6" x14ac:dyDescent="0.3">
      <c r="A1706">
        <f>VLOOKUP('Start Here'!$B$2,EntityNumber,2,FALSE)</f>
        <v>510002</v>
      </c>
      <c r="B1706" s="131">
        <f>YEAR('Start Here'!$B$5)</f>
        <v>2025</v>
      </c>
      <c r="C1706" s="213" t="str">
        <f>IF(ISBLANK('Combining-Exhibit 4'!$G$7),"",'Combining-Exhibit 4'!$G$7)</f>
        <v/>
      </c>
      <c r="D1706">
        <v>34413</v>
      </c>
      <c r="E1706" s="115">
        <f>'Combining-Exhibit 4'!G$74</f>
        <v>0</v>
      </c>
      <c r="F1706" t="s">
        <v>812</v>
      </c>
    </row>
    <row r="1707" spans="1:6" x14ac:dyDescent="0.3">
      <c r="A1707">
        <f>VLOOKUP('Start Here'!$B$2,EntityNumber,2,FALSE)</f>
        <v>510002</v>
      </c>
      <c r="B1707" s="131">
        <f>YEAR('Start Here'!$B$5)</f>
        <v>2025</v>
      </c>
      <c r="C1707" s="213" t="str">
        <f>IF(ISBLANK('Combining-Exhibit 4'!$G$7),"",'Combining-Exhibit 4'!$G$7)</f>
        <v/>
      </c>
      <c r="D1707">
        <v>34414</v>
      </c>
      <c r="E1707" s="115">
        <f>'Combining-Exhibit 4'!G$75</f>
        <v>0</v>
      </c>
      <c r="F1707" t="s">
        <v>812</v>
      </c>
    </row>
    <row r="1708" spans="1:6" x14ac:dyDescent="0.3">
      <c r="A1708">
        <f>VLOOKUP('Start Here'!$B$2,EntityNumber,2,FALSE)</f>
        <v>510002</v>
      </c>
      <c r="B1708" s="131">
        <f>YEAR('Start Here'!$B$5)</f>
        <v>2025</v>
      </c>
      <c r="C1708" s="213" t="str">
        <f>IF(ISBLANK('Combining-Exhibit 4'!$G$7),"",'Combining-Exhibit 4'!$G$7)</f>
        <v/>
      </c>
      <c r="D1708">
        <v>34419</v>
      </c>
      <c r="E1708" s="115">
        <f>'Combining-Exhibit 4'!G$76</f>
        <v>0</v>
      </c>
      <c r="F1708" t="s">
        <v>812</v>
      </c>
    </row>
    <row r="1709" spans="1:6" x14ac:dyDescent="0.3">
      <c r="A1709">
        <f>VLOOKUP('Start Here'!$B$2,EntityNumber,2,FALSE)</f>
        <v>510002</v>
      </c>
      <c r="B1709" s="131">
        <f>YEAR('Start Here'!$B$5)</f>
        <v>2025</v>
      </c>
      <c r="C1709" s="213" t="str">
        <f>IF(ISBLANK('Combining-Exhibit 4'!$G$7),"",'Combining-Exhibit 4'!$G$7)</f>
        <v/>
      </c>
      <c r="D1709">
        <v>34421</v>
      </c>
      <c r="E1709" s="115">
        <f>'Combining-Exhibit 4'!G$78</f>
        <v>0</v>
      </c>
      <c r="F1709" t="s">
        <v>812</v>
      </c>
    </row>
    <row r="1710" spans="1:6" x14ac:dyDescent="0.3">
      <c r="A1710">
        <f>VLOOKUP('Start Here'!$B$2,EntityNumber,2,FALSE)</f>
        <v>510002</v>
      </c>
      <c r="B1710" s="131">
        <f>YEAR('Start Here'!$B$5)</f>
        <v>2025</v>
      </c>
      <c r="C1710" s="213" t="str">
        <f>IF(ISBLANK('Combining-Exhibit 4'!$G$7),"",'Combining-Exhibit 4'!$G$7)</f>
        <v/>
      </c>
      <c r="D1710">
        <v>34422</v>
      </c>
      <c r="E1710" s="115">
        <f>'Combining-Exhibit 4'!G$79</f>
        <v>0</v>
      </c>
      <c r="F1710" t="s">
        <v>812</v>
      </c>
    </row>
    <row r="1711" spans="1:6" x14ac:dyDescent="0.3">
      <c r="A1711">
        <f>VLOOKUP('Start Here'!$B$2,EntityNumber,2,FALSE)</f>
        <v>510002</v>
      </c>
      <c r="B1711" s="131">
        <f>YEAR('Start Here'!$B$5)</f>
        <v>2025</v>
      </c>
      <c r="C1711" s="213" t="str">
        <f>IF(ISBLANK('Combining-Exhibit 4'!$G$7),"",'Combining-Exhibit 4'!$G$7)</f>
        <v/>
      </c>
      <c r="D1711">
        <v>34423</v>
      </c>
      <c r="E1711" s="115">
        <f>'Combining-Exhibit 4'!G$80</f>
        <v>0</v>
      </c>
      <c r="F1711" t="s">
        <v>812</v>
      </c>
    </row>
    <row r="1712" spans="1:6" x14ac:dyDescent="0.3">
      <c r="A1712">
        <f>VLOOKUP('Start Here'!$B$2,EntityNumber,2,FALSE)</f>
        <v>510002</v>
      </c>
      <c r="B1712" s="131">
        <f>YEAR('Start Here'!$B$5)</f>
        <v>2025</v>
      </c>
      <c r="C1712" s="213" t="str">
        <f>IF(ISBLANK('Combining-Exhibit 4'!$G$7),"",'Combining-Exhibit 4'!$G$7)</f>
        <v/>
      </c>
      <c r="D1712">
        <v>34424</v>
      </c>
      <c r="E1712" s="115">
        <f>'Combining-Exhibit 4'!G$81</f>
        <v>0</v>
      </c>
      <c r="F1712" t="s">
        <v>812</v>
      </c>
    </row>
    <row r="1713" spans="1:6" x14ac:dyDescent="0.3">
      <c r="A1713">
        <f>VLOOKUP('Start Here'!$B$2,EntityNumber,2,FALSE)</f>
        <v>510002</v>
      </c>
      <c r="B1713" s="131">
        <f>YEAR('Start Here'!$B$5)</f>
        <v>2025</v>
      </c>
      <c r="C1713" s="213" t="str">
        <f>IF(ISBLANK('Combining-Exhibit 4'!$G$7),"",'Combining-Exhibit 4'!$G$7)</f>
        <v/>
      </c>
      <c r="D1713">
        <v>34429</v>
      </c>
      <c r="E1713" s="115">
        <f>'Combining-Exhibit 4'!G$82</f>
        <v>0</v>
      </c>
      <c r="F1713" t="s">
        <v>812</v>
      </c>
    </row>
    <row r="1714" spans="1:6" x14ac:dyDescent="0.3">
      <c r="A1714">
        <f>VLOOKUP('Start Here'!$B$2,EntityNumber,2,FALSE)</f>
        <v>510002</v>
      </c>
      <c r="B1714" s="131">
        <f>YEAR('Start Here'!$B$5)</f>
        <v>2025</v>
      </c>
      <c r="C1714" s="213" t="str">
        <f>IF(ISBLANK('Combining-Exhibit 4'!$G$7),"",'Combining-Exhibit 4'!$G$7)</f>
        <v/>
      </c>
      <c r="D1714">
        <v>34430</v>
      </c>
      <c r="E1714" s="115">
        <f>'Combining-Exhibit 4'!G$83</f>
        <v>0</v>
      </c>
      <c r="F1714" t="s">
        <v>812</v>
      </c>
    </row>
    <row r="1715" spans="1:6" x14ac:dyDescent="0.3">
      <c r="A1715">
        <f>VLOOKUP('Start Here'!$B$2,EntityNumber,2,FALSE)</f>
        <v>510002</v>
      </c>
      <c r="B1715" s="131">
        <f>YEAR('Start Here'!$B$5)</f>
        <v>2025</v>
      </c>
      <c r="C1715" s="213" t="str">
        <f>IF(ISBLANK('Combining-Exhibit 4'!$G$7),"",'Combining-Exhibit 4'!$G$7)</f>
        <v/>
      </c>
      <c r="D1715">
        <v>34440</v>
      </c>
      <c r="E1715" s="115">
        <f>'Combining-Exhibit 4'!G$84</f>
        <v>0</v>
      </c>
      <c r="F1715" t="s">
        <v>812</v>
      </c>
    </row>
    <row r="1716" spans="1:6" x14ac:dyDescent="0.3">
      <c r="A1716">
        <f>VLOOKUP('Start Here'!$B$2,EntityNumber,2,FALSE)</f>
        <v>510002</v>
      </c>
      <c r="B1716" s="131">
        <f>YEAR('Start Here'!$B$5)</f>
        <v>2025</v>
      </c>
      <c r="C1716" s="213" t="str">
        <f>IF(ISBLANK('Combining-Exhibit 4'!$G$7),"",'Combining-Exhibit 4'!$G$7)</f>
        <v/>
      </c>
      <c r="D1716">
        <v>34500</v>
      </c>
      <c r="E1716" s="115">
        <f>'Combining-Exhibit 4'!G$85</f>
        <v>0</v>
      </c>
      <c r="F1716" t="s">
        <v>812</v>
      </c>
    </row>
    <row r="1717" spans="1:6" x14ac:dyDescent="0.3">
      <c r="A1717">
        <f>VLOOKUP('Start Here'!$B$2,EntityNumber,2,FALSE)</f>
        <v>510002</v>
      </c>
      <c r="B1717" s="131">
        <f>YEAR('Start Here'!$B$5)</f>
        <v>2025</v>
      </c>
      <c r="C1717" s="213" t="str">
        <f>IF(ISBLANK('Combining-Exhibit 4'!$G$7),"",'Combining-Exhibit 4'!$G$7)</f>
        <v/>
      </c>
      <c r="D1717">
        <v>34600</v>
      </c>
      <c r="E1717" s="115">
        <f>'Combining-Exhibit 4'!G$86</f>
        <v>0</v>
      </c>
      <c r="F1717" t="s">
        <v>812</v>
      </c>
    </row>
    <row r="1718" spans="1:6" x14ac:dyDescent="0.3">
      <c r="A1718">
        <f>VLOOKUP('Start Here'!$B$2,EntityNumber,2,FALSE)</f>
        <v>510002</v>
      </c>
      <c r="B1718" s="131">
        <f>YEAR('Start Here'!$B$5)</f>
        <v>2025</v>
      </c>
      <c r="C1718" s="213" t="str">
        <f>IF(ISBLANK('Combining-Exhibit 4'!$G$7),"",'Combining-Exhibit 4'!$G$7)</f>
        <v/>
      </c>
      <c r="D1718">
        <v>34800</v>
      </c>
      <c r="E1718" s="115">
        <f>'Combining-Exhibit 4'!G$87</f>
        <v>0</v>
      </c>
      <c r="F1718" t="s">
        <v>812</v>
      </c>
    </row>
    <row r="1719" spans="1:6" x14ac:dyDescent="0.3">
      <c r="A1719">
        <f>VLOOKUP('Start Here'!$B$2,EntityNumber,2,FALSE)</f>
        <v>510002</v>
      </c>
      <c r="B1719" s="131">
        <f>YEAR('Start Here'!$B$5)</f>
        <v>2025</v>
      </c>
      <c r="C1719" s="213" t="str">
        <f>IF(ISBLANK('Combining-Exhibit 4'!$G$7),"",'Combining-Exhibit 4'!$G$7)</f>
        <v/>
      </c>
      <c r="D1719">
        <v>34900</v>
      </c>
      <c r="E1719" s="115">
        <f>'Combining-Exhibit 4'!G$88</f>
        <v>0</v>
      </c>
      <c r="F1719" t="s">
        <v>812</v>
      </c>
    </row>
    <row r="1720" spans="1:6" x14ac:dyDescent="0.3">
      <c r="A1720">
        <f>VLOOKUP('Start Here'!$B$2,EntityNumber,2,FALSE)</f>
        <v>510002</v>
      </c>
      <c r="B1720" s="131">
        <f>YEAR('Start Here'!$B$5)</f>
        <v>2025</v>
      </c>
      <c r="C1720" s="213" t="str">
        <f>IF(ISBLANK('Combining-Exhibit 4'!$G$7),"",'Combining-Exhibit 4'!$G$7)</f>
        <v/>
      </c>
      <c r="D1720">
        <v>35100</v>
      </c>
      <c r="E1720" s="115">
        <f>'Combining-Exhibit 4'!G$92</f>
        <v>0</v>
      </c>
      <c r="F1720" t="s">
        <v>812</v>
      </c>
    </row>
    <row r="1721" spans="1:6" x14ac:dyDescent="0.3">
      <c r="A1721">
        <f>VLOOKUP('Start Here'!$B$2,EntityNumber,2,FALSE)</f>
        <v>510002</v>
      </c>
      <c r="B1721" s="131">
        <f>YEAR('Start Here'!$B$5)</f>
        <v>2025</v>
      </c>
      <c r="C1721" s="213" t="str">
        <f>IF(ISBLANK('Combining-Exhibit 4'!$G$7),"",'Combining-Exhibit 4'!$G$7)</f>
        <v/>
      </c>
      <c r="D1721">
        <v>35200</v>
      </c>
      <c r="E1721" s="115">
        <f>'Combining-Exhibit 4'!G$93</f>
        <v>0</v>
      </c>
      <c r="F1721" t="s">
        <v>812</v>
      </c>
    </row>
    <row r="1722" spans="1:6" x14ac:dyDescent="0.3">
      <c r="A1722">
        <f>VLOOKUP('Start Here'!$B$2,EntityNumber,2,FALSE)</f>
        <v>510002</v>
      </c>
      <c r="B1722" s="131">
        <f>YEAR('Start Here'!$B$5)</f>
        <v>2025</v>
      </c>
      <c r="C1722" s="213" t="str">
        <f>IF(ISBLANK('Combining-Exhibit 4'!$G$7),"",'Combining-Exhibit 4'!$G$7)</f>
        <v/>
      </c>
      <c r="D1722">
        <v>35300</v>
      </c>
      <c r="E1722" s="115">
        <f>'Combining-Exhibit 4'!G$94</f>
        <v>0</v>
      </c>
      <c r="F1722" t="s">
        <v>812</v>
      </c>
    </row>
    <row r="1723" spans="1:6" x14ac:dyDescent="0.3">
      <c r="A1723">
        <f>VLOOKUP('Start Here'!$B$2,EntityNumber,2,FALSE)</f>
        <v>510002</v>
      </c>
      <c r="B1723" s="131">
        <f>YEAR('Start Here'!$B$5)</f>
        <v>2025</v>
      </c>
      <c r="C1723" s="213" t="str">
        <f>IF(ISBLANK('Combining-Exhibit 4'!$G$7),"",'Combining-Exhibit 4'!$G$7)</f>
        <v/>
      </c>
      <c r="D1723">
        <v>35900</v>
      </c>
      <c r="E1723" s="115">
        <f>'Combining-Exhibit 4'!G$95</f>
        <v>0</v>
      </c>
      <c r="F1723" t="s">
        <v>812</v>
      </c>
    </row>
    <row r="1724" spans="1:6" x14ac:dyDescent="0.3">
      <c r="A1724">
        <f>VLOOKUP('Start Here'!$B$2,EntityNumber,2,FALSE)</f>
        <v>510002</v>
      </c>
      <c r="B1724" s="131">
        <f>YEAR('Start Here'!$B$5)</f>
        <v>2025</v>
      </c>
      <c r="C1724" s="213" t="str">
        <f>IF(ISBLANK('Combining-Exhibit 4'!$G$7),"",'Combining-Exhibit 4'!$G$7)</f>
        <v/>
      </c>
      <c r="D1724">
        <v>36100</v>
      </c>
      <c r="E1724" s="115">
        <f>'Combining-Exhibit 4'!G$99</f>
        <v>0</v>
      </c>
      <c r="F1724" t="s">
        <v>812</v>
      </c>
    </row>
    <row r="1725" spans="1:6" x14ac:dyDescent="0.3">
      <c r="A1725">
        <f>VLOOKUP('Start Here'!$B$2,EntityNumber,2,FALSE)</f>
        <v>510002</v>
      </c>
      <c r="B1725" s="131">
        <f>YEAR('Start Here'!$B$5)</f>
        <v>2025</v>
      </c>
      <c r="C1725" s="213" t="str">
        <f>IF(ISBLANK('Combining-Exhibit 4'!$G$7),"",'Combining-Exhibit 4'!$G$7)</f>
        <v/>
      </c>
      <c r="D1725">
        <v>36200</v>
      </c>
      <c r="E1725" s="115">
        <f>'Combining-Exhibit 4'!G$100</f>
        <v>0</v>
      </c>
      <c r="F1725" t="s">
        <v>812</v>
      </c>
    </row>
    <row r="1726" spans="1:6" x14ac:dyDescent="0.3">
      <c r="A1726">
        <f>VLOOKUP('Start Here'!$B$2,EntityNumber,2,FALSE)</f>
        <v>510002</v>
      </c>
      <c r="B1726" s="131">
        <f>YEAR('Start Here'!$B$5)</f>
        <v>2025</v>
      </c>
      <c r="C1726" s="213" t="str">
        <f>IF(ISBLANK('Combining-Exhibit 4'!$G$7),"",'Combining-Exhibit 4'!$G$7)</f>
        <v/>
      </c>
      <c r="D1726">
        <v>36300</v>
      </c>
      <c r="E1726" s="115">
        <f>'Combining-Exhibit 4'!G$101</f>
        <v>0</v>
      </c>
      <c r="F1726" t="s">
        <v>812</v>
      </c>
    </row>
    <row r="1727" spans="1:6" x14ac:dyDescent="0.3">
      <c r="A1727">
        <f>VLOOKUP('Start Here'!$B$2,EntityNumber,2,FALSE)</f>
        <v>510002</v>
      </c>
      <c r="B1727" s="131">
        <f>YEAR('Start Here'!$B$5)</f>
        <v>2025</v>
      </c>
      <c r="C1727" s="213" t="str">
        <f>IF(ISBLANK('Combining-Exhibit 4'!$G$7),"",'Combining-Exhibit 4'!$G$7)</f>
        <v/>
      </c>
      <c r="D1727">
        <v>36500</v>
      </c>
      <c r="E1727" s="115">
        <f>'Combining-Exhibit 4'!G$102</f>
        <v>0</v>
      </c>
      <c r="F1727" t="s">
        <v>812</v>
      </c>
    </row>
    <row r="1728" spans="1:6" x14ac:dyDescent="0.3">
      <c r="A1728">
        <f>VLOOKUP('Start Here'!$B$2,EntityNumber,2,FALSE)</f>
        <v>510002</v>
      </c>
      <c r="B1728" s="131">
        <f>YEAR('Start Here'!$B$5)</f>
        <v>2025</v>
      </c>
      <c r="C1728" s="213" t="str">
        <f>IF(ISBLANK('Combining-Exhibit 4'!$G$7),"",'Combining-Exhibit 4'!$G$7)</f>
        <v/>
      </c>
      <c r="D1728">
        <v>36600</v>
      </c>
      <c r="E1728" s="115">
        <f>'Combining-Exhibit 4'!G$103</f>
        <v>0</v>
      </c>
      <c r="F1728" t="s">
        <v>812</v>
      </c>
    </row>
    <row r="1729" spans="1:6" x14ac:dyDescent="0.3">
      <c r="A1729">
        <f>VLOOKUP('Start Here'!$B$2,EntityNumber,2,FALSE)</f>
        <v>510002</v>
      </c>
      <c r="B1729" s="131">
        <f>YEAR('Start Here'!$B$5)</f>
        <v>2025</v>
      </c>
      <c r="C1729" s="213" t="str">
        <f>IF(ISBLANK('Combining-Exhibit 4'!$G$7),"",'Combining-Exhibit 4'!$G$7)</f>
        <v/>
      </c>
      <c r="D1729">
        <v>36900</v>
      </c>
      <c r="E1729" s="115">
        <f>'Combining-Exhibit 4'!G$104</f>
        <v>0</v>
      </c>
      <c r="F1729" t="s">
        <v>812</v>
      </c>
    </row>
    <row r="1730" spans="1:6" x14ac:dyDescent="0.3">
      <c r="A1730">
        <f>VLOOKUP('Start Here'!$B$2,EntityNumber,2,FALSE)</f>
        <v>510002</v>
      </c>
      <c r="B1730" s="131">
        <f>YEAR('Start Here'!$B$5)</f>
        <v>2025</v>
      </c>
      <c r="C1730" s="213" t="str">
        <f>IF(ISBLANK('Combining-Exhibit 4'!$G$7),"",'Combining-Exhibit 4'!$G$7)</f>
        <v/>
      </c>
      <c r="D1730">
        <v>411100</v>
      </c>
      <c r="E1730" s="115">
        <f>'Combining-Exhibit 4'!G$111</f>
        <v>0</v>
      </c>
      <c r="F1730" t="s">
        <v>812</v>
      </c>
    </row>
    <row r="1731" spans="1:6" x14ac:dyDescent="0.3">
      <c r="A1731">
        <f>VLOOKUP('Start Here'!$B$2,EntityNumber,2,FALSE)</f>
        <v>510002</v>
      </c>
      <c r="B1731" s="131">
        <f>YEAR('Start Here'!$B$5)</f>
        <v>2025</v>
      </c>
      <c r="C1731" s="213" t="str">
        <f>IF(ISBLANK('Combining-Exhibit 4'!$G$7),"",'Combining-Exhibit 4'!$G$7)</f>
        <v/>
      </c>
      <c r="D1731">
        <v>412000</v>
      </c>
      <c r="E1731" s="115">
        <f>'Combining-Exhibit 4'!G$112</f>
        <v>0</v>
      </c>
      <c r="F1731" t="s">
        <v>812</v>
      </c>
    </row>
    <row r="1732" spans="1:6" x14ac:dyDescent="0.3">
      <c r="A1732">
        <f>VLOOKUP('Start Here'!$B$2,EntityNumber,2,FALSE)</f>
        <v>510002</v>
      </c>
      <c r="B1732" s="131">
        <f>YEAR('Start Here'!$B$5)</f>
        <v>2025</v>
      </c>
      <c r="C1732" s="213" t="str">
        <f>IF(ISBLANK('Combining-Exhibit 4'!$G$7),"",'Combining-Exhibit 4'!$G$7)</f>
        <v/>
      </c>
      <c r="D1732">
        <v>413000</v>
      </c>
      <c r="E1732" s="115">
        <f>'Combining-Exhibit 4'!G$113</f>
        <v>0</v>
      </c>
      <c r="F1732" t="s">
        <v>812</v>
      </c>
    </row>
    <row r="1733" spans="1:6" x14ac:dyDescent="0.3">
      <c r="A1733">
        <f>VLOOKUP('Start Here'!$B$2,EntityNumber,2,FALSE)</f>
        <v>510002</v>
      </c>
      <c r="B1733" s="131">
        <f>YEAR('Start Here'!$B$5)</f>
        <v>2025</v>
      </c>
      <c r="C1733" s="213" t="str">
        <f>IF(ISBLANK('Combining-Exhibit 4'!$G$7),"",'Combining-Exhibit 4'!$G$7)</f>
        <v/>
      </c>
      <c r="D1733">
        <v>414100</v>
      </c>
      <c r="E1733" s="115">
        <f>'Combining-Exhibit 4'!G$115</f>
        <v>0</v>
      </c>
      <c r="F1733" t="s">
        <v>812</v>
      </c>
    </row>
    <row r="1734" spans="1:6" x14ac:dyDescent="0.3">
      <c r="A1734">
        <f>VLOOKUP('Start Here'!$B$2,EntityNumber,2,FALSE)</f>
        <v>510002</v>
      </c>
      <c r="B1734" s="131">
        <f>YEAR('Start Here'!$B$5)</f>
        <v>2025</v>
      </c>
      <c r="C1734" s="213" t="str">
        <f>IF(ISBLANK('Combining-Exhibit 4'!$G$7),"",'Combining-Exhibit 4'!$G$7)</f>
        <v/>
      </c>
      <c r="D1734">
        <v>414200</v>
      </c>
      <c r="E1734" s="115">
        <f>'Combining-Exhibit 4'!G$116</f>
        <v>0</v>
      </c>
      <c r="F1734" t="s">
        <v>812</v>
      </c>
    </row>
    <row r="1735" spans="1:6" x14ac:dyDescent="0.3">
      <c r="A1735">
        <f>VLOOKUP('Start Here'!$B$2,EntityNumber,2,FALSE)</f>
        <v>510002</v>
      </c>
      <c r="B1735" s="131">
        <f>YEAR('Start Here'!$B$5)</f>
        <v>2025</v>
      </c>
      <c r="C1735" s="213" t="str">
        <f>IF(ISBLANK('Combining-Exhibit 4'!$G$7),"",'Combining-Exhibit 4'!$G$7)</f>
        <v/>
      </c>
      <c r="D1735">
        <v>414300</v>
      </c>
      <c r="E1735" s="115">
        <f>'Combining-Exhibit 4'!G$117</f>
        <v>0</v>
      </c>
      <c r="F1735" t="s">
        <v>812</v>
      </c>
    </row>
    <row r="1736" spans="1:6" x14ac:dyDescent="0.3">
      <c r="A1736">
        <f>VLOOKUP('Start Here'!$B$2,EntityNumber,2,FALSE)</f>
        <v>510002</v>
      </c>
      <c r="B1736" s="131">
        <f>YEAR('Start Here'!$B$5)</f>
        <v>2025</v>
      </c>
      <c r="C1736" s="213" t="str">
        <f>IF(ISBLANK('Combining-Exhibit 4'!$G$7),"",'Combining-Exhibit 4'!$G$7)</f>
        <v/>
      </c>
      <c r="D1736">
        <v>414900</v>
      </c>
      <c r="E1736" s="115">
        <f>'Combining-Exhibit 4'!G$118</f>
        <v>0</v>
      </c>
      <c r="F1736" t="s">
        <v>812</v>
      </c>
    </row>
    <row r="1737" spans="1:6" x14ac:dyDescent="0.3">
      <c r="A1737">
        <f>VLOOKUP('Start Here'!$B$2,EntityNumber,2,FALSE)</f>
        <v>510002</v>
      </c>
      <c r="B1737" s="131">
        <f>YEAR('Start Here'!$B$5)</f>
        <v>2025</v>
      </c>
      <c r="C1737" s="213" t="str">
        <f>IF(ISBLANK('Combining-Exhibit 4'!$G$7),"",'Combining-Exhibit 4'!$G$7)</f>
        <v/>
      </c>
      <c r="D1737">
        <v>415100</v>
      </c>
      <c r="E1737" s="115">
        <f>'Combining-Exhibit 4'!G$120</f>
        <v>0</v>
      </c>
      <c r="F1737" t="s">
        <v>812</v>
      </c>
    </row>
    <row r="1738" spans="1:6" x14ac:dyDescent="0.3">
      <c r="A1738">
        <f>VLOOKUP('Start Here'!$B$2,EntityNumber,2,FALSE)</f>
        <v>510002</v>
      </c>
      <c r="B1738" s="131">
        <f>YEAR('Start Here'!$B$5)</f>
        <v>2025</v>
      </c>
      <c r="C1738" s="213" t="str">
        <f>IF(ISBLANK('Combining-Exhibit 4'!$G$7),"",'Combining-Exhibit 4'!$G$7)</f>
        <v/>
      </c>
      <c r="D1738">
        <v>415200</v>
      </c>
      <c r="E1738" s="115">
        <f>'Combining-Exhibit 4'!G$121</f>
        <v>0</v>
      </c>
      <c r="F1738" t="s">
        <v>812</v>
      </c>
    </row>
    <row r="1739" spans="1:6" x14ac:dyDescent="0.3">
      <c r="A1739">
        <f>VLOOKUP('Start Here'!$B$2,EntityNumber,2,FALSE)</f>
        <v>510002</v>
      </c>
      <c r="B1739" s="131">
        <f>YEAR('Start Here'!$B$5)</f>
        <v>2025</v>
      </c>
      <c r="C1739" s="213" t="str">
        <f>IF(ISBLANK('Combining-Exhibit 4'!$G$7),"",'Combining-Exhibit 4'!$G$7)</f>
        <v/>
      </c>
      <c r="D1739">
        <v>415300</v>
      </c>
      <c r="E1739" s="115">
        <f>'Combining-Exhibit 4'!G$122</f>
        <v>0</v>
      </c>
      <c r="F1739" t="s">
        <v>812</v>
      </c>
    </row>
    <row r="1740" spans="1:6" x14ac:dyDescent="0.3">
      <c r="A1740">
        <f>VLOOKUP('Start Here'!$B$2,EntityNumber,2,FALSE)</f>
        <v>510002</v>
      </c>
      <c r="B1740" s="131">
        <f>YEAR('Start Here'!$B$5)</f>
        <v>2025</v>
      </c>
      <c r="C1740" s="213" t="str">
        <f>IF(ISBLANK('Combining-Exhibit 4'!$G$7),"",'Combining-Exhibit 4'!$G$7)</f>
        <v/>
      </c>
      <c r="D1740">
        <v>415400</v>
      </c>
      <c r="E1740" s="115">
        <f>'Combining-Exhibit 4'!G$123</f>
        <v>0</v>
      </c>
      <c r="F1740" t="s">
        <v>812</v>
      </c>
    </row>
    <row r="1741" spans="1:6" x14ac:dyDescent="0.3">
      <c r="A1741">
        <f>VLOOKUP('Start Here'!$B$2,EntityNumber,2,FALSE)</f>
        <v>510002</v>
      </c>
      <c r="B1741" s="131">
        <f>YEAR('Start Here'!$B$5)</f>
        <v>2025</v>
      </c>
      <c r="C1741" s="213" t="str">
        <f>IF(ISBLANK('Combining-Exhibit 4'!$G$7),"",'Combining-Exhibit 4'!$G$7)</f>
        <v/>
      </c>
      <c r="D1741">
        <v>415900</v>
      </c>
      <c r="E1741" s="115">
        <f>'Combining-Exhibit 4'!G$124</f>
        <v>0</v>
      </c>
      <c r="F1741" t="s">
        <v>812</v>
      </c>
    </row>
    <row r="1742" spans="1:6" x14ac:dyDescent="0.3">
      <c r="A1742">
        <f>VLOOKUP('Start Here'!$B$2,EntityNumber,2,FALSE)</f>
        <v>510002</v>
      </c>
      <c r="B1742" s="131">
        <f>YEAR('Start Here'!$B$5)</f>
        <v>2025</v>
      </c>
      <c r="C1742" s="213" t="str">
        <f>IF(ISBLANK('Combining-Exhibit 4'!$G$7),"",'Combining-Exhibit 4'!$G$7)</f>
        <v/>
      </c>
      <c r="D1742">
        <v>416100</v>
      </c>
      <c r="E1742" s="115">
        <f>'Combining-Exhibit 4'!G$126</f>
        <v>0</v>
      </c>
      <c r="F1742" t="s">
        <v>812</v>
      </c>
    </row>
    <row r="1743" spans="1:6" x14ac:dyDescent="0.3">
      <c r="A1743">
        <f>VLOOKUP('Start Here'!$B$2,EntityNumber,2,FALSE)</f>
        <v>510002</v>
      </c>
      <c r="B1743" s="131">
        <f>YEAR('Start Here'!$B$5)</f>
        <v>2025</v>
      </c>
      <c r="C1743" s="213" t="str">
        <f>IF(ISBLANK('Combining-Exhibit 4'!$G$7),"",'Combining-Exhibit 4'!$G$7)</f>
        <v/>
      </c>
      <c r="D1743">
        <v>416200</v>
      </c>
      <c r="E1743" s="115">
        <f>'Combining-Exhibit 4'!G$127</f>
        <v>0</v>
      </c>
      <c r="F1743" t="s">
        <v>812</v>
      </c>
    </row>
    <row r="1744" spans="1:6" x14ac:dyDescent="0.3">
      <c r="A1744">
        <f>VLOOKUP('Start Here'!$B$2,EntityNumber,2,FALSE)</f>
        <v>510002</v>
      </c>
      <c r="B1744" s="131">
        <f>YEAR('Start Here'!$B$5)</f>
        <v>2025</v>
      </c>
      <c r="C1744" s="213" t="str">
        <f>IF(ISBLANK('Combining-Exhibit 4'!$G$7),"",'Combining-Exhibit 4'!$G$7)</f>
        <v/>
      </c>
      <c r="D1744">
        <v>416300</v>
      </c>
      <c r="E1744" s="115">
        <f>'Combining-Exhibit 4'!G$128</f>
        <v>0</v>
      </c>
      <c r="F1744" t="s">
        <v>812</v>
      </c>
    </row>
    <row r="1745" spans="1:6" x14ac:dyDescent="0.3">
      <c r="A1745">
        <f>VLOOKUP('Start Here'!$B$2,EntityNumber,2,FALSE)</f>
        <v>510002</v>
      </c>
      <c r="B1745" s="131">
        <f>YEAR('Start Here'!$B$5)</f>
        <v>2025</v>
      </c>
      <c r="C1745" s="213" t="str">
        <f>IF(ISBLANK('Combining-Exhibit 4'!$G$7),"",'Combining-Exhibit 4'!$G$7)</f>
        <v/>
      </c>
      <c r="D1745">
        <v>416400</v>
      </c>
      <c r="E1745" s="115">
        <f>'Combining-Exhibit 4'!G$129</f>
        <v>0</v>
      </c>
      <c r="F1745" t="s">
        <v>812</v>
      </c>
    </row>
    <row r="1746" spans="1:6" x14ac:dyDescent="0.3">
      <c r="A1746">
        <f>VLOOKUP('Start Here'!$B$2,EntityNumber,2,FALSE)</f>
        <v>510002</v>
      </c>
      <c r="B1746" s="131">
        <f>YEAR('Start Here'!$B$5)</f>
        <v>2025</v>
      </c>
      <c r="C1746" s="213" t="str">
        <f>IF(ISBLANK('Combining-Exhibit 4'!$G$7),"",'Combining-Exhibit 4'!$G$7)</f>
        <v/>
      </c>
      <c r="D1746">
        <v>416500</v>
      </c>
      <c r="E1746" s="115">
        <f>'Combining-Exhibit 4'!G$130</f>
        <v>0</v>
      </c>
      <c r="F1746" t="s">
        <v>812</v>
      </c>
    </row>
    <row r="1747" spans="1:6" x14ac:dyDescent="0.3">
      <c r="A1747">
        <f>VLOOKUP('Start Here'!$B$2,EntityNumber,2,FALSE)</f>
        <v>510002</v>
      </c>
      <c r="B1747" s="131">
        <f>YEAR('Start Here'!$B$5)</f>
        <v>2025</v>
      </c>
      <c r="C1747" s="213" t="str">
        <f>IF(ISBLANK('Combining-Exhibit 4'!$G$7),"",'Combining-Exhibit 4'!$G$7)</f>
        <v/>
      </c>
      <c r="D1747">
        <v>416600</v>
      </c>
      <c r="E1747" s="115">
        <f>'Combining-Exhibit 4'!G$131</f>
        <v>0</v>
      </c>
      <c r="F1747" t="s">
        <v>812</v>
      </c>
    </row>
    <row r="1748" spans="1:6" x14ac:dyDescent="0.3">
      <c r="A1748">
        <f>VLOOKUP('Start Here'!$B$2,EntityNumber,2,FALSE)</f>
        <v>510002</v>
      </c>
      <c r="B1748" s="131">
        <f>YEAR('Start Here'!$B$5)</f>
        <v>2025</v>
      </c>
      <c r="C1748" s="213" t="str">
        <f>IF(ISBLANK('Combining-Exhibit 4'!$G$7),"",'Combining-Exhibit 4'!$G$7)</f>
        <v/>
      </c>
      <c r="D1748">
        <v>416700</v>
      </c>
      <c r="E1748" s="115">
        <f>'Combining-Exhibit 4'!G$132</f>
        <v>0</v>
      </c>
      <c r="F1748" t="s">
        <v>812</v>
      </c>
    </row>
    <row r="1749" spans="1:6" x14ac:dyDescent="0.3">
      <c r="A1749">
        <f>VLOOKUP('Start Here'!$B$2,EntityNumber,2,FALSE)</f>
        <v>510002</v>
      </c>
      <c r="B1749" s="131">
        <f>YEAR('Start Here'!$B$5)</f>
        <v>2025</v>
      </c>
      <c r="C1749" s="213" t="str">
        <f>IF(ISBLANK('Combining-Exhibit 4'!$G$7),"",'Combining-Exhibit 4'!$G$7)</f>
        <v/>
      </c>
      <c r="D1749">
        <v>416800</v>
      </c>
      <c r="E1749" s="115">
        <f>'Combining-Exhibit 4'!G$133</f>
        <v>0</v>
      </c>
      <c r="F1749" t="s">
        <v>812</v>
      </c>
    </row>
    <row r="1750" spans="1:6" x14ac:dyDescent="0.3">
      <c r="A1750">
        <f>VLOOKUP('Start Here'!$B$2,EntityNumber,2,FALSE)</f>
        <v>510002</v>
      </c>
      <c r="B1750" s="131">
        <f>YEAR('Start Here'!$B$5)</f>
        <v>2025</v>
      </c>
      <c r="C1750" s="213" t="str">
        <f>IF(ISBLANK('Combining-Exhibit 4'!$G$7),"",'Combining-Exhibit 4'!$G$7)</f>
        <v/>
      </c>
      <c r="D1750">
        <v>416900</v>
      </c>
      <c r="E1750" s="115">
        <f>'Combining-Exhibit 4'!G$134</f>
        <v>0</v>
      </c>
      <c r="F1750" t="s">
        <v>812</v>
      </c>
    </row>
    <row r="1751" spans="1:6" x14ac:dyDescent="0.3">
      <c r="A1751">
        <f>VLOOKUP('Start Here'!$B$2,EntityNumber,2,FALSE)</f>
        <v>510002</v>
      </c>
      <c r="B1751" s="131">
        <f>YEAR('Start Here'!$B$5)</f>
        <v>2025</v>
      </c>
      <c r="C1751" s="213" t="str">
        <f>IF(ISBLANK('Combining-Exhibit 4'!$G$7),"",'Combining-Exhibit 4'!$G$7)</f>
        <v/>
      </c>
      <c r="D1751">
        <v>417000</v>
      </c>
      <c r="E1751" s="115">
        <f>'Combining-Exhibit 4'!G$135</f>
        <v>0</v>
      </c>
      <c r="F1751" t="s">
        <v>812</v>
      </c>
    </row>
    <row r="1752" spans="1:6" x14ac:dyDescent="0.3">
      <c r="A1752">
        <f>VLOOKUP('Start Here'!$B$2,EntityNumber,2,FALSE)</f>
        <v>510002</v>
      </c>
      <c r="B1752" s="131">
        <f>YEAR('Start Here'!$B$5)</f>
        <v>2025</v>
      </c>
      <c r="C1752" s="213" t="str">
        <f>IF(ISBLANK('Combining-Exhibit 4'!$G$7),"",'Combining-Exhibit 4'!$G$7)</f>
        <v/>
      </c>
      <c r="D1752">
        <v>417100</v>
      </c>
      <c r="E1752" s="115">
        <f>'Combining-Exhibit 4'!G$136</f>
        <v>0</v>
      </c>
      <c r="F1752" t="s">
        <v>812</v>
      </c>
    </row>
    <row r="1753" spans="1:6" x14ac:dyDescent="0.3">
      <c r="A1753">
        <f>VLOOKUP('Start Here'!$B$2,EntityNumber,2,FALSE)</f>
        <v>510002</v>
      </c>
      <c r="B1753" s="131">
        <f>YEAR('Start Here'!$B$5)</f>
        <v>2025</v>
      </c>
      <c r="C1753" s="213" t="str">
        <f>IF(ISBLANK('Combining-Exhibit 4'!$G$7),"",'Combining-Exhibit 4'!$G$7)</f>
        <v/>
      </c>
      <c r="D1753">
        <v>417200</v>
      </c>
      <c r="E1753" s="115">
        <f>'Combining-Exhibit 4'!G$137</f>
        <v>0</v>
      </c>
      <c r="F1753" t="s">
        <v>812</v>
      </c>
    </row>
    <row r="1754" spans="1:6" x14ac:dyDescent="0.3">
      <c r="A1754">
        <f>VLOOKUP('Start Here'!$B$2,EntityNumber,2,FALSE)</f>
        <v>510002</v>
      </c>
      <c r="B1754" s="131">
        <f>YEAR('Start Here'!$B$5)</f>
        <v>2025</v>
      </c>
      <c r="C1754" s="213" t="str">
        <f>IF(ISBLANK('Combining-Exhibit 4'!$G$7),"",'Combining-Exhibit 4'!$G$7)</f>
        <v/>
      </c>
      <c r="D1754">
        <v>421100</v>
      </c>
      <c r="E1754" s="115">
        <f>'Combining-Exhibit 4'!G$142</f>
        <v>0</v>
      </c>
      <c r="F1754" t="s">
        <v>812</v>
      </c>
    </row>
    <row r="1755" spans="1:6" x14ac:dyDescent="0.3">
      <c r="A1755">
        <f>VLOOKUP('Start Here'!$B$2,EntityNumber,2,FALSE)</f>
        <v>510002</v>
      </c>
      <c r="B1755" s="131">
        <f>YEAR('Start Here'!$B$5)</f>
        <v>2025</v>
      </c>
      <c r="C1755" s="213" t="str">
        <f>IF(ISBLANK('Combining-Exhibit 4'!$G$7),"",'Combining-Exhibit 4'!$G$7)</f>
        <v/>
      </c>
      <c r="D1755">
        <v>421200</v>
      </c>
      <c r="E1755" s="115">
        <f>'Combining-Exhibit 4'!G$143</f>
        <v>0</v>
      </c>
      <c r="F1755" t="s">
        <v>812</v>
      </c>
    </row>
    <row r="1756" spans="1:6" x14ac:dyDescent="0.3">
      <c r="A1756">
        <f>VLOOKUP('Start Here'!$B$2,EntityNumber,2,FALSE)</f>
        <v>510002</v>
      </c>
      <c r="B1756" s="131">
        <f>YEAR('Start Here'!$B$5)</f>
        <v>2025</v>
      </c>
      <c r="C1756" s="213" t="str">
        <f>IF(ISBLANK('Combining-Exhibit 4'!$G$7),"",'Combining-Exhibit 4'!$G$7)</f>
        <v/>
      </c>
      <c r="D1756">
        <v>421300</v>
      </c>
      <c r="E1756" s="115">
        <f>'Combining-Exhibit 4'!G$144</f>
        <v>0</v>
      </c>
      <c r="F1756" t="s">
        <v>812</v>
      </c>
    </row>
    <row r="1757" spans="1:6" x14ac:dyDescent="0.3">
      <c r="A1757">
        <f>VLOOKUP('Start Here'!$B$2,EntityNumber,2,FALSE)</f>
        <v>510002</v>
      </c>
      <c r="B1757" s="131">
        <f>YEAR('Start Here'!$B$5)</f>
        <v>2025</v>
      </c>
      <c r="C1757" s="213" t="str">
        <f>IF(ISBLANK('Combining-Exhibit 4'!$G$7),"",'Combining-Exhibit 4'!$G$7)</f>
        <v/>
      </c>
      <c r="D1757">
        <v>421400</v>
      </c>
      <c r="E1757" s="115">
        <f>'Combining-Exhibit 4'!G$145</f>
        <v>0</v>
      </c>
      <c r="F1757" t="s">
        <v>812</v>
      </c>
    </row>
    <row r="1758" spans="1:6" x14ac:dyDescent="0.3">
      <c r="A1758">
        <f>VLOOKUP('Start Here'!$B$2,EntityNumber,2,FALSE)</f>
        <v>510002</v>
      </c>
      <c r="B1758" s="131">
        <f>YEAR('Start Here'!$B$5)</f>
        <v>2025</v>
      </c>
      <c r="C1758" s="213" t="str">
        <f>IF(ISBLANK('Combining-Exhibit 4'!$G$7),"",'Combining-Exhibit 4'!$G$7)</f>
        <v/>
      </c>
      <c r="D1758">
        <v>421500</v>
      </c>
      <c r="E1758" s="115">
        <f>'Combining-Exhibit 4'!G$146</f>
        <v>0</v>
      </c>
      <c r="F1758" t="s">
        <v>812</v>
      </c>
    </row>
    <row r="1759" spans="1:6" x14ac:dyDescent="0.3">
      <c r="A1759">
        <f>VLOOKUP('Start Here'!$B$2,EntityNumber,2,FALSE)</f>
        <v>510002</v>
      </c>
      <c r="B1759" s="131">
        <f>YEAR('Start Here'!$B$5)</f>
        <v>2025</v>
      </c>
      <c r="C1759" s="213" t="str">
        <f>IF(ISBLANK('Combining-Exhibit 4'!$G$7),"",'Combining-Exhibit 4'!$G$7)</f>
        <v/>
      </c>
      <c r="D1759">
        <v>421900</v>
      </c>
      <c r="E1759" s="115">
        <f>'Combining-Exhibit 4'!G$147</f>
        <v>0</v>
      </c>
      <c r="F1759" t="s">
        <v>812</v>
      </c>
    </row>
    <row r="1760" spans="1:6" x14ac:dyDescent="0.3">
      <c r="A1760">
        <f>VLOOKUP('Start Here'!$B$2,EntityNumber,2,FALSE)</f>
        <v>510002</v>
      </c>
      <c r="B1760" s="131">
        <f>YEAR('Start Here'!$B$5)</f>
        <v>2025</v>
      </c>
      <c r="C1760" s="213" t="str">
        <f>IF(ISBLANK('Combining-Exhibit 4'!$G$7),"",'Combining-Exhibit 4'!$G$7)</f>
        <v/>
      </c>
      <c r="D1760">
        <v>422100</v>
      </c>
      <c r="E1760" s="115">
        <f>'Combining-Exhibit 4'!G$149</f>
        <v>0</v>
      </c>
      <c r="F1760" t="s">
        <v>812</v>
      </c>
    </row>
    <row r="1761" spans="1:6" x14ac:dyDescent="0.3">
      <c r="A1761">
        <f>VLOOKUP('Start Here'!$B$2,EntityNumber,2,FALSE)</f>
        <v>510002</v>
      </c>
      <c r="B1761" s="131">
        <f>YEAR('Start Here'!$B$5)</f>
        <v>2025</v>
      </c>
      <c r="C1761" s="213" t="str">
        <f>IF(ISBLANK('Combining-Exhibit 4'!$G$7),"",'Combining-Exhibit 4'!$G$7)</f>
        <v/>
      </c>
      <c r="D1761">
        <v>422200</v>
      </c>
      <c r="E1761" s="115">
        <f>'Combining-Exhibit 4'!G$150</f>
        <v>0</v>
      </c>
      <c r="F1761" t="s">
        <v>812</v>
      </c>
    </row>
    <row r="1762" spans="1:6" x14ac:dyDescent="0.3">
      <c r="A1762">
        <f>VLOOKUP('Start Here'!$B$2,EntityNumber,2,FALSE)</f>
        <v>510002</v>
      </c>
      <c r="B1762" s="131">
        <f>YEAR('Start Here'!$B$5)</f>
        <v>2025</v>
      </c>
      <c r="C1762" s="213" t="str">
        <f>IF(ISBLANK('Combining-Exhibit 4'!$G$7),"",'Combining-Exhibit 4'!$G$7)</f>
        <v/>
      </c>
      <c r="D1762">
        <v>422300</v>
      </c>
      <c r="E1762" s="115">
        <f>'Combining-Exhibit 4'!G$151</f>
        <v>0</v>
      </c>
      <c r="F1762" t="s">
        <v>812</v>
      </c>
    </row>
    <row r="1763" spans="1:6" x14ac:dyDescent="0.3">
      <c r="A1763">
        <f>VLOOKUP('Start Here'!$B$2,EntityNumber,2,FALSE)</f>
        <v>510002</v>
      </c>
      <c r="B1763" s="131">
        <f>YEAR('Start Here'!$B$5)</f>
        <v>2025</v>
      </c>
      <c r="C1763" s="213" t="str">
        <f>IF(ISBLANK('Combining-Exhibit 4'!$G$7),"",'Combining-Exhibit 4'!$G$7)</f>
        <v/>
      </c>
      <c r="D1763">
        <v>422500</v>
      </c>
      <c r="E1763" s="115">
        <f>'Combining-Exhibit 4'!G$152</f>
        <v>0</v>
      </c>
      <c r="F1763" t="s">
        <v>812</v>
      </c>
    </row>
    <row r="1764" spans="1:6" x14ac:dyDescent="0.3">
      <c r="A1764">
        <f>VLOOKUP('Start Here'!$B$2,EntityNumber,2,FALSE)</f>
        <v>510002</v>
      </c>
      <c r="B1764" s="131">
        <f>YEAR('Start Here'!$B$5)</f>
        <v>2025</v>
      </c>
      <c r="C1764" s="213" t="str">
        <f>IF(ISBLANK('Combining-Exhibit 4'!$G$7),"",'Combining-Exhibit 4'!$G$7)</f>
        <v/>
      </c>
      <c r="D1764">
        <v>422900</v>
      </c>
      <c r="E1764" s="115">
        <f>'Combining-Exhibit 4'!G$153</f>
        <v>0</v>
      </c>
      <c r="F1764" t="s">
        <v>812</v>
      </c>
    </row>
    <row r="1765" spans="1:6" x14ac:dyDescent="0.3">
      <c r="A1765">
        <f>VLOOKUP('Start Here'!$B$2,EntityNumber,2,FALSE)</f>
        <v>510002</v>
      </c>
      <c r="B1765" s="131">
        <f>YEAR('Start Here'!$B$5)</f>
        <v>2025</v>
      </c>
      <c r="C1765" s="213" t="str">
        <f>IF(ISBLANK('Combining-Exhibit 4'!$G$7),"",'Combining-Exhibit 4'!$G$7)</f>
        <v/>
      </c>
      <c r="D1765">
        <v>431100</v>
      </c>
      <c r="E1765" s="115">
        <f>'Combining-Exhibit 4'!G$158</f>
        <v>0</v>
      </c>
      <c r="F1765" t="s">
        <v>812</v>
      </c>
    </row>
    <row r="1766" spans="1:6" x14ac:dyDescent="0.3">
      <c r="A1766">
        <f>VLOOKUP('Start Here'!$B$2,EntityNumber,2,FALSE)</f>
        <v>510002</v>
      </c>
      <c r="B1766" s="131">
        <f>YEAR('Start Here'!$B$5)</f>
        <v>2025</v>
      </c>
      <c r="C1766" s="213" t="str">
        <f>IF(ISBLANK('Combining-Exhibit 4'!$G$7),"",'Combining-Exhibit 4'!$G$7)</f>
        <v/>
      </c>
      <c r="D1766">
        <v>432100</v>
      </c>
      <c r="E1766" s="115">
        <f>'Combining-Exhibit 4'!G$160</f>
        <v>0</v>
      </c>
      <c r="F1766" t="s">
        <v>812</v>
      </c>
    </row>
    <row r="1767" spans="1:6" x14ac:dyDescent="0.3">
      <c r="A1767">
        <f>VLOOKUP('Start Here'!$B$2,EntityNumber,2,FALSE)</f>
        <v>510002</v>
      </c>
      <c r="B1767" s="131">
        <f>YEAR('Start Here'!$B$5)</f>
        <v>2025</v>
      </c>
      <c r="C1767" s="213" t="str">
        <f>IF(ISBLANK('Combining-Exhibit 4'!$G$7),"",'Combining-Exhibit 4'!$G$7)</f>
        <v/>
      </c>
      <c r="D1767">
        <v>432200</v>
      </c>
      <c r="E1767" s="115">
        <f>'Combining-Exhibit 4'!G$161</f>
        <v>0</v>
      </c>
      <c r="F1767" t="s">
        <v>812</v>
      </c>
    </row>
    <row r="1768" spans="1:6" x14ac:dyDescent="0.3">
      <c r="A1768">
        <f>VLOOKUP('Start Here'!$B$2,EntityNumber,2,FALSE)</f>
        <v>510002</v>
      </c>
      <c r="B1768" s="131">
        <f>YEAR('Start Here'!$B$5)</f>
        <v>2025</v>
      </c>
      <c r="C1768" s="213" t="str">
        <f>IF(ISBLANK('Combining-Exhibit 4'!$G$7),"",'Combining-Exhibit 4'!$G$7)</f>
        <v/>
      </c>
      <c r="D1768">
        <v>433100</v>
      </c>
      <c r="E1768" s="115">
        <f>'Combining-Exhibit 4'!G$163</f>
        <v>0</v>
      </c>
      <c r="F1768" t="s">
        <v>812</v>
      </c>
    </row>
    <row r="1769" spans="1:6" x14ac:dyDescent="0.3">
      <c r="A1769">
        <f>VLOOKUP('Start Here'!$B$2,EntityNumber,2,FALSE)</f>
        <v>510002</v>
      </c>
      <c r="B1769" s="131">
        <f>YEAR('Start Here'!$B$5)</f>
        <v>2025</v>
      </c>
      <c r="C1769" s="213" t="str">
        <f>IF(ISBLANK('Combining-Exhibit 4'!$G$7),"",'Combining-Exhibit 4'!$G$7)</f>
        <v/>
      </c>
      <c r="D1769">
        <v>433200</v>
      </c>
      <c r="E1769" s="115">
        <f>'Combining-Exhibit 4'!G$164</f>
        <v>0</v>
      </c>
      <c r="F1769" t="s">
        <v>812</v>
      </c>
    </row>
    <row r="1770" spans="1:6" x14ac:dyDescent="0.3">
      <c r="A1770">
        <f>VLOOKUP('Start Here'!$B$2,EntityNumber,2,FALSE)</f>
        <v>510002</v>
      </c>
      <c r="B1770" s="131">
        <f>YEAR('Start Here'!$B$5)</f>
        <v>2025</v>
      </c>
      <c r="C1770" s="213" t="str">
        <f>IF(ISBLANK('Combining-Exhibit 4'!$G$7),"",'Combining-Exhibit 4'!$G$7)</f>
        <v/>
      </c>
      <c r="D1770">
        <v>433300</v>
      </c>
      <c r="E1770" s="115">
        <f>'Combining-Exhibit 4'!G$165</f>
        <v>0</v>
      </c>
      <c r="F1770" t="s">
        <v>812</v>
      </c>
    </row>
    <row r="1771" spans="1:6" x14ac:dyDescent="0.3">
      <c r="A1771">
        <f>VLOOKUP('Start Here'!$B$2,EntityNumber,2,FALSE)</f>
        <v>510002</v>
      </c>
      <c r="B1771" s="131">
        <f>YEAR('Start Here'!$B$5)</f>
        <v>2025</v>
      </c>
      <c r="C1771" s="213" t="str">
        <f>IF(ISBLANK('Combining-Exhibit 4'!$G$7),"",'Combining-Exhibit 4'!$G$7)</f>
        <v/>
      </c>
      <c r="D1771">
        <v>434000</v>
      </c>
      <c r="E1771" s="115">
        <f>'Combining-Exhibit 4'!G$166</f>
        <v>0</v>
      </c>
      <c r="F1771" t="s">
        <v>812</v>
      </c>
    </row>
    <row r="1772" spans="1:6" x14ac:dyDescent="0.3">
      <c r="A1772">
        <f>VLOOKUP('Start Here'!$B$2,EntityNumber,2,FALSE)</f>
        <v>510002</v>
      </c>
      <c r="B1772" s="131">
        <f>YEAR('Start Here'!$B$5)</f>
        <v>2025</v>
      </c>
      <c r="C1772" s="213" t="str">
        <f>IF(ISBLANK('Combining-Exhibit 4'!$G$7),"",'Combining-Exhibit 4'!$G$7)</f>
        <v/>
      </c>
      <c r="D1772">
        <v>439000</v>
      </c>
      <c r="E1772" s="115">
        <f>'Combining-Exhibit 4'!G$167</f>
        <v>0</v>
      </c>
      <c r="F1772" t="s">
        <v>812</v>
      </c>
    </row>
    <row r="1773" spans="1:6" x14ac:dyDescent="0.3">
      <c r="A1773">
        <f>VLOOKUP('Start Here'!$B$2,EntityNumber,2,FALSE)</f>
        <v>510002</v>
      </c>
      <c r="B1773" s="131">
        <f>YEAR('Start Here'!$B$5)</f>
        <v>2025</v>
      </c>
      <c r="C1773" s="213" t="str">
        <f>IF(ISBLANK('Combining-Exhibit 4'!$G$7),"",'Combining-Exhibit 4'!$G$7)</f>
        <v/>
      </c>
      <c r="D1773">
        <v>441100</v>
      </c>
      <c r="E1773" s="115">
        <f>'Combining-Exhibit 4'!G$172</f>
        <v>0</v>
      </c>
      <c r="F1773" t="s">
        <v>812</v>
      </c>
    </row>
    <row r="1774" spans="1:6" x14ac:dyDescent="0.3">
      <c r="A1774">
        <f>VLOOKUP('Start Here'!$B$2,EntityNumber,2,FALSE)</f>
        <v>510002</v>
      </c>
      <c r="B1774" s="131">
        <f>YEAR('Start Here'!$B$5)</f>
        <v>2025</v>
      </c>
      <c r="C1774" s="213" t="str">
        <f>IF(ISBLANK('Combining-Exhibit 4'!$G$7),"",'Combining-Exhibit 4'!$G$7)</f>
        <v/>
      </c>
      <c r="D1774">
        <v>441200</v>
      </c>
      <c r="E1774" s="115">
        <f>'Combining-Exhibit 4'!G$173</f>
        <v>0</v>
      </c>
      <c r="F1774" t="s">
        <v>812</v>
      </c>
    </row>
    <row r="1775" spans="1:6" x14ac:dyDescent="0.3">
      <c r="A1775">
        <f>VLOOKUP('Start Here'!$B$2,EntityNumber,2,FALSE)</f>
        <v>510002</v>
      </c>
      <c r="B1775" s="131">
        <f>YEAR('Start Here'!$B$5)</f>
        <v>2025</v>
      </c>
      <c r="C1775" s="213" t="str">
        <f>IF(ISBLANK('Combining-Exhibit 4'!$G$7),"",'Combining-Exhibit 4'!$G$7)</f>
        <v/>
      </c>
      <c r="D1775">
        <v>441300</v>
      </c>
      <c r="E1775" s="115">
        <f>'Combining-Exhibit 4'!G$174</f>
        <v>0</v>
      </c>
      <c r="F1775" t="s">
        <v>812</v>
      </c>
    </row>
    <row r="1776" spans="1:6" x14ac:dyDescent="0.3">
      <c r="A1776">
        <f>VLOOKUP('Start Here'!$B$2,EntityNumber,2,FALSE)</f>
        <v>510002</v>
      </c>
      <c r="B1776" s="131">
        <f>YEAR('Start Here'!$B$5)</f>
        <v>2025</v>
      </c>
      <c r="C1776" s="213" t="str">
        <f>IF(ISBLANK('Combining-Exhibit 4'!$G$7),"",'Combining-Exhibit 4'!$G$7)</f>
        <v/>
      </c>
      <c r="D1776">
        <v>441500</v>
      </c>
      <c r="E1776" s="115">
        <f>'Combining-Exhibit 4'!G$175</f>
        <v>0</v>
      </c>
      <c r="F1776" t="s">
        <v>812</v>
      </c>
    </row>
    <row r="1777" spans="1:6" x14ac:dyDescent="0.3">
      <c r="A1777">
        <f>VLOOKUP('Start Here'!$B$2,EntityNumber,2,FALSE)</f>
        <v>510002</v>
      </c>
      <c r="B1777" s="131">
        <f>YEAR('Start Here'!$B$5)</f>
        <v>2025</v>
      </c>
      <c r="C1777" s="213" t="str">
        <f>IF(ISBLANK('Combining-Exhibit 4'!$G$7),"",'Combining-Exhibit 4'!$G$7)</f>
        <v/>
      </c>
      <c r="D1777">
        <v>441900</v>
      </c>
      <c r="E1777" s="115">
        <f>'Combining-Exhibit 4'!G$176</f>
        <v>0</v>
      </c>
      <c r="F1777" t="s">
        <v>812</v>
      </c>
    </row>
    <row r="1778" spans="1:6" x14ac:dyDescent="0.3">
      <c r="A1778">
        <f>VLOOKUP('Start Here'!$B$2,EntityNumber,2,FALSE)</f>
        <v>510002</v>
      </c>
      <c r="B1778" s="131">
        <f>YEAR('Start Here'!$B$5)</f>
        <v>2025</v>
      </c>
      <c r="C1778" s="213" t="str">
        <f>IF(ISBLANK('Combining-Exhibit 4'!$G$7),"",'Combining-Exhibit 4'!$G$7)</f>
        <v/>
      </c>
      <c r="D1778">
        <v>442100</v>
      </c>
      <c r="E1778" s="115">
        <f>'Combining-Exhibit 4'!G$178</f>
        <v>0</v>
      </c>
      <c r="F1778" t="s">
        <v>812</v>
      </c>
    </row>
    <row r="1779" spans="1:6" x14ac:dyDescent="0.3">
      <c r="A1779">
        <f>VLOOKUP('Start Here'!$B$2,EntityNumber,2,FALSE)</f>
        <v>510002</v>
      </c>
      <c r="B1779" s="131">
        <f>YEAR('Start Here'!$B$5)</f>
        <v>2025</v>
      </c>
      <c r="C1779" s="213" t="str">
        <f>IF(ISBLANK('Combining-Exhibit 4'!$G$7),"",'Combining-Exhibit 4'!$G$7)</f>
        <v/>
      </c>
      <c r="D1779">
        <v>442200</v>
      </c>
      <c r="E1779" s="115">
        <f>'Combining-Exhibit 4'!G$179</f>
        <v>0</v>
      </c>
      <c r="F1779" t="s">
        <v>812</v>
      </c>
    </row>
    <row r="1780" spans="1:6" x14ac:dyDescent="0.3">
      <c r="A1780">
        <f>VLOOKUP('Start Here'!$B$2,EntityNumber,2,FALSE)</f>
        <v>510002</v>
      </c>
      <c r="B1780" s="131">
        <f>YEAR('Start Here'!$B$5)</f>
        <v>2025</v>
      </c>
      <c r="C1780" s="213" t="str">
        <f>IF(ISBLANK('Combining-Exhibit 4'!$G$7),"",'Combining-Exhibit 4'!$G$7)</f>
        <v/>
      </c>
      <c r="D1780">
        <v>442300</v>
      </c>
      <c r="E1780" s="115">
        <f>'Combining-Exhibit 4'!G$180</f>
        <v>0</v>
      </c>
      <c r="F1780" t="s">
        <v>812</v>
      </c>
    </row>
    <row r="1781" spans="1:6" x14ac:dyDescent="0.3">
      <c r="A1781">
        <f>VLOOKUP('Start Here'!$B$2,EntityNumber,2,FALSE)</f>
        <v>510002</v>
      </c>
      <c r="B1781" s="131">
        <f>YEAR('Start Here'!$B$5)</f>
        <v>2025</v>
      </c>
      <c r="C1781" s="213" t="str">
        <f>IF(ISBLANK('Combining-Exhibit 4'!$G$7),"",'Combining-Exhibit 4'!$G$7)</f>
        <v/>
      </c>
      <c r="D1781">
        <v>442400</v>
      </c>
      <c r="E1781" s="115">
        <f>'Combining-Exhibit 4'!G$181</f>
        <v>0</v>
      </c>
      <c r="F1781" t="s">
        <v>812</v>
      </c>
    </row>
    <row r="1782" spans="1:6" x14ac:dyDescent="0.3">
      <c r="A1782">
        <f>VLOOKUP('Start Here'!$B$2,EntityNumber,2,FALSE)</f>
        <v>510002</v>
      </c>
      <c r="B1782" s="131">
        <f>YEAR('Start Here'!$B$5)</f>
        <v>2025</v>
      </c>
      <c r="C1782" s="213" t="str">
        <f>IF(ISBLANK('Combining-Exhibit 4'!$G$7),"",'Combining-Exhibit 4'!$G$7)</f>
        <v/>
      </c>
      <c r="D1782">
        <v>442500</v>
      </c>
      <c r="E1782" s="115">
        <f>'Combining-Exhibit 4'!G$182</f>
        <v>0</v>
      </c>
      <c r="F1782" t="s">
        <v>812</v>
      </c>
    </row>
    <row r="1783" spans="1:6" x14ac:dyDescent="0.3">
      <c r="A1783">
        <f>VLOOKUP('Start Here'!$B$2,EntityNumber,2,FALSE)</f>
        <v>510002</v>
      </c>
      <c r="B1783" s="131">
        <f>YEAR('Start Here'!$B$5)</f>
        <v>2025</v>
      </c>
      <c r="C1783" s="213" t="str">
        <f>IF(ISBLANK('Combining-Exhibit 4'!$G$7),"",'Combining-Exhibit 4'!$G$7)</f>
        <v/>
      </c>
      <c r="D1783">
        <v>442600</v>
      </c>
      <c r="E1783" s="115">
        <f>'Combining-Exhibit 4'!G$183</f>
        <v>0</v>
      </c>
      <c r="F1783" t="s">
        <v>812</v>
      </c>
    </row>
    <row r="1784" spans="1:6" x14ac:dyDescent="0.3">
      <c r="A1784">
        <f>VLOOKUP('Start Here'!$B$2,EntityNumber,2,FALSE)</f>
        <v>510002</v>
      </c>
      <c r="B1784" s="131">
        <f>YEAR('Start Here'!$B$5)</f>
        <v>2025</v>
      </c>
      <c r="C1784" s="213" t="str">
        <f>IF(ISBLANK('Combining-Exhibit 4'!$G$7),"",'Combining-Exhibit 4'!$G$7)</f>
        <v/>
      </c>
      <c r="D1784">
        <v>442900</v>
      </c>
      <c r="E1784" s="115">
        <f>'Combining-Exhibit 4'!G$184</f>
        <v>0</v>
      </c>
      <c r="F1784" t="s">
        <v>812</v>
      </c>
    </row>
    <row r="1785" spans="1:6" x14ac:dyDescent="0.3">
      <c r="A1785">
        <f>VLOOKUP('Start Here'!$B$2,EntityNumber,2,FALSE)</f>
        <v>510002</v>
      </c>
      <c r="B1785" s="131">
        <f>YEAR('Start Here'!$B$5)</f>
        <v>2025</v>
      </c>
      <c r="C1785" s="213" t="str">
        <f>IF(ISBLANK('Combining-Exhibit 4'!$G$7),"",'Combining-Exhibit 4'!$G$7)</f>
        <v/>
      </c>
      <c r="D1785">
        <v>443100</v>
      </c>
      <c r="E1785" s="115">
        <f>'Combining-Exhibit 4'!G$186</f>
        <v>0</v>
      </c>
      <c r="F1785" t="s">
        <v>812</v>
      </c>
    </row>
    <row r="1786" spans="1:6" x14ac:dyDescent="0.3">
      <c r="A1786">
        <f>VLOOKUP('Start Here'!$B$2,EntityNumber,2,FALSE)</f>
        <v>510002</v>
      </c>
      <c r="B1786" s="131">
        <f>YEAR('Start Here'!$B$5)</f>
        <v>2025</v>
      </c>
      <c r="C1786" s="213" t="str">
        <f>IF(ISBLANK('Combining-Exhibit 4'!$G$7),"",'Combining-Exhibit 4'!$G$7)</f>
        <v/>
      </c>
      <c r="D1786">
        <v>443200</v>
      </c>
      <c r="E1786" s="115">
        <f>'Combining-Exhibit 4'!G$187</f>
        <v>0</v>
      </c>
      <c r="F1786" t="s">
        <v>812</v>
      </c>
    </row>
    <row r="1787" spans="1:6" x14ac:dyDescent="0.3">
      <c r="A1787">
        <f>VLOOKUP('Start Here'!$B$2,EntityNumber,2,FALSE)</f>
        <v>510002</v>
      </c>
      <c r="B1787" s="131">
        <f>YEAR('Start Here'!$B$5)</f>
        <v>2025</v>
      </c>
      <c r="C1787" s="213" t="str">
        <f>IF(ISBLANK('Combining-Exhibit 4'!$G$7),"",'Combining-Exhibit 4'!$G$7)</f>
        <v/>
      </c>
      <c r="D1787">
        <v>443300</v>
      </c>
      <c r="E1787" s="115">
        <f>'Combining-Exhibit 4'!G$188</f>
        <v>0</v>
      </c>
      <c r="F1787" t="s">
        <v>812</v>
      </c>
    </row>
    <row r="1788" spans="1:6" x14ac:dyDescent="0.3">
      <c r="A1788">
        <f>VLOOKUP('Start Here'!$B$2,EntityNumber,2,FALSE)</f>
        <v>510002</v>
      </c>
      <c r="B1788" s="131">
        <f>YEAR('Start Here'!$B$5)</f>
        <v>2025</v>
      </c>
      <c r="C1788" s="213" t="str">
        <f>IF(ISBLANK('Combining-Exhibit 4'!$G$7),"",'Combining-Exhibit 4'!$G$7)</f>
        <v/>
      </c>
      <c r="D1788">
        <v>443400</v>
      </c>
      <c r="E1788" s="115">
        <f>'Combining-Exhibit 4'!G$189</f>
        <v>0</v>
      </c>
      <c r="F1788" t="s">
        <v>812</v>
      </c>
    </row>
    <row r="1789" spans="1:6" x14ac:dyDescent="0.3">
      <c r="A1789">
        <f>VLOOKUP('Start Here'!$B$2,EntityNumber,2,FALSE)</f>
        <v>510002</v>
      </c>
      <c r="B1789" s="131">
        <f>YEAR('Start Here'!$B$5)</f>
        <v>2025</v>
      </c>
      <c r="C1789" s="213" t="str">
        <f>IF(ISBLANK('Combining-Exhibit 4'!$G$7),"",'Combining-Exhibit 4'!$G$7)</f>
        <v/>
      </c>
      <c r="D1789">
        <v>443900</v>
      </c>
      <c r="E1789" s="115">
        <f>'Combining-Exhibit 4'!G$190</f>
        <v>0</v>
      </c>
      <c r="F1789" t="s">
        <v>812</v>
      </c>
    </row>
    <row r="1790" spans="1:6" x14ac:dyDescent="0.3">
      <c r="A1790">
        <f>VLOOKUP('Start Here'!$B$2,EntityNumber,2,FALSE)</f>
        <v>510002</v>
      </c>
      <c r="B1790" s="131">
        <f>YEAR('Start Here'!$B$5)</f>
        <v>2025</v>
      </c>
      <c r="C1790" s="213" t="str">
        <f>IF(ISBLANK('Combining-Exhibit 4'!$G$7),"",'Combining-Exhibit 4'!$G$7)</f>
        <v/>
      </c>
      <c r="D1790">
        <v>444100</v>
      </c>
      <c r="E1790" s="115">
        <f>'Combining-Exhibit 4'!G$192</f>
        <v>0</v>
      </c>
      <c r="F1790" t="s">
        <v>812</v>
      </c>
    </row>
    <row r="1791" spans="1:6" x14ac:dyDescent="0.3">
      <c r="A1791">
        <f>VLOOKUP('Start Here'!$B$2,EntityNumber,2,FALSE)</f>
        <v>510002</v>
      </c>
      <c r="B1791" s="131">
        <f>YEAR('Start Here'!$B$5)</f>
        <v>2025</v>
      </c>
      <c r="C1791" s="213" t="str">
        <f>IF(ISBLANK('Combining-Exhibit 4'!$G$7),"",'Combining-Exhibit 4'!$G$7)</f>
        <v/>
      </c>
      <c r="D1791">
        <v>444200</v>
      </c>
      <c r="E1791" s="115">
        <f>'Combining-Exhibit 4'!G$193</f>
        <v>0</v>
      </c>
      <c r="F1791" t="s">
        <v>812</v>
      </c>
    </row>
    <row r="1792" spans="1:6" x14ac:dyDescent="0.3">
      <c r="A1792">
        <f>VLOOKUP('Start Here'!$B$2,EntityNumber,2,FALSE)</f>
        <v>510002</v>
      </c>
      <c r="B1792" s="131">
        <f>YEAR('Start Here'!$B$5)</f>
        <v>2025</v>
      </c>
      <c r="C1792" s="213" t="str">
        <f>IF(ISBLANK('Combining-Exhibit 4'!$G$7),"",'Combining-Exhibit 4'!$G$7)</f>
        <v/>
      </c>
      <c r="D1792">
        <v>444300</v>
      </c>
      <c r="E1792" s="115">
        <f>'Combining-Exhibit 4'!G$194</f>
        <v>0</v>
      </c>
      <c r="F1792" t="s">
        <v>812</v>
      </c>
    </row>
    <row r="1793" spans="1:6" x14ac:dyDescent="0.3">
      <c r="A1793">
        <f>VLOOKUP('Start Here'!$B$2,EntityNumber,2,FALSE)</f>
        <v>510002</v>
      </c>
      <c r="B1793" s="131">
        <f>YEAR('Start Here'!$B$5)</f>
        <v>2025</v>
      </c>
      <c r="C1793" s="213" t="str">
        <f>IF(ISBLANK('Combining-Exhibit 4'!$G$7),"",'Combining-Exhibit 4'!$G$7)</f>
        <v/>
      </c>
      <c r="D1793">
        <v>444400</v>
      </c>
      <c r="E1793" s="115">
        <f>'Combining-Exhibit 4'!G$195</f>
        <v>0</v>
      </c>
      <c r="F1793" t="s">
        <v>812</v>
      </c>
    </row>
    <row r="1794" spans="1:6" x14ac:dyDescent="0.3">
      <c r="A1794">
        <f>VLOOKUP('Start Here'!$B$2,EntityNumber,2,FALSE)</f>
        <v>510002</v>
      </c>
      <c r="B1794" s="131">
        <f>YEAR('Start Here'!$B$5)</f>
        <v>2025</v>
      </c>
      <c r="C1794" s="213" t="str">
        <f>IF(ISBLANK('Combining-Exhibit 4'!$G$7),"",'Combining-Exhibit 4'!$G$7)</f>
        <v/>
      </c>
      <c r="D1794">
        <v>444500</v>
      </c>
      <c r="E1794" s="115">
        <f>'Combining-Exhibit 4'!G$196</f>
        <v>0</v>
      </c>
      <c r="F1794" t="s">
        <v>812</v>
      </c>
    </row>
    <row r="1795" spans="1:6" x14ac:dyDescent="0.3">
      <c r="A1795">
        <f>VLOOKUP('Start Here'!$B$2,EntityNumber,2,FALSE)</f>
        <v>510002</v>
      </c>
      <c r="B1795" s="131">
        <f>YEAR('Start Here'!$B$5)</f>
        <v>2025</v>
      </c>
      <c r="C1795" s="213" t="str">
        <f>IF(ISBLANK('Combining-Exhibit 4'!$G$7),"",'Combining-Exhibit 4'!$G$7)</f>
        <v/>
      </c>
      <c r="D1795">
        <v>444900</v>
      </c>
      <c r="E1795" s="115">
        <f>'Combining-Exhibit 4'!G$197</f>
        <v>0</v>
      </c>
      <c r="F1795" t="s">
        <v>812</v>
      </c>
    </row>
    <row r="1796" spans="1:6" x14ac:dyDescent="0.3">
      <c r="A1796">
        <f>VLOOKUP('Start Here'!$B$2,EntityNumber,2,FALSE)</f>
        <v>510002</v>
      </c>
      <c r="B1796" s="131">
        <f>YEAR('Start Here'!$B$5)</f>
        <v>2025</v>
      </c>
      <c r="C1796" s="213" t="str">
        <f>IF(ISBLANK('Combining-Exhibit 4'!$G$7),"",'Combining-Exhibit 4'!$G$7)</f>
        <v/>
      </c>
      <c r="D1796">
        <v>451100</v>
      </c>
      <c r="E1796" s="115">
        <f>'Combining-Exhibit 4'!G$202</f>
        <v>0</v>
      </c>
      <c r="F1796" t="s">
        <v>812</v>
      </c>
    </row>
    <row r="1797" spans="1:6" x14ac:dyDescent="0.3">
      <c r="A1797">
        <f>VLOOKUP('Start Here'!$B$2,EntityNumber,2,FALSE)</f>
        <v>510002</v>
      </c>
      <c r="B1797" s="131">
        <f>YEAR('Start Here'!$B$5)</f>
        <v>2025</v>
      </c>
      <c r="C1797" s="213" t="str">
        <f>IF(ISBLANK('Combining-Exhibit 4'!$G$7),"",'Combining-Exhibit 4'!$G$7)</f>
        <v/>
      </c>
      <c r="D1797">
        <v>451200</v>
      </c>
      <c r="E1797" s="115">
        <f>'Combining-Exhibit 4'!G$203</f>
        <v>0</v>
      </c>
      <c r="F1797" t="s">
        <v>812</v>
      </c>
    </row>
    <row r="1798" spans="1:6" x14ac:dyDescent="0.3">
      <c r="A1798">
        <f>VLOOKUP('Start Here'!$B$2,EntityNumber,2,FALSE)</f>
        <v>510002</v>
      </c>
      <c r="B1798" s="131">
        <f>YEAR('Start Here'!$B$5)</f>
        <v>2025</v>
      </c>
      <c r="C1798" s="213" t="str">
        <f>IF(ISBLANK('Combining-Exhibit 4'!$G$7),"",'Combining-Exhibit 4'!$G$7)</f>
        <v/>
      </c>
      <c r="D1798">
        <v>451300</v>
      </c>
      <c r="E1798" s="115">
        <f>'Combining-Exhibit 4'!G$204</f>
        <v>0</v>
      </c>
      <c r="F1798" t="s">
        <v>812</v>
      </c>
    </row>
    <row r="1799" spans="1:6" x14ac:dyDescent="0.3">
      <c r="A1799">
        <f>VLOOKUP('Start Here'!$B$2,EntityNumber,2,FALSE)</f>
        <v>510002</v>
      </c>
      <c r="B1799" s="131">
        <f>YEAR('Start Here'!$B$5)</f>
        <v>2025</v>
      </c>
      <c r="C1799" s="213" t="str">
        <f>IF(ISBLANK('Combining-Exhibit 4'!$G$7),"",'Combining-Exhibit 4'!$G$7)</f>
        <v/>
      </c>
      <c r="D1799">
        <v>451400</v>
      </c>
      <c r="E1799" s="115">
        <f>'Combining-Exhibit 4'!G$205</f>
        <v>0</v>
      </c>
      <c r="F1799" t="s">
        <v>812</v>
      </c>
    </row>
    <row r="1800" spans="1:6" x14ac:dyDescent="0.3">
      <c r="A1800">
        <f>VLOOKUP('Start Here'!$B$2,EntityNumber,2,FALSE)</f>
        <v>510002</v>
      </c>
      <c r="B1800" s="131">
        <f>YEAR('Start Here'!$B$5)</f>
        <v>2025</v>
      </c>
      <c r="C1800" s="213" t="str">
        <f>IF(ISBLANK('Combining-Exhibit 4'!$G$7),"",'Combining-Exhibit 4'!$G$7)</f>
        <v/>
      </c>
      <c r="D1800">
        <v>451500</v>
      </c>
      <c r="E1800" s="115">
        <f>'Combining-Exhibit 4'!G$206</f>
        <v>0</v>
      </c>
      <c r="F1800" t="s">
        <v>812</v>
      </c>
    </row>
    <row r="1801" spans="1:6" x14ac:dyDescent="0.3">
      <c r="A1801">
        <f>VLOOKUP('Start Here'!$B$2,EntityNumber,2,FALSE)</f>
        <v>510002</v>
      </c>
      <c r="B1801" s="131">
        <f>YEAR('Start Here'!$B$5)</f>
        <v>2025</v>
      </c>
      <c r="C1801" s="213" t="str">
        <f>IF(ISBLANK('Combining-Exhibit 4'!$G$7),"",'Combining-Exhibit 4'!$G$7)</f>
        <v/>
      </c>
      <c r="D1801">
        <v>451600</v>
      </c>
      <c r="E1801" s="115">
        <f>'Combining-Exhibit 4'!G$207</f>
        <v>0</v>
      </c>
      <c r="F1801" t="s">
        <v>812</v>
      </c>
    </row>
    <row r="1802" spans="1:6" x14ac:dyDescent="0.3">
      <c r="A1802">
        <f>VLOOKUP('Start Here'!$B$2,EntityNumber,2,FALSE)</f>
        <v>510002</v>
      </c>
      <c r="B1802" s="131">
        <f>YEAR('Start Here'!$B$5)</f>
        <v>2025</v>
      </c>
      <c r="C1802" s="213" t="str">
        <f>IF(ISBLANK('Combining-Exhibit 4'!$G$7),"",'Combining-Exhibit 4'!$G$7)</f>
        <v/>
      </c>
      <c r="D1802">
        <v>451900</v>
      </c>
      <c r="E1802" s="115">
        <f>'Combining-Exhibit 4'!G$208</f>
        <v>0</v>
      </c>
      <c r="F1802" t="s">
        <v>812</v>
      </c>
    </row>
    <row r="1803" spans="1:6" x14ac:dyDescent="0.3">
      <c r="A1803">
        <f>VLOOKUP('Start Here'!$B$2,EntityNumber,2,FALSE)</f>
        <v>510002</v>
      </c>
      <c r="B1803" s="131">
        <f>YEAR('Start Here'!$B$5)</f>
        <v>2025</v>
      </c>
      <c r="C1803" s="213" t="str">
        <f>IF(ISBLANK('Combining-Exhibit 4'!$G$7),"",'Combining-Exhibit 4'!$G$7)</f>
        <v/>
      </c>
      <c r="D1803">
        <v>452100</v>
      </c>
      <c r="E1803" s="115">
        <f>'Combining-Exhibit 4'!G$210</f>
        <v>0</v>
      </c>
      <c r="F1803" t="s">
        <v>812</v>
      </c>
    </row>
    <row r="1804" spans="1:6" x14ac:dyDescent="0.3">
      <c r="A1804">
        <f>VLOOKUP('Start Here'!$B$2,EntityNumber,2,FALSE)</f>
        <v>510002</v>
      </c>
      <c r="B1804" s="131">
        <f>YEAR('Start Here'!$B$5)</f>
        <v>2025</v>
      </c>
      <c r="C1804" s="213" t="str">
        <f>IF(ISBLANK('Combining-Exhibit 4'!$G$7),"",'Combining-Exhibit 4'!$G$7)</f>
        <v/>
      </c>
      <c r="D1804">
        <v>452200</v>
      </c>
      <c r="E1804" s="115">
        <f>'Combining-Exhibit 4'!G$211</f>
        <v>0</v>
      </c>
      <c r="F1804" t="s">
        <v>812</v>
      </c>
    </row>
    <row r="1805" spans="1:6" x14ac:dyDescent="0.3">
      <c r="A1805">
        <f>VLOOKUP('Start Here'!$B$2,EntityNumber,2,FALSE)</f>
        <v>510002</v>
      </c>
      <c r="B1805" s="131">
        <f>YEAR('Start Here'!$B$5)</f>
        <v>2025</v>
      </c>
      <c r="C1805" s="213" t="str">
        <f>IF(ISBLANK('Combining-Exhibit 4'!$G$7),"",'Combining-Exhibit 4'!$G$7)</f>
        <v/>
      </c>
      <c r="D1805">
        <v>452300</v>
      </c>
      <c r="E1805" s="115">
        <f>'Combining-Exhibit 4'!G$212</f>
        <v>0</v>
      </c>
      <c r="F1805" t="s">
        <v>812</v>
      </c>
    </row>
    <row r="1806" spans="1:6" x14ac:dyDescent="0.3">
      <c r="A1806">
        <f>VLOOKUP('Start Here'!$B$2,EntityNumber,2,FALSE)</f>
        <v>510002</v>
      </c>
      <c r="B1806" s="131">
        <f>YEAR('Start Here'!$B$5)</f>
        <v>2025</v>
      </c>
      <c r="C1806" s="213" t="str">
        <f>IF(ISBLANK('Combining-Exhibit 4'!$G$7),"",'Combining-Exhibit 4'!$G$7)</f>
        <v/>
      </c>
      <c r="D1806">
        <v>452400</v>
      </c>
      <c r="E1806" s="115">
        <f>'Combining-Exhibit 4'!G$213</f>
        <v>0</v>
      </c>
      <c r="F1806" t="s">
        <v>812</v>
      </c>
    </row>
    <row r="1807" spans="1:6" x14ac:dyDescent="0.3">
      <c r="A1807">
        <f>VLOOKUP('Start Here'!$B$2,EntityNumber,2,FALSE)</f>
        <v>510002</v>
      </c>
      <c r="B1807" s="131">
        <f>YEAR('Start Here'!$B$5)</f>
        <v>2025</v>
      </c>
      <c r="C1807" s="213" t="str">
        <f>IF(ISBLANK('Combining-Exhibit 4'!$G$7),"",'Combining-Exhibit 4'!$G$7)</f>
        <v/>
      </c>
      <c r="D1807">
        <v>452500</v>
      </c>
      <c r="E1807" s="115">
        <f>'Combining-Exhibit 4'!G$214</f>
        <v>0</v>
      </c>
      <c r="F1807" t="s">
        <v>812</v>
      </c>
    </row>
    <row r="1808" spans="1:6" x14ac:dyDescent="0.3">
      <c r="A1808">
        <f>VLOOKUP('Start Here'!$B$2,EntityNumber,2,FALSE)</f>
        <v>510002</v>
      </c>
      <c r="B1808" s="131">
        <f>YEAR('Start Here'!$B$5)</f>
        <v>2025</v>
      </c>
      <c r="C1808" s="213" t="str">
        <f>IF(ISBLANK('Combining-Exhibit 4'!$G$7),"",'Combining-Exhibit 4'!$G$7)</f>
        <v/>
      </c>
      <c r="D1808">
        <v>452900</v>
      </c>
      <c r="E1808" s="115">
        <f>'Combining-Exhibit 4'!G$215</f>
        <v>0</v>
      </c>
      <c r="F1808" t="s">
        <v>812</v>
      </c>
    </row>
    <row r="1809" spans="1:6" x14ac:dyDescent="0.3">
      <c r="A1809">
        <f>VLOOKUP('Start Here'!$B$2,EntityNumber,2,FALSE)</f>
        <v>510002</v>
      </c>
      <c r="B1809" s="131">
        <f>YEAR('Start Here'!$B$5)</f>
        <v>2025</v>
      </c>
      <c r="C1809" s="213" t="str">
        <f>IF(ISBLANK('Combining-Exhibit 4'!$G$7),"",'Combining-Exhibit 4'!$G$7)</f>
        <v/>
      </c>
      <c r="D1809">
        <v>461100</v>
      </c>
      <c r="E1809" s="115">
        <f>'Combining-Exhibit 4'!G$220</f>
        <v>0</v>
      </c>
      <c r="F1809" t="s">
        <v>812</v>
      </c>
    </row>
    <row r="1810" spans="1:6" x14ac:dyDescent="0.3">
      <c r="A1810">
        <f>VLOOKUP('Start Here'!$B$2,EntityNumber,2,FALSE)</f>
        <v>510002</v>
      </c>
      <c r="B1810" s="131">
        <f>YEAR('Start Here'!$B$5)</f>
        <v>2025</v>
      </c>
      <c r="C1810" s="213" t="str">
        <f>IF(ISBLANK('Combining-Exhibit 4'!$G$7),"",'Combining-Exhibit 4'!$G$7)</f>
        <v/>
      </c>
      <c r="D1810">
        <v>461200</v>
      </c>
      <c r="E1810" s="115">
        <f>'Combining-Exhibit 4'!G$221</f>
        <v>0</v>
      </c>
      <c r="F1810" t="s">
        <v>812</v>
      </c>
    </row>
    <row r="1811" spans="1:6" x14ac:dyDescent="0.3">
      <c r="A1811">
        <f>VLOOKUP('Start Here'!$B$2,EntityNumber,2,FALSE)</f>
        <v>510002</v>
      </c>
      <c r="B1811" s="131">
        <f>YEAR('Start Here'!$B$5)</f>
        <v>2025</v>
      </c>
      <c r="C1811" s="213" t="str">
        <f>IF(ISBLANK('Combining-Exhibit 4'!$G$7),"",'Combining-Exhibit 4'!$G$7)</f>
        <v/>
      </c>
      <c r="D1811">
        <v>461300</v>
      </c>
      <c r="E1811" s="115">
        <f>'Combining-Exhibit 4'!G$222</f>
        <v>0</v>
      </c>
      <c r="F1811" t="s">
        <v>812</v>
      </c>
    </row>
    <row r="1812" spans="1:6" x14ac:dyDescent="0.3">
      <c r="A1812">
        <f>VLOOKUP('Start Here'!$B$2,EntityNumber,2,FALSE)</f>
        <v>510002</v>
      </c>
      <c r="B1812" s="131">
        <f>YEAR('Start Here'!$B$5)</f>
        <v>2025</v>
      </c>
      <c r="C1812" s="213" t="str">
        <f>IF(ISBLANK('Combining-Exhibit 4'!$G$7),"",'Combining-Exhibit 4'!$G$7)</f>
        <v/>
      </c>
      <c r="D1812">
        <v>461400</v>
      </c>
      <c r="E1812" s="115">
        <f>'Combining-Exhibit 4'!G$223</f>
        <v>0</v>
      </c>
      <c r="F1812" t="s">
        <v>812</v>
      </c>
    </row>
    <row r="1813" spans="1:6" x14ac:dyDescent="0.3">
      <c r="A1813">
        <f>VLOOKUP('Start Here'!$B$2,EntityNumber,2,FALSE)</f>
        <v>510002</v>
      </c>
      <c r="B1813" s="131">
        <f>YEAR('Start Here'!$B$5)</f>
        <v>2025</v>
      </c>
      <c r="C1813" s="213" t="str">
        <f>IF(ISBLANK('Combining-Exhibit 4'!$G$7),"",'Combining-Exhibit 4'!$G$7)</f>
        <v/>
      </c>
      <c r="D1813">
        <v>461500</v>
      </c>
      <c r="E1813" s="115">
        <f>'Combining-Exhibit 4'!G$224</f>
        <v>0</v>
      </c>
      <c r="F1813" t="s">
        <v>812</v>
      </c>
    </row>
    <row r="1814" spans="1:6" x14ac:dyDescent="0.3">
      <c r="A1814">
        <f>VLOOKUP('Start Here'!$B$2,EntityNumber,2,FALSE)</f>
        <v>510002</v>
      </c>
      <c r="B1814" s="131">
        <f>YEAR('Start Here'!$B$5)</f>
        <v>2025</v>
      </c>
      <c r="C1814" s="213" t="str">
        <f>IF(ISBLANK('Combining-Exhibit 4'!$G$7),"",'Combining-Exhibit 4'!$G$7)</f>
        <v/>
      </c>
      <c r="D1814">
        <v>461600</v>
      </c>
      <c r="E1814" s="115">
        <f>'Combining-Exhibit 4'!G$225</f>
        <v>0</v>
      </c>
      <c r="F1814" t="s">
        <v>812</v>
      </c>
    </row>
    <row r="1815" spans="1:6" x14ac:dyDescent="0.3">
      <c r="A1815">
        <f>VLOOKUP('Start Here'!$B$2,EntityNumber,2,FALSE)</f>
        <v>510002</v>
      </c>
      <c r="B1815" s="131">
        <f>YEAR('Start Here'!$B$5)</f>
        <v>2025</v>
      </c>
      <c r="C1815" s="213" t="str">
        <f>IF(ISBLANK('Combining-Exhibit 4'!$G$7),"",'Combining-Exhibit 4'!$G$7)</f>
        <v/>
      </c>
      <c r="D1815">
        <v>461900</v>
      </c>
      <c r="E1815" s="115">
        <f>'Combining-Exhibit 4'!G$226</f>
        <v>0</v>
      </c>
      <c r="F1815" t="s">
        <v>812</v>
      </c>
    </row>
    <row r="1816" spans="1:6" x14ac:dyDescent="0.3">
      <c r="A1816">
        <f>VLOOKUP('Start Here'!$B$2,EntityNumber,2,FALSE)</f>
        <v>510002</v>
      </c>
      <c r="B1816" s="131">
        <f>YEAR('Start Here'!$B$5)</f>
        <v>2025</v>
      </c>
      <c r="C1816" s="213" t="str">
        <f>IF(ISBLANK('Combining-Exhibit 4'!$G$7),"",'Combining-Exhibit 4'!$G$7)</f>
        <v/>
      </c>
      <c r="D1816">
        <v>462100</v>
      </c>
      <c r="E1816" s="115">
        <f>'Combining-Exhibit 4'!G$228</f>
        <v>0</v>
      </c>
      <c r="F1816" t="s">
        <v>812</v>
      </c>
    </row>
    <row r="1817" spans="1:6" x14ac:dyDescent="0.3">
      <c r="A1817">
        <f>VLOOKUP('Start Here'!$B$2,EntityNumber,2,FALSE)</f>
        <v>510002</v>
      </c>
      <c r="B1817" s="131">
        <f>YEAR('Start Here'!$B$5)</f>
        <v>2025</v>
      </c>
      <c r="C1817" s="213" t="str">
        <f>IF(ISBLANK('Combining-Exhibit 4'!$G$7),"",'Combining-Exhibit 4'!$G$7)</f>
        <v/>
      </c>
      <c r="D1817">
        <v>462200</v>
      </c>
      <c r="E1817" s="115">
        <f>'Combining-Exhibit 4'!G$229</f>
        <v>0</v>
      </c>
      <c r="F1817" t="s">
        <v>812</v>
      </c>
    </row>
    <row r="1818" spans="1:6" x14ac:dyDescent="0.3">
      <c r="A1818">
        <f>VLOOKUP('Start Here'!$B$2,EntityNumber,2,FALSE)</f>
        <v>510002</v>
      </c>
      <c r="B1818" s="131">
        <f>YEAR('Start Here'!$B$5)</f>
        <v>2025</v>
      </c>
      <c r="C1818" s="213" t="str">
        <f>IF(ISBLANK('Combining-Exhibit 4'!$G$7),"",'Combining-Exhibit 4'!$G$7)</f>
        <v/>
      </c>
      <c r="D1818">
        <v>462300</v>
      </c>
      <c r="E1818" s="115">
        <f>'Combining-Exhibit 4'!G$230</f>
        <v>0</v>
      </c>
      <c r="F1818" t="s">
        <v>812</v>
      </c>
    </row>
    <row r="1819" spans="1:6" x14ac:dyDescent="0.3">
      <c r="A1819">
        <f>VLOOKUP('Start Here'!$B$2,EntityNumber,2,FALSE)</f>
        <v>510002</v>
      </c>
      <c r="B1819" s="131">
        <f>YEAR('Start Here'!$B$5)</f>
        <v>2025</v>
      </c>
      <c r="C1819" s="213" t="str">
        <f>IF(ISBLANK('Combining-Exhibit 4'!$G$7),"",'Combining-Exhibit 4'!$G$7)</f>
        <v/>
      </c>
      <c r="D1819">
        <v>462400</v>
      </c>
      <c r="E1819" s="115">
        <f>'Combining-Exhibit 4'!G$231</f>
        <v>0</v>
      </c>
      <c r="F1819" t="s">
        <v>812</v>
      </c>
    </row>
    <row r="1820" spans="1:6" x14ac:dyDescent="0.3">
      <c r="A1820">
        <f>VLOOKUP('Start Here'!$B$2,EntityNumber,2,FALSE)</f>
        <v>510002</v>
      </c>
      <c r="B1820" s="131">
        <f>YEAR('Start Here'!$B$5)</f>
        <v>2025</v>
      </c>
      <c r="C1820" s="213" t="str">
        <f>IF(ISBLANK('Combining-Exhibit 4'!$G$7),"",'Combining-Exhibit 4'!$G$7)</f>
        <v/>
      </c>
      <c r="D1820">
        <v>462900</v>
      </c>
      <c r="E1820" s="115">
        <f>'Combining-Exhibit 4'!G$232</f>
        <v>0</v>
      </c>
      <c r="F1820" t="s">
        <v>812</v>
      </c>
    </row>
    <row r="1821" spans="1:6" x14ac:dyDescent="0.3">
      <c r="A1821">
        <f>VLOOKUP('Start Here'!$B$2,EntityNumber,2,FALSE)</f>
        <v>510002</v>
      </c>
      <c r="B1821" s="131">
        <f>YEAR('Start Here'!$B$5)</f>
        <v>2025</v>
      </c>
      <c r="C1821" s="213" t="str">
        <f>IF(ISBLANK('Combining-Exhibit 4'!$G$7),"",'Combining-Exhibit 4'!$G$7)</f>
        <v/>
      </c>
      <c r="D1821">
        <v>471100</v>
      </c>
      <c r="E1821" s="115">
        <f>'Combining-Exhibit 4'!G$237</f>
        <v>0</v>
      </c>
      <c r="F1821" t="s">
        <v>812</v>
      </c>
    </row>
    <row r="1822" spans="1:6" x14ac:dyDescent="0.3">
      <c r="A1822">
        <f>VLOOKUP('Start Here'!$B$2,EntityNumber,2,FALSE)</f>
        <v>510002</v>
      </c>
      <c r="B1822" s="131">
        <f>YEAR('Start Here'!$B$5)</f>
        <v>2025</v>
      </c>
      <c r="C1822" s="213" t="str">
        <f>IF(ISBLANK('Combining-Exhibit 4'!$G$7),"",'Combining-Exhibit 4'!$G$7)</f>
        <v/>
      </c>
      <c r="D1822">
        <v>471200</v>
      </c>
      <c r="E1822" s="115">
        <f>'Combining-Exhibit 4'!G$238</f>
        <v>0</v>
      </c>
      <c r="F1822" t="s">
        <v>812</v>
      </c>
    </row>
    <row r="1823" spans="1:6" x14ac:dyDescent="0.3">
      <c r="A1823">
        <f>VLOOKUP('Start Here'!$B$2,EntityNumber,2,FALSE)</f>
        <v>510002</v>
      </c>
      <c r="B1823" s="131">
        <f>YEAR('Start Here'!$B$5)</f>
        <v>2025</v>
      </c>
      <c r="C1823" s="213" t="str">
        <f>IF(ISBLANK('Combining-Exhibit 4'!$G$7),"",'Combining-Exhibit 4'!$G$7)</f>
        <v/>
      </c>
      <c r="D1823">
        <v>471900</v>
      </c>
      <c r="E1823" s="115">
        <f>'Combining-Exhibit 4'!G$239</f>
        <v>0</v>
      </c>
      <c r="F1823" t="s">
        <v>812</v>
      </c>
    </row>
    <row r="1824" spans="1:6" x14ac:dyDescent="0.3">
      <c r="A1824">
        <f>VLOOKUP('Start Here'!$B$2,EntityNumber,2,FALSE)</f>
        <v>510002</v>
      </c>
      <c r="B1824" s="131">
        <f>YEAR('Start Here'!$B$5)</f>
        <v>2025</v>
      </c>
      <c r="C1824" s="213" t="str">
        <f>IF(ISBLANK('Combining-Exhibit 4'!$G$7),"",'Combining-Exhibit 4'!$G$7)</f>
        <v/>
      </c>
      <c r="D1824">
        <v>472100</v>
      </c>
      <c r="E1824" s="115">
        <f>'Combining-Exhibit 4'!G$241</f>
        <v>0</v>
      </c>
      <c r="F1824" t="s">
        <v>812</v>
      </c>
    </row>
    <row r="1825" spans="1:6" x14ac:dyDescent="0.3">
      <c r="A1825">
        <f>VLOOKUP('Start Here'!$B$2,EntityNumber,2,FALSE)</f>
        <v>510002</v>
      </c>
      <c r="B1825" s="131">
        <f>YEAR('Start Here'!$B$5)</f>
        <v>2025</v>
      </c>
      <c r="C1825" s="213" t="str">
        <f>IF(ISBLANK('Combining-Exhibit 4'!$G$7),"",'Combining-Exhibit 4'!$G$7)</f>
        <v/>
      </c>
      <c r="D1825">
        <v>471900</v>
      </c>
      <c r="E1825" s="115">
        <f>'Combining-Exhibit 4'!G$242</f>
        <v>0</v>
      </c>
      <c r="F1825" t="s">
        <v>812</v>
      </c>
    </row>
    <row r="1826" spans="1:6" x14ac:dyDescent="0.3">
      <c r="A1826">
        <f>VLOOKUP('Start Here'!$B$2,EntityNumber,2,FALSE)</f>
        <v>510002</v>
      </c>
      <c r="B1826" s="131">
        <f>YEAR('Start Here'!$B$5)</f>
        <v>2025</v>
      </c>
      <c r="C1826" s="213" t="str">
        <f>IF(ISBLANK('Combining-Exhibit 4'!$G$7),"",'Combining-Exhibit 4'!$G$7)</f>
        <v/>
      </c>
      <c r="D1826">
        <v>475000</v>
      </c>
      <c r="E1826" s="115">
        <f>'Combining-Exhibit 4'!G$245</f>
        <v>0</v>
      </c>
      <c r="F1826" t="s">
        <v>812</v>
      </c>
    </row>
    <row r="1827" spans="1:6" x14ac:dyDescent="0.3">
      <c r="A1827">
        <f>VLOOKUP('Start Here'!$B$2,EntityNumber,2,FALSE)</f>
        <v>510002</v>
      </c>
      <c r="B1827" s="131">
        <f>YEAR('Start Here'!$B$5)</f>
        <v>2025</v>
      </c>
      <c r="C1827" s="213" t="str">
        <f>IF(ISBLANK('Combining-Exhibit 4'!$G$7),"",'Combining-Exhibit 4'!$G$7)</f>
        <v/>
      </c>
      <c r="D1827">
        <v>480000</v>
      </c>
      <c r="E1827" s="115">
        <f>'Combining-Exhibit 4'!G$246</f>
        <v>0</v>
      </c>
      <c r="F1827" t="s">
        <v>812</v>
      </c>
    </row>
    <row r="1828" spans="1:6" x14ac:dyDescent="0.3">
      <c r="A1828">
        <f>VLOOKUP('Start Here'!$B$2,EntityNumber,2,FALSE)</f>
        <v>510002</v>
      </c>
      <c r="B1828" s="131">
        <f>YEAR('Start Here'!$B$5)</f>
        <v>2025</v>
      </c>
      <c r="C1828" s="213" t="str">
        <f>IF(ISBLANK('Combining-Exhibit 4'!$G$7),"",'Combining-Exhibit 4'!$G$7)</f>
        <v/>
      </c>
      <c r="D1828">
        <v>485000</v>
      </c>
      <c r="E1828" s="115">
        <f>'Combining-Exhibit 4'!G$247</f>
        <v>0</v>
      </c>
      <c r="F1828" t="s">
        <v>812</v>
      </c>
    </row>
    <row r="1829" spans="1:6" x14ac:dyDescent="0.3">
      <c r="A1829">
        <f>VLOOKUP('Start Here'!$B$2,EntityNumber,2,FALSE)</f>
        <v>510002</v>
      </c>
      <c r="B1829" s="131">
        <f>YEAR('Start Here'!$B$5)</f>
        <v>2025</v>
      </c>
      <c r="C1829" s="213" t="str">
        <f>IF(ISBLANK('Combining-Exhibit 4'!$G$7),"",'Combining-Exhibit 4'!$G$7)</f>
        <v/>
      </c>
      <c r="D1829">
        <v>489000</v>
      </c>
      <c r="E1829" s="115">
        <f>'Combining-Exhibit 4'!G$248</f>
        <v>0</v>
      </c>
      <c r="F1829" t="s">
        <v>812</v>
      </c>
    </row>
    <row r="1830" spans="1:6" x14ac:dyDescent="0.3">
      <c r="A1830">
        <f>VLOOKUP('Start Here'!$B$2,EntityNumber,2,FALSE)</f>
        <v>510002</v>
      </c>
      <c r="B1830" s="131">
        <f>YEAR('Start Here'!$B$5)</f>
        <v>2025</v>
      </c>
      <c r="C1830" s="213" t="str">
        <f>IF(ISBLANK('Combining-Exhibit 4'!$G$7),"",'Combining-Exhibit 4'!$G$7)</f>
        <v/>
      </c>
      <c r="D1830">
        <v>37100</v>
      </c>
      <c r="E1830" s="115">
        <f>'Combining-Exhibit 4'!G$253</f>
        <v>0</v>
      </c>
      <c r="F1830" t="s">
        <v>812</v>
      </c>
    </row>
    <row r="1831" spans="1:6" x14ac:dyDescent="0.3">
      <c r="A1831">
        <f>VLOOKUP('Start Here'!$B$2,EntityNumber,2,FALSE)</f>
        <v>510002</v>
      </c>
      <c r="B1831" s="131">
        <f>YEAR('Start Here'!$B$5)</f>
        <v>2025</v>
      </c>
      <c r="C1831" s="213" t="str">
        <f>IF(ISBLANK('Combining-Exhibit 4'!$G$7),"",'Combining-Exhibit 4'!$G$7)</f>
        <v/>
      </c>
      <c r="D1831">
        <v>91100</v>
      </c>
      <c r="E1831" s="115">
        <f>'Combining-Exhibit 4'!G$254*-1</f>
        <v>0</v>
      </c>
      <c r="F1831" t="s">
        <v>812</v>
      </c>
    </row>
    <row r="1832" spans="1:6" x14ac:dyDescent="0.3">
      <c r="A1832">
        <f>VLOOKUP('Start Here'!$B$2,EntityNumber,2,FALSE)</f>
        <v>510002</v>
      </c>
      <c r="B1832" s="131">
        <f>YEAR('Start Here'!$B$5)</f>
        <v>2025</v>
      </c>
      <c r="C1832" s="213" t="str">
        <f>IF(ISBLANK('Combining-Exhibit 4'!$G$7),"",'Combining-Exhibit 4'!$G$7)</f>
        <v/>
      </c>
      <c r="D1832">
        <v>37200</v>
      </c>
      <c r="E1832" s="115">
        <f>'Combining-Exhibit 4'!G$255</f>
        <v>0</v>
      </c>
      <c r="F1832" t="s">
        <v>812</v>
      </c>
    </row>
    <row r="1833" spans="1:6" x14ac:dyDescent="0.3">
      <c r="A1833">
        <f>VLOOKUP('Start Here'!$B$2,EntityNumber,2,FALSE)</f>
        <v>510002</v>
      </c>
      <c r="B1833" s="131">
        <f>YEAR('Start Here'!$B$5)</f>
        <v>2025</v>
      </c>
      <c r="C1833" s="213" t="str">
        <f>IF(ISBLANK('Combining-Exhibit 4'!$G$7),"",'Combining-Exhibit 4'!$G$7)</f>
        <v/>
      </c>
      <c r="D1833">
        <v>37300</v>
      </c>
      <c r="E1833" s="115">
        <f>'Combining-Exhibit 4'!G$256</f>
        <v>0</v>
      </c>
      <c r="F1833" t="s">
        <v>812</v>
      </c>
    </row>
    <row r="1834" spans="1:6" x14ac:dyDescent="0.3">
      <c r="A1834">
        <f>VLOOKUP('Start Here'!$B$2,EntityNumber,2,FALSE)</f>
        <v>510002</v>
      </c>
      <c r="B1834" s="131">
        <f>YEAR('Start Here'!$B$5)</f>
        <v>2025</v>
      </c>
      <c r="C1834" s="213" t="str">
        <f>IF(ISBLANK('Combining-Exhibit 4'!$G$7),"",'Combining-Exhibit 4'!$G$7)</f>
        <v/>
      </c>
      <c r="D1834">
        <v>37400</v>
      </c>
      <c r="E1834" s="115">
        <f>'Combining-Exhibit 4'!G$257</f>
        <v>0</v>
      </c>
      <c r="F1834" t="s">
        <v>812</v>
      </c>
    </row>
    <row r="1835" spans="1:6" x14ac:dyDescent="0.3">
      <c r="A1835">
        <f>VLOOKUP('Start Here'!$B$2,EntityNumber,2,FALSE)</f>
        <v>510002</v>
      </c>
      <c r="B1835" s="131">
        <f>YEAR('Start Here'!$B$5)</f>
        <v>2025</v>
      </c>
      <c r="C1835" s="213" t="str">
        <f>IF(ISBLANK('Combining-Exhibit 4'!$G$7),"",'Combining-Exhibit 4'!$G$7)</f>
        <v/>
      </c>
      <c r="D1835">
        <v>91200</v>
      </c>
      <c r="E1835" s="115">
        <f>'Combining-Exhibit 4'!G$258*-1</f>
        <v>0</v>
      </c>
      <c r="F1835" t="s">
        <v>812</v>
      </c>
    </row>
    <row r="1836" spans="1:6" x14ac:dyDescent="0.3">
      <c r="A1836">
        <f>VLOOKUP('Start Here'!$B$2,EntityNumber,2,FALSE)</f>
        <v>510002</v>
      </c>
      <c r="B1836" s="131">
        <f>YEAR('Start Here'!$B$5)</f>
        <v>2025</v>
      </c>
      <c r="C1836" s="213" t="str">
        <f>IF(ISBLANK('Combining-Exhibit 4'!$G$7),"",'Combining-Exhibit 4'!$G$7)</f>
        <v/>
      </c>
      <c r="D1836">
        <v>91500</v>
      </c>
      <c r="E1836" s="115">
        <f>'Combining-Exhibit 4'!G$259*-1</f>
        <v>0</v>
      </c>
      <c r="F1836" t="s">
        <v>812</v>
      </c>
    </row>
    <row r="1837" spans="1:6" x14ac:dyDescent="0.3">
      <c r="A1837">
        <f>VLOOKUP('Start Here'!$B$2,EntityNumber,2,FALSE)</f>
        <v>510002</v>
      </c>
      <c r="B1837" s="131">
        <f>YEAR('Start Here'!$B$5)</f>
        <v>2025</v>
      </c>
      <c r="C1837" s="213" t="str">
        <f>IF(ISBLANK('Combining-Exhibit 4'!$G$7),"",'Combining-Exhibit 4'!$G$7)</f>
        <v/>
      </c>
      <c r="D1837">
        <f>IF('Combining-Exhibit 4'!G$262&gt;0,37600,91300)</f>
        <v>91300</v>
      </c>
      <c r="E1837" s="115">
        <f>IF('Combining-Exhibit 4'!G$262&gt;0,'Combining-Exhibit 4'!G$262,'Combining-Exhibit 4'!G$262*-1)</f>
        <v>0</v>
      </c>
      <c r="F1837" t="s">
        <v>812</v>
      </c>
    </row>
    <row r="1838" spans="1:6" x14ac:dyDescent="0.3">
      <c r="A1838">
        <f>VLOOKUP('Start Here'!$B$2,EntityNumber,2,FALSE)</f>
        <v>510002</v>
      </c>
      <c r="B1838" s="131">
        <f>YEAR('Start Here'!$B$5)</f>
        <v>2025</v>
      </c>
      <c r="C1838" s="213" t="str">
        <f>IF(ISBLANK('Combining-Exhibit 4'!$G$7),"",'Combining-Exhibit 4'!$G$7)</f>
        <v/>
      </c>
      <c r="D1838">
        <f>IF('Combining-Exhibit 4'!G$263&gt;0,37500,91400)</f>
        <v>91400</v>
      </c>
      <c r="E1838" s="115">
        <f>IF('Combining-Exhibit 4'!G$263&gt;0,'Combining-Exhibit 4'!G$263,'Combining-Exhibit 4'!G$263*-1)</f>
        <v>0</v>
      </c>
      <c r="F1838" t="s">
        <v>812</v>
      </c>
    </row>
    <row r="1839" spans="1:6" x14ac:dyDescent="0.3">
      <c r="A1839">
        <f>VLOOKUP('Start Here'!$B$2,EntityNumber,2,FALSE)</f>
        <v>510002</v>
      </c>
      <c r="B1839" s="131">
        <f>YEAR('Start Here'!$B$5)</f>
        <v>2025</v>
      </c>
      <c r="C1839" s="213" t="str">
        <f>IF(ISBLANK('Combining-Exhibit 4'!$H$7),"",'Combining-Exhibit 4'!$H$7)</f>
        <v/>
      </c>
      <c r="D1839">
        <v>31100</v>
      </c>
      <c r="E1839" s="115">
        <f>'Combining-Exhibit 4'!H$11</f>
        <v>0</v>
      </c>
      <c r="F1839" t="s">
        <v>812</v>
      </c>
    </row>
    <row r="1840" spans="1:6" x14ac:dyDescent="0.3">
      <c r="A1840">
        <f>VLOOKUP('Start Here'!$B$2,EntityNumber,2,FALSE)</f>
        <v>510002</v>
      </c>
      <c r="B1840" s="131">
        <f>YEAR('Start Here'!$B$5)</f>
        <v>2025</v>
      </c>
      <c r="C1840" s="213" t="str">
        <f>IF(ISBLANK('Combining-Exhibit 4'!$H$7),"",'Combining-Exhibit 4'!$H$7)</f>
        <v/>
      </c>
      <c r="D1840">
        <v>31200</v>
      </c>
      <c r="E1840" s="115">
        <f>'Combining-Exhibit 4'!H$12</f>
        <v>0</v>
      </c>
      <c r="F1840" t="s">
        <v>812</v>
      </c>
    </row>
    <row r="1841" spans="1:6" x14ac:dyDescent="0.3">
      <c r="A1841">
        <f>VLOOKUP('Start Here'!$B$2,EntityNumber,2,FALSE)</f>
        <v>510002</v>
      </c>
      <c r="B1841" s="131">
        <f>YEAR('Start Here'!$B$5)</f>
        <v>2025</v>
      </c>
      <c r="C1841" s="213" t="str">
        <f>IF(ISBLANK('Combining-Exhibit 4'!$H$7),"",'Combining-Exhibit 4'!$H$7)</f>
        <v/>
      </c>
      <c r="D1841">
        <v>31300</v>
      </c>
      <c r="E1841" s="115">
        <f>'Combining-Exhibit 4'!H$13</f>
        <v>0</v>
      </c>
      <c r="F1841" t="s">
        <v>812</v>
      </c>
    </row>
    <row r="1842" spans="1:6" x14ac:dyDescent="0.3">
      <c r="A1842">
        <f>VLOOKUP('Start Here'!$B$2,EntityNumber,2,FALSE)</f>
        <v>510002</v>
      </c>
      <c r="B1842" s="131">
        <f>YEAR('Start Here'!$B$5)</f>
        <v>2025</v>
      </c>
      <c r="C1842" s="213" t="str">
        <f>IF(ISBLANK('Combining-Exhibit 4'!$H$7),"",'Combining-Exhibit 4'!$H$7)</f>
        <v/>
      </c>
      <c r="D1842">
        <v>31400</v>
      </c>
      <c r="E1842" s="115">
        <f>'Combining-Exhibit 4'!H$14</f>
        <v>0</v>
      </c>
      <c r="F1842" t="s">
        <v>812</v>
      </c>
    </row>
    <row r="1843" spans="1:6" x14ac:dyDescent="0.3">
      <c r="A1843">
        <f>VLOOKUP('Start Here'!$B$2,EntityNumber,2,FALSE)</f>
        <v>510002</v>
      </c>
      <c r="B1843" s="131">
        <f>YEAR('Start Here'!$B$5)</f>
        <v>2025</v>
      </c>
      <c r="C1843" s="213" t="str">
        <f>IF(ISBLANK('Combining-Exhibit 4'!$H$7),"",'Combining-Exhibit 4'!$H$7)</f>
        <v/>
      </c>
      <c r="D1843">
        <v>31500</v>
      </c>
      <c r="E1843" s="115">
        <f>'Combining-Exhibit 4'!H$15</f>
        <v>0</v>
      </c>
      <c r="F1843" t="s">
        <v>812</v>
      </c>
    </row>
    <row r="1844" spans="1:6" x14ac:dyDescent="0.3">
      <c r="A1844">
        <f>VLOOKUP('Start Here'!$B$2,EntityNumber,2,FALSE)</f>
        <v>510002</v>
      </c>
      <c r="B1844" s="131">
        <f>YEAR('Start Here'!$B$5)</f>
        <v>2025</v>
      </c>
      <c r="C1844" s="213" t="str">
        <f>IF(ISBLANK('Combining-Exhibit 4'!$H$7),"",'Combining-Exhibit 4'!$H$7)</f>
        <v/>
      </c>
      <c r="D1844">
        <v>31600</v>
      </c>
      <c r="E1844" s="115">
        <f>'Combining-Exhibit 4'!H$16</f>
        <v>0</v>
      </c>
      <c r="F1844" t="s">
        <v>812</v>
      </c>
    </row>
    <row r="1845" spans="1:6" x14ac:dyDescent="0.3">
      <c r="A1845">
        <f>VLOOKUP('Start Here'!$B$2,EntityNumber,2,FALSE)</f>
        <v>510002</v>
      </c>
      <c r="B1845" s="131">
        <f>YEAR('Start Here'!$B$5)</f>
        <v>2025</v>
      </c>
      <c r="C1845" s="213" t="str">
        <f>IF(ISBLANK('Combining-Exhibit 4'!$H$7),"",'Combining-Exhibit 4'!$H$7)</f>
        <v/>
      </c>
      <c r="D1845">
        <v>31800</v>
      </c>
      <c r="E1845" s="115">
        <f>'Combining-Exhibit 4'!H$17</f>
        <v>0</v>
      </c>
      <c r="F1845" t="s">
        <v>812</v>
      </c>
    </row>
    <row r="1846" spans="1:6" x14ac:dyDescent="0.3">
      <c r="A1846">
        <f>VLOOKUP('Start Here'!$B$2,EntityNumber,2,FALSE)</f>
        <v>510002</v>
      </c>
      <c r="B1846" s="131">
        <f>YEAR('Start Here'!$B$5)</f>
        <v>2025</v>
      </c>
      <c r="C1846" s="213" t="str">
        <f>IF(ISBLANK('Combining-Exhibit 4'!$H$7),"",'Combining-Exhibit 4'!$H$7)</f>
        <v/>
      </c>
      <c r="D1846">
        <v>31900</v>
      </c>
      <c r="E1846" s="115">
        <f>'Combining-Exhibit 4'!H$18</f>
        <v>0</v>
      </c>
      <c r="F1846" t="s">
        <v>812</v>
      </c>
    </row>
    <row r="1847" spans="1:6" x14ac:dyDescent="0.3">
      <c r="A1847">
        <f>VLOOKUP('Start Here'!$B$2,EntityNumber,2,FALSE)</f>
        <v>510002</v>
      </c>
      <c r="B1847" s="131">
        <f>YEAR('Start Here'!$B$5)</f>
        <v>2025</v>
      </c>
      <c r="C1847" s="213" t="str">
        <f>IF(ISBLANK('Combining-Exhibit 4'!$H$7),"",'Combining-Exhibit 4'!$H$7)</f>
        <v/>
      </c>
      <c r="D1847">
        <v>32000</v>
      </c>
      <c r="E1847" s="115">
        <f>'Combining-Exhibit 4'!H$21</f>
        <v>0</v>
      </c>
      <c r="F1847" t="s">
        <v>812</v>
      </c>
    </row>
    <row r="1848" spans="1:6" x14ac:dyDescent="0.3">
      <c r="A1848">
        <f>VLOOKUP('Start Here'!$B$2,EntityNumber,2,FALSE)</f>
        <v>510002</v>
      </c>
      <c r="B1848" s="131">
        <f>YEAR('Start Here'!$B$5)</f>
        <v>2025</v>
      </c>
      <c r="C1848" s="213" t="str">
        <f>IF(ISBLANK('Combining-Exhibit 4'!$H$7),"",'Combining-Exhibit 4'!$H$7)</f>
        <v/>
      </c>
      <c r="D1848">
        <v>33100</v>
      </c>
      <c r="E1848" s="115">
        <f>'Combining-Exhibit 4'!H$24</f>
        <v>0</v>
      </c>
      <c r="F1848" t="s">
        <v>812</v>
      </c>
    </row>
    <row r="1849" spans="1:6" x14ac:dyDescent="0.3">
      <c r="A1849">
        <f>VLOOKUP('Start Here'!$B$2,EntityNumber,2,FALSE)</f>
        <v>510002</v>
      </c>
      <c r="B1849" s="131">
        <f>YEAR('Start Here'!$B$5)</f>
        <v>2025</v>
      </c>
      <c r="C1849" s="213" t="str">
        <f>IF(ISBLANK('Combining-Exhibit 4'!$H$7),"",'Combining-Exhibit 4'!$H$7)</f>
        <v/>
      </c>
      <c r="D1849">
        <v>33200</v>
      </c>
      <c r="E1849" s="115">
        <f>'Combining-Exhibit 4'!H$25</f>
        <v>0</v>
      </c>
      <c r="F1849" t="s">
        <v>812</v>
      </c>
    </row>
    <row r="1850" spans="1:6" x14ac:dyDescent="0.3">
      <c r="A1850">
        <f>VLOOKUP('Start Here'!$B$2,EntityNumber,2,FALSE)</f>
        <v>510002</v>
      </c>
      <c r="B1850" s="131">
        <f>YEAR('Start Here'!$B$5)</f>
        <v>2025</v>
      </c>
      <c r="C1850" s="213" t="str">
        <f>IF(ISBLANK('Combining-Exhibit 4'!$H$7),"",'Combining-Exhibit 4'!$H$7)</f>
        <v/>
      </c>
      <c r="D1850">
        <v>33300</v>
      </c>
      <c r="E1850" s="115">
        <f>'Combining-Exhibit 4'!H$26</f>
        <v>0</v>
      </c>
      <c r="F1850" t="s">
        <v>812</v>
      </c>
    </row>
    <row r="1851" spans="1:6" x14ac:dyDescent="0.3">
      <c r="A1851">
        <f>VLOOKUP('Start Here'!$B$2,EntityNumber,2,FALSE)</f>
        <v>510002</v>
      </c>
      <c r="B1851" s="131">
        <f>YEAR('Start Here'!$B$5)</f>
        <v>2025</v>
      </c>
      <c r="C1851" s="213" t="str">
        <f>IF(ISBLANK('Combining-Exhibit 4'!$H$7),"",'Combining-Exhibit 4'!$H$7)</f>
        <v/>
      </c>
      <c r="D1851">
        <v>33400</v>
      </c>
      <c r="E1851" s="115">
        <f>'Combining-Exhibit 4'!H$27</f>
        <v>0</v>
      </c>
      <c r="F1851" t="s">
        <v>812</v>
      </c>
    </row>
    <row r="1852" spans="1:6" x14ac:dyDescent="0.3">
      <c r="A1852">
        <f>VLOOKUP('Start Here'!$B$2,EntityNumber,2,FALSE)</f>
        <v>510002</v>
      </c>
      <c r="B1852" s="131">
        <f>YEAR('Start Here'!$B$5)</f>
        <v>2025</v>
      </c>
      <c r="C1852" s="213" t="str">
        <f>IF(ISBLANK('Combining-Exhibit 4'!$H$7),"",'Combining-Exhibit 4'!$H$7)</f>
        <v/>
      </c>
      <c r="D1852">
        <v>33501</v>
      </c>
      <c r="E1852" s="115">
        <f>'Combining-Exhibit 4'!H$29</f>
        <v>0</v>
      </c>
      <c r="F1852" t="s">
        <v>812</v>
      </c>
    </row>
    <row r="1853" spans="1:6" x14ac:dyDescent="0.3">
      <c r="A1853">
        <f>VLOOKUP('Start Here'!$B$2,EntityNumber,2,FALSE)</f>
        <v>510002</v>
      </c>
      <c r="B1853" s="131">
        <f>YEAR('Start Here'!$B$5)</f>
        <v>2025</v>
      </c>
      <c r="C1853" s="213" t="str">
        <f>IF(ISBLANK('Combining-Exhibit 4'!$H$7),"",'Combining-Exhibit 4'!$H$7)</f>
        <v/>
      </c>
      <c r="D1853">
        <v>33502</v>
      </c>
      <c r="E1853" s="115">
        <f>'Combining-Exhibit 4'!H$30</f>
        <v>0</v>
      </c>
      <c r="F1853" t="s">
        <v>812</v>
      </c>
    </row>
    <row r="1854" spans="1:6" x14ac:dyDescent="0.3">
      <c r="A1854">
        <f>VLOOKUP('Start Here'!$B$2,EntityNumber,2,FALSE)</f>
        <v>510002</v>
      </c>
      <c r="B1854" s="131">
        <f>YEAR('Start Here'!$B$5)</f>
        <v>2025</v>
      </c>
      <c r="C1854" s="213" t="str">
        <f>IF(ISBLANK('Combining-Exhibit 4'!$H$7),"",'Combining-Exhibit 4'!$H$7)</f>
        <v/>
      </c>
      <c r="D1854">
        <v>33504</v>
      </c>
      <c r="E1854" s="115">
        <f>'Combining-Exhibit 4'!H$31</f>
        <v>0</v>
      </c>
      <c r="F1854" t="s">
        <v>812</v>
      </c>
    </row>
    <row r="1855" spans="1:6" x14ac:dyDescent="0.3">
      <c r="A1855">
        <f>VLOOKUP('Start Here'!$B$2,EntityNumber,2,FALSE)</f>
        <v>510002</v>
      </c>
      <c r="B1855" s="131">
        <f>YEAR('Start Here'!$B$5)</f>
        <v>2025</v>
      </c>
      <c r="C1855" s="213" t="str">
        <f>IF(ISBLANK('Combining-Exhibit 4'!$H$7),"",'Combining-Exhibit 4'!$H$7)</f>
        <v/>
      </c>
      <c r="D1855">
        <v>33505</v>
      </c>
      <c r="E1855" s="115">
        <f>'Combining-Exhibit 4'!H$32</f>
        <v>0</v>
      </c>
      <c r="F1855" t="s">
        <v>812</v>
      </c>
    </row>
    <row r="1856" spans="1:6" x14ac:dyDescent="0.3">
      <c r="A1856">
        <f>VLOOKUP('Start Here'!$B$2,EntityNumber,2,FALSE)</f>
        <v>510002</v>
      </c>
      <c r="B1856" s="131">
        <f>YEAR('Start Here'!$B$5)</f>
        <v>2025</v>
      </c>
      <c r="C1856" s="213" t="str">
        <f>IF(ISBLANK('Combining-Exhibit 4'!$H$7),"",'Combining-Exhibit 4'!$H$7)</f>
        <v/>
      </c>
      <c r="D1856">
        <v>33506</v>
      </c>
      <c r="E1856" s="115">
        <f>'Combining-Exhibit 4'!H$33</f>
        <v>0</v>
      </c>
      <c r="F1856" t="s">
        <v>812</v>
      </c>
    </row>
    <row r="1857" spans="1:6" x14ac:dyDescent="0.3">
      <c r="A1857">
        <f>VLOOKUP('Start Here'!$B$2,EntityNumber,2,FALSE)</f>
        <v>510002</v>
      </c>
      <c r="B1857" s="131">
        <f>YEAR('Start Here'!$B$5)</f>
        <v>2025</v>
      </c>
      <c r="C1857" s="213" t="str">
        <f>IF(ISBLANK('Combining-Exhibit 4'!$H$7),"",'Combining-Exhibit 4'!$H$7)</f>
        <v/>
      </c>
      <c r="D1857">
        <v>33507</v>
      </c>
      <c r="E1857" s="115">
        <f>'Combining-Exhibit 4'!H$34</f>
        <v>0</v>
      </c>
      <c r="F1857" t="s">
        <v>812</v>
      </c>
    </row>
    <row r="1858" spans="1:6" x14ac:dyDescent="0.3">
      <c r="A1858">
        <f>VLOOKUP('Start Here'!$B$2,EntityNumber,2,FALSE)</f>
        <v>510002</v>
      </c>
      <c r="B1858" s="131">
        <f>YEAR('Start Here'!$B$5)</f>
        <v>2025</v>
      </c>
      <c r="C1858" s="213" t="str">
        <f>IF(ISBLANK('Combining-Exhibit 4'!$H$7),"",'Combining-Exhibit 4'!$H$7)</f>
        <v/>
      </c>
      <c r="D1858">
        <v>33508</v>
      </c>
      <c r="E1858" s="115">
        <f>'Combining-Exhibit 4'!H$35</f>
        <v>0</v>
      </c>
      <c r="F1858" t="s">
        <v>812</v>
      </c>
    </row>
    <row r="1859" spans="1:6" x14ac:dyDescent="0.3">
      <c r="A1859">
        <f>VLOOKUP('Start Here'!$B$2,EntityNumber,2,FALSE)</f>
        <v>510002</v>
      </c>
      <c r="B1859" s="131">
        <f>YEAR('Start Here'!$B$5)</f>
        <v>2025</v>
      </c>
      <c r="C1859" s="213" t="str">
        <f>IF(ISBLANK('Combining-Exhibit 4'!$H$7),"",'Combining-Exhibit 4'!$H$7)</f>
        <v/>
      </c>
      <c r="D1859">
        <v>33509</v>
      </c>
      <c r="E1859" s="115">
        <f>'Combining-Exhibit 4'!H$36</f>
        <v>0</v>
      </c>
      <c r="F1859" t="s">
        <v>812</v>
      </c>
    </row>
    <row r="1860" spans="1:6" x14ac:dyDescent="0.3">
      <c r="A1860">
        <f>VLOOKUP('Start Here'!$B$2,EntityNumber,2,FALSE)</f>
        <v>510002</v>
      </c>
      <c r="B1860" s="131">
        <f>YEAR('Start Here'!$B$5)</f>
        <v>2025</v>
      </c>
      <c r="C1860" s="213" t="str">
        <f>IF(ISBLANK('Combining-Exhibit 4'!$H$7),"",'Combining-Exhibit 4'!$H$7)</f>
        <v/>
      </c>
      <c r="D1860">
        <v>33510</v>
      </c>
      <c r="E1860" s="115">
        <f>'Combining-Exhibit 4'!H$37</f>
        <v>0</v>
      </c>
      <c r="F1860" t="s">
        <v>812</v>
      </c>
    </row>
    <row r="1861" spans="1:6" x14ac:dyDescent="0.3">
      <c r="A1861">
        <f>VLOOKUP('Start Here'!$B$2,EntityNumber,2,FALSE)</f>
        <v>510002</v>
      </c>
      <c r="B1861" s="131">
        <f>YEAR('Start Here'!$B$5)</f>
        <v>2025</v>
      </c>
      <c r="C1861" s="213" t="str">
        <f>IF(ISBLANK('Combining-Exhibit 4'!$H$7),"",'Combining-Exhibit 4'!$H$7)</f>
        <v/>
      </c>
      <c r="D1861">
        <v>33511</v>
      </c>
      <c r="E1861" s="115">
        <f>'Combining-Exhibit 4'!H$38</f>
        <v>0</v>
      </c>
      <c r="F1861" t="s">
        <v>812</v>
      </c>
    </row>
    <row r="1862" spans="1:6" x14ac:dyDescent="0.3">
      <c r="A1862">
        <f>VLOOKUP('Start Here'!$B$2,EntityNumber,2,FALSE)</f>
        <v>510002</v>
      </c>
      <c r="B1862" s="131">
        <f>YEAR('Start Here'!$B$5)</f>
        <v>2025</v>
      </c>
      <c r="C1862" s="213" t="str">
        <f>IF(ISBLANK('Combining-Exhibit 4'!$H$7),"",'Combining-Exhibit 4'!$H$7)</f>
        <v/>
      </c>
      <c r="D1862">
        <v>33513</v>
      </c>
      <c r="E1862" s="115">
        <f>'Combining-Exhibit 4'!H$39</f>
        <v>0</v>
      </c>
      <c r="F1862" t="s">
        <v>812</v>
      </c>
    </row>
    <row r="1863" spans="1:6" x14ac:dyDescent="0.3">
      <c r="A1863">
        <f>VLOOKUP('Start Here'!$B$2,EntityNumber,2,FALSE)</f>
        <v>510002</v>
      </c>
      <c r="B1863" s="131">
        <f>YEAR('Start Here'!$B$5)</f>
        <v>2025</v>
      </c>
      <c r="C1863" s="213" t="str">
        <f>IF(ISBLANK('Combining-Exhibit 4'!$H$7),"",'Combining-Exhibit 4'!$H$7)</f>
        <v/>
      </c>
      <c r="D1863">
        <v>33514</v>
      </c>
      <c r="E1863" s="115">
        <f>'Combining-Exhibit 4'!H$40</f>
        <v>0</v>
      </c>
      <c r="F1863" t="s">
        <v>812</v>
      </c>
    </row>
    <row r="1864" spans="1:6" x14ac:dyDescent="0.3">
      <c r="A1864">
        <f>VLOOKUP('Start Here'!$B$2,EntityNumber,2,FALSE)</f>
        <v>510002</v>
      </c>
      <c r="B1864" s="131">
        <f>YEAR('Start Here'!$B$5)</f>
        <v>2025</v>
      </c>
      <c r="C1864" s="213" t="str">
        <f>IF(ISBLANK('Combining-Exhibit 4'!$H$7),"",'Combining-Exhibit 4'!$H$7)</f>
        <v/>
      </c>
      <c r="D1864">
        <v>33515</v>
      </c>
      <c r="E1864" s="115">
        <f>'Combining-Exhibit 4'!H$41</f>
        <v>0</v>
      </c>
      <c r="F1864" t="s">
        <v>812</v>
      </c>
    </row>
    <row r="1865" spans="1:6" x14ac:dyDescent="0.3">
      <c r="A1865">
        <f>VLOOKUP('Start Here'!$B$2,EntityNumber,2,FALSE)</f>
        <v>510002</v>
      </c>
      <c r="B1865" s="131">
        <f>YEAR('Start Here'!$B$5)</f>
        <v>2025</v>
      </c>
      <c r="C1865" s="213" t="str">
        <f>IF(ISBLANK('Combining-Exhibit 4'!$H$7),"",'Combining-Exhibit 4'!$H$7)</f>
        <v/>
      </c>
      <c r="D1865">
        <v>33516</v>
      </c>
      <c r="E1865" s="115">
        <f>'Combining-Exhibit 4'!H$42</f>
        <v>0</v>
      </c>
      <c r="F1865" t="s">
        <v>812</v>
      </c>
    </row>
    <row r="1866" spans="1:6" x14ac:dyDescent="0.3">
      <c r="A1866">
        <f>VLOOKUP('Start Here'!$B$2,EntityNumber,2,FALSE)</f>
        <v>510002</v>
      </c>
      <c r="B1866" s="131">
        <f>YEAR('Start Here'!$B$5)</f>
        <v>2025</v>
      </c>
      <c r="C1866" s="213" t="str">
        <f>IF(ISBLANK('Combining-Exhibit 4'!$H$7),"",'Combining-Exhibit 4'!$H$7)</f>
        <v/>
      </c>
      <c r="D1866">
        <v>33517</v>
      </c>
      <c r="E1866" s="115">
        <f>'Combining-Exhibit 4'!H$43</f>
        <v>0</v>
      </c>
      <c r="F1866" t="s">
        <v>812</v>
      </c>
    </row>
    <row r="1867" spans="1:6" x14ac:dyDescent="0.3">
      <c r="A1867">
        <f>VLOOKUP('Start Here'!$B$2,EntityNumber,2,FALSE)</f>
        <v>510002</v>
      </c>
      <c r="B1867" s="131">
        <f>YEAR('Start Here'!$B$5)</f>
        <v>2025</v>
      </c>
      <c r="C1867" s="213" t="str">
        <f>IF(ISBLANK('Combining-Exhibit 4'!$H$7),"",'Combining-Exhibit 4'!$H$7)</f>
        <v/>
      </c>
      <c r="D1867">
        <v>33518</v>
      </c>
      <c r="E1867" s="115">
        <f>'Combining-Exhibit 4'!H$44</f>
        <v>0</v>
      </c>
      <c r="F1867" t="s">
        <v>812</v>
      </c>
    </row>
    <row r="1868" spans="1:6" x14ac:dyDescent="0.3">
      <c r="A1868">
        <f>VLOOKUP('Start Here'!$B$2,EntityNumber,2,FALSE)</f>
        <v>510002</v>
      </c>
      <c r="B1868" s="131">
        <f>YEAR('Start Here'!$B$5)</f>
        <v>2025</v>
      </c>
      <c r="C1868" s="213" t="str">
        <f>IF(ISBLANK('Combining-Exhibit 4'!$H$7),"",'Combining-Exhibit 4'!$H$7)</f>
        <v/>
      </c>
      <c r="D1868">
        <v>33519</v>
      </c>
      <c r="E1868" s="115">
        <f>'Combining-Exhibit 4'!H$45</f>
        <v>0</v>
      </c>
      <c r="F1868" t="s">
        <v>812</v>
      </c>
    </row>
    <row r="1869" spans="1:6" x14ac:dyDescent="0.3">
      <c r="A1869">
        <f>VLOOKUP('Start Here'!$B$2,EntityNumber,2,FALSE)</f>
        <v>510002</v>
      </c>
      <c r="B1869" s="131">
        <f>YEAR('Start Here'!$B$5)</f>
        <v>2025</v>
      </c>
      <c r="C1869" s="213" t="str">
        <f>IF(ISBLANK('Combining-Exhibit 4'!$H$7),"",'Combining-Exhibit 4'!$H$7)</f>
        <v/>
      </c>
      <c r="D1869">
        <v>33599</v>
      </c>
      <c r="E1869" s="115">
        <f>'Combining-Exhibit 4'!H$46</f>
        <v>0</v>
      </c>
      <c r="F1869" t="s">
        <v>812</v>
      </c>
    </row>
    <row r="1870" spans="1:6" x14ac:dyDescent="0.3">
      <c r="A1870">
        <f>VLOOKUP('Start Here'!$B$2,EntityNumber,2,FALSE)</f>
        <v>510002</v>
      </c>
      <c r="B1870" s="131">
        <f>YEAR('Start Here'!$B$5)</f>
        <v>2025</v>
      </c>
      <c r="C1870" s="213" t="str">
        <f>IF(ISBLANK('Combining-Exhibit 4'!$H$7),"",'Combining-Exhibit 4'!$H$7)</f>
        <v/>
      </c>
      <c r="D1870">
        <v>33600</v>
      </c>
      <c r="E1870" s="115">
        <f>'Combining-Exhibit 4'!H$47</f>
        <v>0</v>
      </c>
      <c r="F1870" t="s">
        <v>812</v>
      </c>
    </row>
    <row r="1871" spans="1:6" x14ac:dyDescent="0.3">
      <c r="A1871">
        <f>VLOOKUP('Start Here'!$B$2,EntityNumber,2,FALSE)</f>
        <v>510002</v>
      </c>
      <c r="B1871" s="131">
        <f>YEAR('Start Here'!$B$5)</f>
        <v>2025</v>
      </c>
      <c r="C1871" s="213" t="str">
        <f>IF(ISBLANK('Combining-Exhibit 4'!$H$7),"",'Combining-Exhibit 4'!$H$7)</f>
        <v/>
      </c>
      <c r="D1871">
        <v>33800</v>
      </c>
      <c r="E1871" s="115">
        <f>'Combining-Exhibit 4'!H$48</f>
        <v>0</v>
      </c>
      <c r="F1871" t="s">
        <v>812</v>
      </c>
    </row>
    <row r="1872" spans="1:6" x14ac:dyDescent="0.3">
      <c r="A1872">
        <f>VLOOKUP('Start Here'!$B$2,EntityNumber,2,FALSE)</f>
        <v>510002</v>
      </c>
      <c r="B1872" s="131">
        <f>YEAR('Start Here'!$B$5)</f>
        <v>2025</v>
      </c>
      <c r="C1872" s="213" t="str">
        <f>IF(ISBLANK('Combining-Exhibit 4'!$H$7),"",'Combining-Exhibit 4'!$H$7)</f>
        <v/>
      </c>
      <c r="D1872">
        <v>33900</v>
      </c>
      <c r="E1872" s="115">
        <f>'Combining-Exhibit 4'!H$49</f>
        <v>0</v>
      </c>
      <c r="F1872" t="s">
        <v>812</v>
      </c>
    </row>
    <row r="1873" spans="1:6" x14ac:dyDescent="0.3">
      <c r="A1873">
        <f>VLOOKUP('Start Here'!$B$2,EntityNumber,2,FALSE)</f>
        <v>510002</v>
      </c>
      <c r="B1873" s="131">
        <f>YEAR('Start Here'!$B$5)</f>
        <v>2025</v>
      </c>
      <c r="C1873" s="213" t="str">
        <f>IF(ISBLANK('Combining-Exhibit 4'!$H$7),"",'Combining-Exhibit 4'!$H$7)</f>
        <v/>
      </c>
      <c r="D1873">
        <v>34110</v>
      </c>
      <c r="E1873" s="115">
        <f>'Combining-Exhibit 4'!H$54</f>
        <v>0</v>
      </c>
      <c r="F1873" t="s">
        <v>812</v>
      </c>
    </row>
    <row r="1874" spans="1:6" x14ac:dyDescent="0.3">
      <c r="A1874">
        <f>VLOOKUP('Start Here'!$B$2,EntityNumber,2,FALSE)</f>
        <v>510002</v>
      </c>
      <c r="B1874" s="131">
        <f>YEAR('Start Here'!$B$5)</f>
        <v>2025</v>
      </c>
      <c r="C1874" s="213" t="str">
        <f>IF(ISBLANK('Combining-Exhibit 4'!$H$7),"",'Combining-Exhibit 4'!$H$7)</f>
        <v/>
      </c>
      <c r="D1874">
        <v>34120</v>
      </c>
      <c r="E1874" s="115">
        <f>'Combining-Exhibit 4'!H$55</f>
        <v>0</v>
      </c>
      <c r="F1874" t="s">
        <v>812</v>
      </c>
    </row>
    <row r="1875" spans="1:6" x14ac:dyDescent="0.3">
      <c r="A1875">
        <f>VLOOKUP('Start Here'!$B$2,EntityNumber,2,FALSE)</f>
        <v>510002</v>
      </c>
      <c r="B1875" s="131">
        <f>YEAR('Start Here'!$B$5)</f>
        <v>2025</v>
      </c>
      <c r="C1875" s="213" t="str">
        <f>IF(ISBLANK('Combining-Exhibit 4'!$H$7),"",'Combining-Exhibit 4'!$H$7)</f>
        <v/>
      </c>
      <c r="D1875">
        <v>34130</v>
      </c>
      <c r="E1875" s="115">
        <f>'Combining-Exhibit 4'!H$56</f>
        <v>0</v>
      </c>
      <c r="F1875" t="s">
        <v>812</v>
      </c>
    </row>
    <row r="1876" spans="1:6" x14ac:dyDescent="0.3">
      <c r="A1876">
        <f>VLOOKUP('Start Here'!$B$2,EntityNumber,2,FALSE)</f>
        <v>510002</v>
      </c>
      <c r="B1876" s="131">
        <f>YEAR('Start Here'!$B$5)</f>
        <v>2025</v>
      </c>
      <c r="C1876" s="213" t="str">
        <f>IF(ISBLANK('Combining-Exhibit 4'!$H$7),"",'Combining-Exhibit 4'!$H$7)</f>
        <v/>
      </c>
      <c r="D1876">
        <v>34140</v>
      </c>
      <c r="E1876" s="115">
        <f>'Combining-Exhibit 4'!H$57</f>
        <v>0</v>
      </c>
      <c r="F1876" t="s">
        <v>812</v>
      </c>
    </row>
    <row r="1877" spans="1:6" x14ac:dyDescent="0.3">
      <c r="A1877">
        <f>VLOOKUP('Start Here'!$B$2,EntityNumber,2,FALSE)</f>
        <v>510002</v>
      </c>
      <c r="B1877" s="131">
        <f>YEAR('Start Here'!$B$5)</f>
        <v>2025</v>
      </c>
      <c r="C1877" s="213" t="str">
        <f>IF(ISBLANK('Combining-Exhibit 4'!$H$7),"",'Combining-Exhibit 4'!$H$7)</f>
        <v/>
      </c>
      <c r="D1877">
        <v>34150</v>
      </c>
      <c r="E1877" s="115">
        <f>'Combining-Exhibit 4'!H$58</f>
        <v>0</v>
      </c>
      <c r="F1877" t="s">
        <v>812</v>
      </c>
    </row>
    <row r="1878" spans="1:6" x14ac:dyDescent="0.3">
      <c r="A1878">
        <f>VLOOKUP('Start Here'!$B$2,EntityNumber,2,FALSE)</f>
        <v>510002</v>
      </c>
      <c r="B1878" s="131">
        <f>YEAR('Start Here'!$B$5)</f>
        <v>2025</v>
      </c>
      <c r="C1878" s="213" t="str">
        <f>IF(ISBLANK('Combining-Exhibit 4'!$H$7),"",'Combining-Exhibit 4'!$H$7)</f>
        <v/>
      </c>
      <c r="D1878">
        <v>34190</v>
      </c>
      <c r="E1878" s="115">
        <f>'Combining-Exhibit 4'!H$59</f>
        <v>0</v>
      </c>
      <c r="F1878" t="s">
        <v>812</v>
      </c>
    </row>
    <row r="1879" spans="1:6" x14ac:dyDescent="0.3">
      <c r="A1879">
        <f>VLOOKUP('Start Here'!$B$2,EntityNumber,2,FALSE)</f>
        <v>510002</v>
      </c>
      <c r="B1879" s="131">
        <f>YEAR('Start Here'!$B$5)</f>
        <v>2025</v>
      </c>
      <c r="C1879" s="213" t="str">
        <f>IF(ISBLANK('Combining-Exhibit 4'!$H$7),"",'Combining-Exhibit 4'!$H$7)</f>
        <v/>
      </c>
      <c r="D1879">
        <v>34210</v>
      </c>
      <c r="E1879" s="115">
        <f>'Combining-Exhibit 4'!H$61</f>
        <v>0</v>
      </c>
      <c r="F1879" t="s">
        <v>812</v>
      </c>
    </row>
    <row r="1880" spans="1:6" x14ac:dyDescent="0.3">
      <c r="A1880">
        <f>VLOOKUP('Start Here'!$B$2,EntityNumber,2,FALSE)</f>
        <v>510002</v>
      </c>
      <c r="B1880" s="131">
        <f>YEAR('Start Here'!$B$5)</f>
        <v>2025</v>
      </c>
      <c r="C1880" s="213" t="str">
        <f>IF(ISBLANK('Combining-Exhibit 4'!$H$7),"",'Combining-Exhibit 4'!$H$7)</f>
        <v/>
      </c>
      <c r="D1880">
        <v>34220</v>
      </c>
      <c r="E1880" s="115">
        <f>'Combining-Exhibit 4'!H$62</f>
        <v>0</v>
      </c>
      <c r="F1880" t="s">
        <v>812</v>
      </c>
    </row>
    <row r="1881" spans="1:6" x14ac:dyDescent="0.3">
      <c r="A1881">
        <f>VLOOKUP('Start Here'!$B$2,EntityNumber,2,FALSE)</f>
        <v>510002</v>
      </c>
      <c r="B1881" s="131">
        <f>YEAR('Start Here'!$B$5)</f>
        <v>2025</v>
      </c>
      <c r="C1881" s="213" t="str">
        <f>IF(ISBLANK('Combining-Exhibit 4'!$H$7),"",'Combining-Exhibit 4'!$H$7)</f>
        <v/>
      </c>
      <c r="D1881">
        <v>34230</v>
      </c>
      <c r="E1881" s="115">
        <f>'Combining-Exhibit 4'!H$63</f>
        <v>0</v>
      </c>
      <c r="F1881" t="s">
        <v>812</v>
      </c>
    </row>
    <row r="1882" spans="1:6" x14ac:dyDescent="0.3">
      <c r="A1882">
        <f>VLOOKUP('Start Here'!$B$2,EntityNumber,2,FALSE)</f>
        <v>510002</v>
      </c>
      <c r="B1882" s="131">
        <f>YEAR('Start Here'!$B$5)</f>
        <v>2025</v>
      </c>
      <c r="C1882" s="213" t="str">
        <f>IF(ISBLANK('Combining-Exhibit 4'!$H$7),"",'Combining-Exhibit 4'!$H$7)</f>
        <v/>
      </c>
      <c r="D1882">
        <v>34290</v>
      </c>
      <c r="E1882" s="115">
        <f>'Combining-Exhibit 4'!H$64</f>
        <v>0</v>
      </c>
      <c r="F1882" t="s">
        <v>812</v>
      </c>
    </row>
    <row r="1883" spans="1:6" x14ac:dyDescent="0.3">
      <c r="A1883">
        <f>VLOOKUP('Start Here'!$B$2,EntityNumber,2,FALSE)</f>
        <v>510002</v>
      </c>
      <c r="B1883" s="131">
        <f>YEAR('Start Here'!$B$5)</f>
        <v>2025</v>
      </c>
      <c r="C1883" s="213" t="str">
        <f>IF(ISBLANK('Combining-Exhibit 4'!$H$7),"",'Combining-Exhibit 4'!$H$7)</f>
        <v/>
      </c>
      <c r="D1883">
        <v>34310</v>
      </c>
      <c r="E1883" s="115">
        <f>'Combining-Exhibit 4'!H$66</f>
        <v>0</v>
      </c>
      <c r="F1883" t="s">
        <v>812</v>
      </c>
    </row>
    <row r="1884" spans="1:6" x14ac:dyDescent="0.3">
      <c r="A1884">
        <f>VLOOKUP('Start Here'!$B$2,EntityNumber,2,FALSE)</f>
        <v>510002</v>
      </c>
      <c r="B1884" s="131">
        <f>YEAR('Start Here'!$B$5)</f>
        <v>2025</v>
      </c>
      <c r="C1884" s="213" t="str">
        <f>IF(ISBLANK('Combining-Exhibit 4'!$H$7),"",'Combining-Exhibit 4'!$H$7)</f>
        <v/>
      </c>
      <c r="D1884">
        <v>34320</v>
      </c>
      <c r="E1884" s="115">
        <f>'Combining-Exhibit 4'!H$67</f>
        <v>0</v>
      </c>
      <c r="F1884" t="s">
        <v>812</v>
      </c>
    </row>
    <row r="1885" spans="1:6" x14ac:dyDescent="0.3">
      <c r="A1885">
        <f>VLOOKUP('Start Here'!$B$2,EntityNumber,2,FALSE)</f>
        <v>510002</v>
      </c>
      <c r="B1885" s="131">
        <f>YEAR('Start Here'!$B$5)</f>
        <v>2025</v>
      </c>
      <c r="C1885" s="213" t="str">
        <f>IF(ISBLANK('Combining-Exhibit 4'!$H$7),"",'Combining-Exhibit 4'!$H$7)</f>
        <v/>
      </c>
      <c r="D1885">
        <v>34330</v>
      </c>
      <c r="E1885" s="115">
        <f>'Combining-Exhibit 4'!H$68</f>
        <v>0</v>
      </c>
      <c r="F1885" t="s">
        <v>812</v>
      </c>
    </row>
    <row r="1886" spans="1:6" x14ac:dyDescent="0.3">
      <c r="A1886">
        <f>VLOOKUP('Start Here'!$B$2,EntityNumber,2,FALSE)</f>
        <v>510002</v>
      </c>
      <c r="B1886" s="131">
        <f>YEAR('Start Here'!$B$5)</f>
        <v>2025</v>
      </c>
      <c r="C1886" s="213" t="str">
        <f>IF(ISBLANK('Combining-Exhibit 4'!$H$7),"",'Combining-Exhibit 4'!$H$7)</f>
        <v/>
      </c>
      <c r="D1886">
        <v>34390</v>
      </c>
      <c r="E1886" s="115">
        <f>'Combining-Exhibit 4'!H$69</f>
        <v>0</v>
      </c>
      <c r="F1886" t="s">
        <v>812</v>
      </c>
    </row>
    <row r="1887" spans="1:6" x14ac:dyDescent="0.3">
      <c r="A1887">
        <f>VLOOKUP('Start Here'!$B$2,EntityNumber,2,FALSE)</f>
        <v>510002</v>
      </c>
      <c r="B1887" s="131">
        <f>YEAR('Start Here'!$B$5)</f>
        <v>2025</v>
      </c>
      <c r="C1887" s="213" t="str">
        <f>IF(ISBLANK('Combining-Exhibit 4'!$H$7),"",'Combining-Exhibit 4'!$H$7)</f>
        <v/>
      </c>
      <c r="D1887">
        <v>34411</v>
      </c>
      <c r="E1887" s="115">
        <f>'Combining-Exhibit 4'!H$72</f>
        <v>0</v>
      </c>
      <c r="F1887" t="s">
        <v>812</v>
      </c>
    </row>
    <row r="1888" spans="1:6" x14ac:dyDescent="0.3">
      <c r="A1888">
        <f>VLOOKUP('Start Here'!$B$2,EntityNumber,2,FALSE)</f>
        <v>510002</v>
      </c>
      <c r="B1888" s="131">
        <f>YEAR('Start Here'!$B$5)</f>
        <v>2025</v>
      </c>
      <c r="C1888" s="213" t="str">
        <f>IF(ISBLANK('Combining-Exhibit 4'!$H$7),"",'Combining-Exhibit 4'!$H$7)</f>
        <v/>
      </c>
      <c r="D1888">
        <v>34412</v>
      </c>
      <c r="E1888" s="115">
        <f>'Combining-Exhibit 4'!H$73</f>
        <v>0</v>
      </c>
      <c r="F1888" t="s">
        <v>812</v>
      </c>
    </row>
    <row r="1889" spans="1:6" x14ac:dyDescent="0.3">
      <c r="A1889">
        <f>VLOOKUP('Start Here'!$B$2,EntityNumber,2,FALSE)</f>
        <v>510002</v>
      </c>
      <c r="B1889" s="131">
        <f>YEAR('Start Here'!$B$5)</f>
        <v>2025</v>
      </c>
      <c r="C1889" s="213" t="str">
        <f>IF(ISBLANK('Combining-Exhibit 4'!$H$7),"",'Combining-Exhibit 4'!$H$7)</f>
        <v/>
      </c>
      <c r="D1889">
        <v>34413</v>
      </c>
      <c r="E1889" s="115">
        <f>'Combining-Exhibit 4'!H$74</f>
        <v>0</v>
      </c>
      <c r="F1889" t="s">
        <v>812</v>
      </c>
    </row>
    <row r="1890" spans="1:6" x14ac:dyDescent="0.3">
      <c r="A1890">
        <f>VLOOKUP('Start Here'!$B$2,EntityNumber,2,FALSE)</f>
        <v>510002</v>
      </c>
      <c r="B1890" s="131">
        <f>YEAR('Start Here'!$B$5)</f>
        <v>2025</v>
      </c>
      <c r="C1890" s="213" t="str">
        <f>IF(ISBLANK('Combining-Exhibit 4'!$H$7),"",'Combining-Exhibit 4'!$H$7)</f>
        <v/>
      </c>
      <c r="D1890">
        <v>34414</v>
      </c>
      <c r="E1890" s="115">
        <f>'Combining-Exhibit 4'!H$75</f>
        <v>0</v>
      </c>
      <c r="F1890" t="s">
        <v>812</v>
      </c>
    </row>
    <row r="1891" spans="1:6" x14ac:dyDescent="0.3">
      <c r="A1891">
        <f>VLOOKUP('Start Here'!$B$2,EntityNumber,2,FALSE)</f>
        <v>510002</v>
      </c>
      <c r="B1891" s="131">
        <f>YEAR('Start Here'!$B$5)</f>
        <v>2025</v>
      </c>
      <c r="C1891" s="213" t="str">
        <f>IF(ISBLANK('Combining-Exhibit 4'!$H$7),"",'Combining-Exhibit 4'!$H$7)</f>
        <v/>
      </c>
      <c r="D1891">
        <v>34419</v>
      </c>
      <c r="E1891" s="115">
        <f>'Combining-Exhibit 4'!H$76</f>
        <v>0</v>
      </c>
      <c r="F1891" t="s">
        <v>812</v>
      </c>
    </row>
    <row r="1892" spans="1:6" x14ac:dyDescent="0.3">
      <c r="A1892">
        <f>VLOOKUP('Start Here'!$B$2,EntityNumber,2,FALSE)</f>
        <v>510002</v>
      </c>
      <c r="B1892" s="131">
        <f>YEAR('Start Here'!$B$5)</f>
        <v>2025</v>
      </c>
      <c r="C1892" s="213" t="str">
        <f>IF(ISBLANK('Combining-Exhibit 4'!$H$7),"",'Combining-Exhibit 4'!$H$7)</f>
        <v/>
      </c>
      <c r="D1892">
        <v>34421</v>
      </c>
      <c r="E1892" s="115">
        <f>'Combining-Exhibit 4'!H$78</f>
        <v>0</v>
      </c>
      <c r="F1892" t="s">
        <v>812</v>
      </c>
    </row>
    <row r="1893" spans="1:6" x14ac:dyDescent="0.3">
      <c r="A1893">
        <f>VLOOKUP('Start Here'!$B$2,EntityNumber,2,FALSE)</f>
        <v>510002</v>
      </c>
      <c r="B1893" s="131">
        <f>YEAR('Start Here'!$B$5)</f>
        <v>2025</v>
      </c>
      <c r="C1893" s="213" t="str">
        <f>IF(ISBLANK('Combining-Exhibit 4'!$H$7),"",'Combining-Exhibit 4'!$H$7)</f>
        <v/>
      </c>
      <c r="D1893">
        <v>34422</v>
      </c>
      <c r="E1893" s="115">
        <f>'Combining-Exhibit 4'!H$79</f>
        <v>0</v>
      </c>
      <c r="F1893" t="s">
        <v>812</v>
      </c>
    </row>
    <row r="1894" spans="1:6" x14ac:dyDescent="0.3">
      <c r="A1894">
        <f>VLOOKUP('Start Here'!$B$2,EntityNumber,2,FALSE)</f>
        <v>510002</v>
      </c>
      <c r="B1894" s="131">
        <f>YEAR('Start Here'!$B$5)</f>
        <v>2025</v>
      </c>
      <c r="C1894" s="213" t="str">
        <f>IF(ISBLANK('Combining-Exhibit 4'!$H$7),"",'Combining-Exhibit 4'!$H$7)</f>
        <v/>
      </c>
      <c r="D1894">
        <v>34423</v>
      </c>
      <c r="E1894" s="115">
        <f>'Combining-Exhibit 4'!H$80</f>
        <v>0</v>
      </c>
      <c r="F1894" t="s">
        <v>812</v>
      </c>
    </row>
    <row r="1895" spans="1:6" x14ac:dyDescent="0.3">
      <c r="A1895">
        <f>VLOOKUP('Start Here'!$B$2,EntityNumber,2,FALSE)</f>
        <v>510002</v>
      </c>
      <c r="B1895" s="131">
        <f>YEAR('Start Here'!$B$5)</f>
        <v>2025</v>
      </c>
      <c r="C1895" s="213" t="str">
        <f>IF(ISBLANK('Combining-Exhibit 4'!$H$7),"",'Combining-Exhibit 4'!$H$7)</f>
        <v/>
      </c>
      <c r="D1895">
        <v>34424</v>
      </c>
      <c r="E1895" s="115">
        <f>'Combining-Exhibit 4'!H$81</f>
        <v>0</v>
      </c>
      <c r="F1895" t="s">
        <v>812</v>
      </c>
    </row>
    <row r="1896" spans="1:6" x14ac:dyDescent="0.3">
      <c r="A1896">
        <f>VLOOKUP('Start Here'!$B$2,EntityNumber,2,FALSE)</f>
        <v>510002</v>
      </c>
      <c r="B1896" s="131">
        <f>YEAR('Start Here'!$B$5)</f>
        <v>2025</v>
      </c>
      <c r="C1896" s="213" t="str">
        <f>IF(ISBLANK('Combining-Exhibit 4'!$H$7),"",'Combining-Exhibit 4'!$H$7)</f>
        <v/>
      </c>
      <c r="D1896">
        <v>34429</v>
      </c>
      <c r="E1896" s="115">
        <f>'Combining-Exhibit 4'!H$82</f>
        <v>0</v>
      </c>
      <c r="F1896" t="s">
        <v>812</v>
      </c>
    </row>
    <row r="1897" spans="1:6" x14ac:dyDescent="0.3">
      <c r="A1897">
        <f>VLOOKUP('Start Here'!$B$2,EntityNumber,2,FALSE)</f>
        <v>510002</v>
      </c>
      <c r="B1897" s="131">
        <f>YEAR('Start Here'!$B$5)</f>
        <v>2025</v>
      </c>
      <c r="C1897" s="213" t="str">
        <f>IF(ISBLANK('Combining-Exhibit 4'!$H$7),"",'Combining-Exhibit 4'!$H$7)</f>
        <v/>
      </c>
      <c r="D1897">
        <v>34430</v>
      </c>
      <c r="E1897" s="115">
        <f>'Combining-Exhibit 4'!H$83</f>
        <v>0</v>
      </c>
      <c r="F1897" t="s">
        <v>812</v>
      </c>
    </row>
    <row r="1898" spans="1:6" x14ac:dyDescent="0.3">
      <c r="A1898">
        <f>VLOOKUP('Start Here'!$B$2,EntityNumber,2,FALSE)</f>
        <v>510002</v>
      </c>
      <c r="B1898" s="131">
        <f>YEAR('Start Here'!$B$5)</f>
        <v>2025</v>
      </c>
      <c r="C1898" s="213" t="str">
        <f>IF(ISBLANK('Combining-Exhibit 4'!$H$7),"",'Combining-Exhibit 4'!$H$7)</f>
        <v/>
      </c>
      <c r="D1898">
        <v>34440</v>
      </c>
      <c r="E1898" s="115">
        <f>'Combining-Exhibit 4'!H$84</f>
        <v>0</v>
      </c>
      <c r="F1898" t="s">
        <v>812</v>
      </c>
    </row>
    <row r="1899" spans="1:6" x14ac:dyDescent="0.3">
      <c r="A1899">
        <f>VLOOKUP('Start Here'!$B$2,EntityNumber,2,FALSE)</f>
        <v>510002</v>
      </c>
      <c r="B1899" s="131">
        <f>YEAR('Start Here'!$B$5)</f>
        <v>2025</v>
      </c>
      <c r="C1899" s="213" t="str">
        <f>IF(ISBLANK('Combining-Exhibit 4'!$H$7),"",'Combining-Exhibit 4'!$H$7)</f>
        <v/>
      </c>
      <c r="D1899">
        <v>34500</v>
      </c>
      <c r="E1899" s="115">
        <f>'Combining-Exhibit 4'!H$85</f>
        <v>0</v>
      </c>
      <c r="F1899" t="s">
        <v>812</v>
      </c>
    </row>
    <row r="1900" spans="1:6" x14ac:dyDescent="0.3">
      <c r="A1900">
        <f>VLOOKUP('Start Here'!$B$2,EntityNumber,2,FALSE)</f>
        <v>510002</v>
      </c>
      <c r="B1900" s="131">
        <f>YEAR('Start Here'!$B$5)</f>
        <v>2025</v>
      </c>
      <c r="C1900" s="213" t="str">
        <f>IF(ISBLANK('Combining-Exhibit 4'!$H$7),"",'Combining-Exhibit 4'!$H$7)</f>
        <v/>
      </c>
      <c r="D1900">
        <v>34600</v>
      </c>
      <c r="E1900" s="115">
        <f>'Combining-Exhibit 4'!H$86</f>
        <v>0</v>
      </c>
      <c r="F1900" t="s">
        <v>812</v>
      </c>
    </row>
    <row r="1901" spans="1:6" x14ac:dyDescent="0.3">
      <c r="A1901">
        <f>VLOOKUP('Start Here'!$B$2,EntityNumber,2,FALSE)</f>
        <v>510002</v>
      </c>
      <c r="B1901" s="131">
        <f>YEAR('Start Here'!$B$5)</f>
        <v>2025</v>
      </c>
      <c r="C1901" s="213" t="str">
        <f>IF(ISBLANK('Combining-Exhibit 4'!$H$7),"",'Combining-Exhibit 4'!$H$7)</f>
        <v/>
      </c>
      <c r="D1901">
        <v>34800</v>
      </c>
      <c r="E1901" s="115">
        <f>'Combining-Exhibit 4'!H$87</f>
        <v>0</v>
      </c>
      <c r="F1901" t="s">
        <v>812</v>
      </c>
    </row>
    <row r="1902" spans="1:6" x14ac:dyDescent="0.3">
      <c r="A1902">
        <f>VLOOKUP('Start Here'!$B$2,EntityNumber,2,FALSE)</f>
        <v>510002</v>
      </c>
      <c r="B1902" s="131">
        <f>YEAR('Start Here'!$B$5)</f>
        <v>2025</v>
      </c>
      <c r="C1902" s="213" t="str">
        <f>IF(ISBLANK('Combining-Exhibit 4'!$H$7),"",'Combining-Exhibit 4'!$H$7)</f>
        <v/>
      </c>
      <c r="D1902">
        <v>34900</v>
      </c>
      <c r="E1902" s="115">
        <f>'Combining-Exhibit 4'!H$88</f>
        <v>0</v>
      </c>
      <c r="F1902" t="s">
        <v>812</v>
      </c>
    </row>
    <row r="1903" spans="1:6" x14ac:dyDescent="0.3">
      <c r="A1903">
        <f>VLOOKUP('Start Here'!$B$2,EntityNumber,2,FALSE)</f>
        <v>510002</v>
      </c>
      <c r="B1903" s="131">
        <f>YEAR('Start Here'!$B$5)</f>
        <v>2025</v>
      </c>
      <c r="C1903" s="213" t="str">
        <f>IF(ISBLANK('Combining-Exhibit 4'!$H$7),"",'Combining-Exhibit 4'!$H$7)</f>
        <v/>
      </c>
      <c r="D1903">
        <v>35100</v>
      </c>
      <c r="E1903" s="115">
        <f>'Combining-Exhibit 4'!H$92</f>
        <v>0</v>
      </c>
      <c r="F1903" t="s">
        <v>812</v>
      </c>
    </row>
    <row r="1904" spans="1:6" x14ac:dyDescent="0.3">
      <c r="A1904">
        <f>VLOOKUP('Start Here'!$B$2,EntityNumber,2,FALSE)</f>
        <v>510002</v>
      </c>
      <c r="B1904" s="131">
        <f>YEAR('Start Here'!$B$5)</f>
        <v>2025</v>
      </c>
      <c r="C1904" s="213" t="str">
        <f>IF(ISBLANK('Combining-Exhibit 4'!$H$7),"",'Combining-Exhibit 4'!$H$7)</f>
        <v/>
      </c>
      <c r="D1904">
        <v>35200</v>
      </c>
      <c r="E1904" s="115">
        <f>'Combining-Exhibit 4'!H$93</f>
        <v>0</v>
      </c>
      <c r="F1904" t="s">
        <v>812</v>
      </c>
    </row>
    <row r="1905" spans="1:6" x14ac:dyDescent="0.3">
      <c r="A1905">
        <f>VLOOKUP('Start Here'!$B$2,EntityNumber,2,FALSE)</f>
        <v>510002</v>
      </c>
      <c r="B1905" s="131">
        <f>YEAR('Start Here'!$B$5)</f>
        <v>2025</v>
      </c>
      <c r="C1905" s="213" t="str">
        <f>IF(ISBLANK('Combining-Exhibit 4'!$H$7),"",'Combining-Exhibit 4'!$H$7)</f>
        <v/>
      </c>
      <c r="D1905">
        <v>35300</v>
      </c>
      <c r="E1905" s="115">
        <f>'Combining-Exhibit 4'!H$94</f>
        <v>0</v>
      </c>
      <c r="F1905" t="s">
        <v>812</v>
      </c>
    </row>
    <row r="1906" spans="1:6" x14ac:dyDescent="0.3">
      <c r="A1906">
        <f>VLOOKUP('Start Here'!$B$2,EntityNumber,2,FALSE)</f>
        <v>510002</v>
      </c>
      <c r="B1906" s="131">
        <f>YEAR('Start Here'!$B$5)</f>
        <v>2025</v>
      </c>
      <c r="C1906" s="213" t="str">
        <f>IF(ISBLANK('Combining-Exhibit 4'!$H$7),"",'Combining-Exhibit 4'!$H$7)</f>
        <v/>
      </c>
      <c r="D1906">
        <v>35900</v>
      </c>
      <c r="E1906" s="115">
        <f>'Combining-Exhibit 4'!H$95</f>
        <v>0</v>
      </c>
      <c r="F1906" t="s">
        <v>812</v>
      </c>
    </row>
    <row r="1907" spans="1:6" x14ac:dyDescent="0.3">
      <c r="A1907">
        <f>VLOOKUP('Start Here'!$B$2,EntityNumber,2,FALSE)</f>
        <v>510002</v>
      </c>
      <c r="B1907" s="131">
        <f>YEAR('Start Here'!$B$5)</f>
        <v>2025</v>
      </c>
      <c r="C1907" s="213" t="str">
        <f>IF(ISBLANK('Combining-Exhibit 4'!$H$7),"",'Combining-Exhibit 4'!$H$7)</f>
        <v/>
      </c>
      <c r="D1907">
        <v>36100</v>
      </c>
      <c r="E1907" s="115">
        <f>'Combining-Exhibit 4'!H$99</f>
        <v>0</v>
      </c>
      <c r="F1907" t="s">
        <v>812</v>
      </c>
    </row>
    <row r="1908" spans="1:6" x14ac:dyDescent="0.3">
      <c r="A1908">
        <f>VLOOKUP('Start Here'!$B$2,EntityNumber,2,FALSE)</f>
        <v>510002</v>
      </c>
      <c r="B1908" s="131">
        <f>YEAR('Start Here'!$B$5)</f>
        <v>2025</v>
      </c>
      <c r="C1908" s="213" t="str">
        <f>IF(ISBLANK('Combining-Exhibit 4'!$H$7),"",'Combining-Exhibit 4'!$H$7)</f>
        <v/>
      </c>
      <c r="D1908">
        <v>36200</v>
      </c>
      <c r="E1908" s="115">
        <f>'Combining-Exhibit 4'!H$100</f>
        <v>0</v>
      </c>
      <c r="F1908" t="s">
        <v>812</v>
      </c>
    </row>
    <row r="1909" spans="1:6" x14ac:dyDescent="0.3">
      <c r="A1909">
        <f>VLOOKUP('Start Here'!$B$2,EntityNumber,2,FALSE)</f>
        <v>510002</v>
      </c>
      <c r="B1909" s="131">
        <f>YEAR('Start Here'!$B$5)</f>
        <v>2025</v>
      </c>
      <c r="C1909" s="213" t="str">
        <f>IF(ISBLANK('Combining-Exhibit 4'!$H$7),"",'Combining-Exhibit 4'!$H$7)</f>
        <v/>
      </c>
      <c r="D1909">
        <v>36300</v>
      </c>
      <c r="E1909" s="115">
        <f>'Combining-Exhibit 4'!H$101</f>
        <v>0</v>
      </c>
      <c r="F1909" t="s">
        <v>812</v>
      </c>
    </row>
    <row r="1910" spans="1:6" x14ac:dyDescent="0.3">
      <c r="A1910">
        <f>VLOOKUP('Start Here'!$B$2,EntityNumber,2,FALSE)</f>
        <v>510002</v>
      </c>
      <c r="B1910" s="131">
        <f>YEAR('Start Here'!$B$5)</f>
        <v>2025</v>
      </c>
      <c r="C1910" s="213" t="str">
        <f>IF(ISBLANK('Combining-Exhibit 4'!$H$7),"",'Combining-Exhibit 4'!$H$7)</f>
        <v/>
      </c>
      <c r="D1910">
        <v>36500</v>
      </c>
      <c r="E1910" s="115">
        <f>'Combining-Exhibit 4'!H$102</f>
        <v>0</v>
      </c>
      <c r="F1910" t="s">
        <v>812</v>
      </c>
    </row>
    <row r="1911" spans="1:6" x14ac:dyDescent="0.3">
      <c r="A1911">
        <f>VLOOKUP('Start Here'!$B$2,EntityNumber,2,FALSE)</f>
        <v>510002</v>
      </c>
      <c r="B1911" s="131">
        <f>YEAR('Start Here'!$B$5)</f>
        <v>2025</v>
      </c>
      <c r="C1911" s="213" t="str">
        <f>IF(ISBLANK('Combining-Exhibit 4'!$H$7),"",'Combining-Exhibit 4'!$H$7)</f>
        <v/>
      </c>
      <c r="D1911">
        <v>36600</v>
      </c>
      <c r="E1911" s="115">
        <f>'Combining-Exhibit 4'!H$103</f>
        <v>0</v>
      </c>
      <c r="F1911" t="s">
        <v>812</v>
      </c>
    </row>
    <row r="1912" spans="1:6" x14ac:dyDescent="0.3">
      <c r="A1912">
        <f>VLOOKUP('Start Here'!$B$2,EntityNumber,2,FALSE)</f>
        <v>510002</v>
      </c>
      <c r="B1912" s="131">
        <f>YEAR('Start Here'!$B$5)</f>
        <v>2025</v>
      </c>
      <c r="C1912" s="213" t="str">
        <f>IF(ISBLANK('Combining-Exhibit 4'!$H$7),"",'Combining-Exhibit 4'!$H$7)</f>
        <v/>
      </c>
      <c r="D1912">
        <v>36900</v>
      </c>
      <c r="E1912" s="115">
        <f>'Combining-Exhibit 4'!H$104</f>
        <v>0</v>
      </c>
      <c r="F1912" t="s">
        <v>812</v>
      </c>
    </row>
    <row r="1913" spans="1:6" x14ac:dyDescent="0.3">
      <c r="A1913">
        <f>VLOOKUP('Start Here'!$B$2,EntityNumber,2,FALSE)</f>
        <v>510002</v>
      </c>
      <c r="B1913" s="131">
        <f>YEAR('Start Here'!$B$5)</f>
        <v>2025</v>
      </c>
      <c r="C1913" s="213" t="str">
        <f>IF(ISBLANK('Combining-Exhibit 4'!$H$7),"",'Combining-Exhibit 4'!$H$7)</f>
        <v/>
      </c>
      <c r="D1913">
        <v>411100</v>
      </c>
      <c r="E1913" s="115">
        <f>'Combining-Exhibit 4'!H$111</f>
        <v>0</v>
      </c>
      <c r="F1913" t="s">
        <v>812</v>
      </c>
    </row>
    <row r="1914" spans="1:6" x14ac:dyDescent="0.3">
      <c r="A1914">
        <f>VLOOKUP('Start Here'!$B$2,EntityNumber,2,FALSE)</f>
        <v>510002</v>
      </c>
      <c r="B1914" s="131">
        <f>YEAR('Start Here'!$B$5)</f>
        <v>2025</v>
      </c>
      <c r="C1914" s="213" t="str">
        <f>IF(ISBLANK('Combining-Exhibit 4'!$H$7),"",'Combining-Exhibit 4'!$H$7)</f>
        <v/>
      </c>
      <c r="D1914">
        <v>412000</v>
      </c>
      <c r="E1914" s="115">
        <f>'Combining-Exhibit 4'!H$112</f>
        <v>0</v>
      </c>
      <c r="F1914" t="s">
        <v>812</v>
      </c>
    </row>
    <row r="1915" spans="1:6" x14ac:dyDescent="0.3">
      <c r="A1915">
        <f>VLOOKUP('Start Here'!$B$2,EntityNumber,2,FALSE)</f>
        <v>510002</v>
      </c>
      <c r="B1915" s="131">
        <f>YEAR('Start Here'!$B$5)</f>
        <v>2025</v>
      </c>
      <c r="C1915" s="213" t="str">
        <f>IF(ISBLANK('Combining-Exhibit 4'!$H$7),"",'Combining-Exhibit 4'!$H$7)</f>
        <v/>
      </c>
      <c r="D1915">
        <v>413000</v>
      </c>
      <c r="E1915" s="115">
        <f>'Combining-Exhibit 4'!H$113</f>
        <v>0</v>
      </c>
      <c r="F1915" t="s">
        <v>812</v>
      </c>
    </row>
    <row r="1916" spans="1:6" x14ac:dyDescent="0.3">
      <c r="A1916">
        <f>VLOOKUP('Start Here'!$B$2,EntityNumber,2,FALSE)</f>
        <v>510002</v>
      </c>
      <c r="B1916" s="131">
        <f>YEAR('Start Here'!$B$5)</f>
        <v>2025</v>
      </c>
      <c r="C1916" s="213" t="str">
        <f>IF(ISBLANK('Combining-Exhibit 4'!$H$7),"",'Combining-Exhibit 4'!$H$7)</f>
        <v/>
      </c>
      <c r="D1916">
        <v>414100</v>
      </c>
      <c r="E1916" s="115">
        <f>'Combining-Exhibit 4'!H$115</f>
        <v>0</v>
      </c>
      <c r="F1916" t="s">
        <v>812</v>
      </c>
    </row>
    <row r="1917" spans="1:6" x14ac:dyDescent="0.3">
      <c r="A1917">
        <f>VLOOKUP('Start Here'!$B$2,EntityNumber,2,FALSE)</f>
        <v>510002</v>
      </c>
      <c r="B1917" s="131">
        <f>YEAR('Start Here'!$B$5)</f>
        <v>2025</v>
      </c>
      <c r="C1917" s="213" t="str">
        <f>IF(ISBLANK('Combining-Exhibit 4'!$H$7),"",'Combining-Exhibit 4'!$H$7)</f>
        <v/>
      </c>
      <c r="D1917">
        <v>414200</v>
      </c>
      <c r="E1917" s="115">
        <f>'Combining-Exhibit 4'!H$116</f>
        <v>0</v>
      </c>
      <c r="F1917" t="s">
        <v>812</v>
      </c>
    </row>
    <row r="1918" spans="1:6" x14ac:dyDescent="0.3">
      <c r="A1918">
        <f>VLOOKUP('Start Here'!$B$2,EntityNumber,2,FALSE)</f>
        <v>510002</v>
      </c>
      <c r="B1918" s="131">
        <f>YEAR('Start Here'!$B$5)</f>
        <v>2025</v>
      </c>
      <c r="C1918" s="213" t="str">
        <f>IF(ISBLANK('Combining-Exhibit 4'!$H$7),"",'Combining-Exhibit 4'!$H$7)</f>
        <v/>
      </c>
      <c r="D1918">
        <v>414300</v>
      </c>
      <c r="E1918" s="115">
        <f>'Combining-Exhibit 4'!H$117</f>
        <v>0</v>
      </c>
      <c r="F1918" t="s">
        <v>812</v>
      </c>
    </row>
    <row r="1919" spans="1:6" x14ac:dyDescent="0.3">
      <c r="A1919">
        <f>VLOOKUP('Start Here'!$B$2,EntityNumber,2,FALSE)</f>
        <v>510002</v>
      </c>
      <c r="B1919" s="131">
        <f>YEAR('Start Here'!$B$5)</f>
        <v>2025</v>
      </c>
      <c r="C1919" s="213" t="str">
        <f>IF(ISBLANK('Combining-Exhibit 4'!$H$7),"",'Combining-Exhibit 4'!$H$7)</f>
        <v/>
      </c>
      <c r="D1919">
        <v>414900</v>
      </c>
      <c r="E1919" s="115">
        <f>'Combining-Exhibit 4'!H$118</f>
        <v>0</v>
      </c>
      <c r="F1919" t="s">
        <v>812</v>
      </c>
    </row>
    <row r="1920" spans="1:6" x14ac:dyDescent="0.3">
      <c r="A1920">
        <f>VLOOKUP('Start Here'!$B$2,EntityNumber,2,FALSE)</f>
        <v>510002</v>
      </c>
      <c r="B1920" s="131">
        <f>YEAR('Start Here'!$B$5)</f>
        <v>2025</v>
      </c>
      <c r="C1920" s="213" t="str">
        <f>IF(ISBLANK('Combining-Exhibit 4'!$H$7),"",'Combining-Exhibit 4'!$H$7)</f>
        <v/>
      </c>
      <c r="D1920">
        <v>415100</v>
      </c>
      <c r="E1920" s="115">
        <f>'Combining-Exhibit 4'!H$120</f>
        <v>0</v>
      </c>
      <c r="F1920" t="s">
        <v>812</v>
      </c>
    </row>
    <row r="1921" spans="1:6" x14ac:dyDescent="0.3">
      <c r="A1921">
        <f>VLOOKUP('Start Here'!$B$2,EntityNumber,2,FALSE)</f>
        <v>510002</v>
      </c>
      <c r="B1921" s="131">
        <f>YEAR('Start Here'!$B$5)</f>
        <v>2025</v>
      </c>
      <c r="C1921" s="213" t="str">
        <f>IF(ISBLANK('Combining-Exhibit 4'!$H$7),"",'Combining-Exhibit 4'!$H$7)</f>
        <v/>
      </c>
      <c r="D1921">
        <v>415200</v>
      </c>
      <c r="E1921" s="115">
        <f>'Combining-Exhibit 4'!H$121</f>
        <v>0</v>
      </c>
      <c r="F1921" t="s">
        <v>812</v>
      </c>
    </row>
    <row r="1922" spans="1:6" x14ac:dyDescent="0.3">
      <c r="A1922">
        <f>VLOOKUP('Start Here'!$B$2,EntityNumber,2,FALSE)</f>
        <v>510002</v>
      </c>
      <c r="B1922" s="131">
        <f>YEAR('Start Here'!$B$5)</f>
        <v>2025</v>
      </c>
      <c r="C1922" s="213" t="str">
        <f>IF(ISBLANK('Combining-Exhibit 4'!$H$7),"",'Combining-Exhibit 4'!$H$7)</f>
        <v/>
      </c>
      <c r="D1922">
        <v>415300</v>
      </c>
      <c r="E1922" s="115">
        <f>'Combining-Exhibit 4'!H$122</f>
        <v>0</v>
      </c>
      <c r="F1922" t="s">
        <v>812</v>
      </c>
    </row>
    <row r="1923" spans="1:6" x14ac:dyDescent="0.3">
      <c r="A1923">
        <f>VLOOKUP('Start Here'!$B$2,EntityNumber,2,FALSE)</f>
        <v>510002</v>
      </c>
      <c r="B1923" s="131">
        <f>YEAR('Start Here'!$B$5)</f>
        <v>2025</v>
      </c>
      <c r="C1923" s="213" t="str">
        <f>IF(ISBLANK('Combining-Exhibit 4'!$H$7),"",'Combining-Exhibit 4'!$H$7)</f>
        <v/>
      </c>
      <c r="D1923">
        <v>415400</v>
      </c>
      <c r="E1923" s="115">
        <f>'Combining-Exhibit 4'!H$123</f>
        <v>0</v>
      </c>
      <c r="F1923" t="s">
        <v>812</v>
      </c>
    </row>
    <row r="1924" spans="1:6" x14ac:dyDescent="0.3">
      <c r="A1924">
        <f>VLOOKUP('Start Here'!$B$2,EntityNumber,2,FALSE)</f>
        <v>510002</v>
      </c>
      <c r="B1924" s="131">
        <f>YEAR('Start Here'!$B$5)</f>
        <v>2025</v>
      </c>
      <c r="C1924" s="213" t="str">
        <f>IF(ISBLANK('Combining-Exhibit 4'!$H$7),"",'Combining-Exhibit 4'!$H$7)</f>
        <v/>
      </c>
      <c r="D1924">
        <v>415900</v>
      </c>
      <c r="E1924" s="115">
        <f>'Combining-Exhibit 4'!H$124</f>
        <v>0</v>
      </c>
      <c r="F1924" t="s">
        <v>812</v>
      </c>
    </row>
    <row r="1925" spans="1:6" x14ac:dyDescent="0.3">
      <c r="A1925">
        <f>VLOOKUP('Start Here'!$B$2,EntityNumber,2,FALSE)</f>
        <v>510002</v>
      </c>
      <c r="B1925" s="131">
        <f>YEAR('Start Here'!$B$5)</f>
        <v>2025</v>
      </c>
      <c r="C1925" s="213" t="str">
        <f>IF(ISBLANK('Combining-Exhibit 4'!$H$7),"",'Combining-Exhibit 4'!$H$7)</f>
        <v/>
      </c>
      <c r="D1925">
        <v>416100</v>
      </c>
      <c r="E1925" s="115">
        <f>'Combining-Exhibit 4'!H$126</f>
        <v>0</v>
      </c>
      <c r="F1925" t="s">
        <v>812</v>
      </c>
    </row>
    <row r="1926" spans="1:6" x14ac:dyDescent="0.3">
      <c r="A1926">
        <f>VLOOKUP('Start Here'!$B$2,EntityNumber,2,FALSE)</f>
        <v>510002</v>
      </c>
      <c r="B1926" s="131">
        <f>YEAR('Start Here'!$B$5)</f>
        <v>2025</v>
      </c>
      <c r="C1926" s="213" t="str">
        <f>IF(ISBLANK('Combining-Exhibit 4'!$H$7),"",'Combining-Exhibit 4'!$H$7)</f>
        <v/>
      </c>
      <c r="D1926">
        <v>416200</v>
      </c>
      <c r="E1926" s="115">
        <f>'Combining-Exhibit 4'!H$127</f>
        <v>0</v>
      </c>
      <c r="F1926" t="s">
        <v>812</v>
      </c>
    </row>
    <row r="1927" spans="1:6" x14ac:dyDescent="0.3">
      <c r="A1927">
        <f>VLOOKUP('Start Here'!$B$2,EntityNumber,2,FALSE)</f>
        <v>510002</v>
      </c>
      <c r="B1927" s="131">
        <f>YEAR('Start Here'!$B$5)</f>
        <v>2025</v>
      </c>
      <c r="C1927" s="213" t="str">
        <f>IF(ISBLANK('Combining-Exhibit 4'!$H$7),"",'Combining-Exhibit 4'!$H$7)</f>
        <v/>
      </c>
      <c r="D1927">
        <v>416300</v>
      </c>
      <c r="E1927" s="115">
        <f>'Combining-Exhibit 4'!H$128</f>
        <v>0</v>
      </c>
      <c r="F1927" t="s">
        <v>812</v>
      </c>
    </row>
    <row r="1928" spans="1:6" x14ac:dyDescent="0.3">
      <c r="A1928">
        <f>VLOOKUP('Start Here'!$B$2,EntityNumber,2,FALSE)</f>
        <v>510002</v>
      </c>
      <c r="B1928" s="131">
        <f>YEAR('Start Here'!$B$5)</f>
        <v>2025</v>
      </c>
      <c r="C1928" s="213" t="str">
        <f>IF(ISBLANK('Combining-Exhibit 4'!$H$7),"",'Combining-Exhibit 4'!$H$7)</f>
        <v/>
      </c>
      <c r="D1928">
        <v>416400</v>
      </c>
      <c r="E1928" s="115">
        <f>'Combining-Exhibit 4'!H$129</f>
        <v>0</v>
      </c>
      <c r="F1928" t="s">
        <v>812</v>
      </c>
    </row>
    <row r="1929" spans="1:6" x14ac:dyDescent="0.3">
      <c r="A1929">
        <f>VLOOKUP('Start Here'!$B$2,EntityNumber,2,FALSE)</f>
        <v>510002</v>
      </c>
      <c r="B1929" s="131">
        <f>YEAR('Start Here'!$B$5)</f>
        <v>2025</v>
      </c>
      <c r="C1929" s="213" t="str">
        <f>IF(ISBLANK('Combining-Exhibit 4'!$H$7),"",'Combining-Exhibit 4'!$H$7)</f>
        <v/>
      </c>
      <c r="D1929">
        <v>416500</v>
      </c>
      <c r="E1929" s="115">
        <f>'Combining-Exhibit 4'!H$130</f>
        <v>0</v>
      </c>
      <c r="F1929" t="s">
        <v>812</v>
      </c>
    </row>
    <row r="1930" spans="1:6" x14ac:dyDescent="0.3">
      <c r="A1930">
        <f>VLOOKUP('Start Here'!$B$2,EntityNumber,2,FALSE)</f>
        <v>510002</v>
      </c>
      <c r="B1930" s="131">
        <f>YEAR('Start Here'!$B$5)</f>
        <v>2025</v>
      </c>
      <c r="C1930" s="213" t="str">
        <f>IF(ISBLANK('Combining-Exhibit 4'!$H$7),"",'Combining-Exhibit 4'!$H$7)</f>
        <v/>
      </c>
      <c r="D1930">
        <v>416600</v>
      </c>
      <c r="E1930" s="115">
        <f>'Combining-Exhibit 4'!H$131</f>
        <v>0</v>
      </c>
      <c r="F1930" t="s">
        <v>812</v>
      </c>
    </row>
    <row r="1931" spans="1:6" x14ac:dyDescent="0.3">
      <c r="A1931">
        <f>VLOOKUP('Start Here'!$B$2,EntityNumber,2,FALSE)</f>
        <v>510002</v>
      </c>
      <c r="B1931" s="131">
        <f>YEAR('Start Here'!$B$5)</f>
        <v>2025</v>
      </c>
      <c r="C1931" s="213" t="str">
        <f>IF(ISBLANK('Combining-Exhibit 4'!$H$7),"",'Combining-Exhibit 4'!$H$7)</f>
        <v/>
      </c>
      <c r="D1931">
        <v>416700</v>
      </c>
      <c r="E1931" s="115">
        <f>'Combining-Exhibit 4'!H$132</f>
        <v>0</v>
      </c>
      <c r="F1931" t="s">
        <v>812</v>
      </c>
    </row>
    <row r="1932" spans="1:6" x14ac:dyDescent="0.3">
      <c r="A1932">
        <f>VLOOKUP('Start Here'!$B$2,EntityNumber,2,FALSE)</f>
        <v>510002</v>
      </c>
      <c r="B1932" s="131">
        <f>YEAR('Start Here'!$B$5)</f>
        <v>2025</v>
      </c>
      <c r="C1932" s="213" t="str">
        <f>IF(ISBLANK('Combining-Exhibit 4'!$H$7),"",'Combining-Exhibit 4'!$H$7)</f>
        <v/>
      </c>
      <c r="D1932">
        <v>416800</v>
      </c>
      <c r="E1932" s="115">
        <f>'Combining-Exhibit 4'!H$133</f>
        <v>0</v>
      </c>
      <c r="F1932" t="s">
        <v>812</v>
      </c>
    </row>
    <row r="1933" spans="1:6" x14ac:dyDescent="0.3">
      <c r="A1933">
        <f>VLOOKUP('Start Here'!$B$2,EntityNumber,2,FALSE)</f>
        <v>510002</v>
      </c>
      <c r="B1933" s="131">
        <f>YEAR('Start Here'!$B$5)</f>
        <v>2025</v>
      </c>
      <c r="C1933" s="213" t="str">
        <f>IF(ISBLANK('Combining-Exhibit 4'!$H$7),"",'Combining-Exhibit 4'!$H$7)</f>
        <v/>
      </c>
      <c r="D1933">
        <v>416900</v>
      </c>
      <c r="E1933" s="115">
        <f>'Combining-Exhibit 4'!H$134</f>
        <v>0</v>
      </c>
      <c r="F1933" t="s">
        <v>812</v>
      </c>
    </row>
    <row r="1934" spans="1:6" x14ac:dyDescent="0.3">
      <c r="A1934">
        <f>VLOOKUP('Start Here'!$B$2,EntityNumber,2,FALSE)</f>
        <v>510002</v>
      </c>
      <c r="B1934" s="131">
        <f>YEAR('Start Here'!$B$5)</f>
        <v>2025</v>
      </c>
      <c r="C1934" s="213" t="str">
        <f>IF(ISBLANK('Combining-Exhibit 4'!$H$7),"",'Combining-Exhibit 4'!$H$7)</f>
        <v/>
      </c>
      <c r="D1934">
        <v>417000</v>
      </c>
      <c r="E1934" s="115">
        <f>'Combining-Exhibit 4'!H$135</f>
        <v>0</v>
      </c>
      <c r="F1934" t="s">
        <v>812</v>
      </c>
    </row>
    <row r="1935" spans="1:6" x14ac:dyDescent="0.3">
      <c r="A1935">
        <f>VLOOKUP('Start Here'!$B$2,EntityNumber,2,FALSE)</f>
        <v>510002</v>
      </c>
      <c r="B1935" s="131">
        <f>YEAR('Start Here'!$B$5)</f>
        <v>2025</v>
      </c>
      <c r="C1935" s="213" t="str">
        <f>IF(ISBLANK('Combining-Exhibit 4'!$H$7),"",'Combining-Exhibit 4'!$H$7)</f>
        <v/>
      </c>
      <c r="D1935">
        <v>417100</v>
      </c>
      <c r="E1935" s="115">
        <f>'Combining-Exhibit 4'!H$136</f>
        <v>0</v>
      </c>
      <c r="F1935" t="s">
        <v>812</v>
      </c>
    </row>
    <row r="1936" spans="1:6" x14ac:dyDescent="0.3">
      <c r="A1936">
        <f>VLOOKUP('Start Here'!$B$2,EntityNumber,2,FALSE)</f>
        <v>510002</v>
      </c>
      <c r="B1936" s="131">
        <f>YEAR('Start Here'!$B$5)</f>
        <v>2025</v>
      </c>
      <c r="C1936" s="213" t="str">
        <f>IF(ISBLANK('Combining-Exhibit 4'!$H$7),"",'Combining-Exhibit 4'!$H$7)</f>
        <v/>
      </c>
      <c r="D1936">
        <v>417200</v>
      </c>
      <c r="E1936" s="115">
        <f>'Combining-Exhibit 4'!H$137</f>
        <v>0</v>
      </c>
      <c r="F1936" t="s">
        <v>812</v>
      </c>
    </row>
    <row r="1937" spans="1:6" x14ac:dyDescent="0.3">
      <c r="A1937">
        <f>VLOOKUP('Start Here'!$B$2,EntityNumber,2,FALSE)</f>
        <v>510002</v>
      </c>
      <c r="B1937" s="131">
        <f>YEAR('Start Here'!$B$5)</f>
        <v>2025</v>
      </c>
      <c r="C1937" s="213" t="str">
        <f>IF(ISBLANK('Combining-Exhibit 4'!$H$7),"",'Combining-Exhibit 4'!$H$7)</f>
        <v/>
      </c>
      <c r="D1937">
        <v>421100</v>
      </c>
      <c r="E1937" s="115">
        <f>'Combining-Exhibit 4'!H$142</f>
        <v>0</v>
      </c>
      <c r="F1937" t="s">
        <v>812</v>
      </c>
    </row>
    <row r="1938" spans="1:6" x14ac:dyDescent="0.3">
      <c r="A1938">
        <f>VLOOKUP('Start Here'!$B$2,EntityNumber,2,FALSE)</f>
        <v>510002</v>
      </c>
      <c r="B1938" s="131">
        <f>YEAR('Start Here'!$B$5)</f>
        <v>2025</v>
      </c>
      <c r="C1938" s="213" t="str">
        <f>IF(ISBLANK('Combining-Exhibit 4'!$H$7),"",'Combining-Exhibit 4'!$H$7)</f>
        <v/>
      </c>
      <c r="D1938">
        <v>421200</v>
      </c>
      <c r="E1938" s="115">
        <f>'Combining-Exhibit 4'!H$143</f>
        <v>0</v>
      </c>
      <c r="F1938" t="s">
        <v>812</v>
      </c>
    </row>
    <row r="1939" spans="1:6" x14ac:dyDescent="0.3">
      <c r="A1939">
        <f>VLOOKUP('Start Here'!$B$2,EntityNumber,2,FALSE)</f>
        <v>510002</v>
      </c>
      <c r="B1939" s="131">
        <f>YEAR('Start Here'!$B$5)</f>
        <v>2025</v>
      </c>
      <c r="C1939" s="213" t="str">
        <f>IF(ISBLANK('Combining-Exhibit 4'!$H$7),"",'Combining-Exhibit 4'!$H$7)</f>
        <v/>
      </c>
      <c r="D1939">
        <v>421300</v>
      </c>
      <c r="E1939" s="115">
        <f>'Combining-Exhibit 4'!H$144</f>
        <v>0</v>
      </c>
      <c r="F1939" t="s">
        <v>812</v>
      </c>
    </row>
    <row r="1940" spans="1:6" x14ac:dyDescent="0.3">
      <c r="A1940">
        <f>VLOOKUP('Start Here'!$B$2,EntityNumber,2,FALSE)</f>
        <v>510002</v>
      </c>
      <c r="B1940" s="131">
        <f>YEAR('Start Here'!$B$5)</f>
        <v>2025</v>
      </c>
      <c r="C1940" s="213" t="str">
        <f>IF(ISBLANK('Combining-Exhibit 4'!$H$7),"",'Combining-Exhibit 4'!$H$7)</f>
        <v/>
      </c>
      <c r="D1940">
        <v>421400</v>
      </c>
      <c r="E1940" s="115">
        <f>'Combining-Exhibit 4'!H$145</f>
        <v>0</v>
      </c>
      <c r="F1940" t="s">
        <v>812</v>
      </c>
    </row>
    <row r="1941" spans="1:6" x14ac:dyDescent="0.3">
      <c r="A1941">
        <f>VLOOKUP('Start Here'!$B$2,EntityNumber,2,FALSE)</f>
        <v>510002</v>
      </c>
      <c r="B1941" s="131">
        <f>YEAR('Start Here'!$B$5)</f>
        <v>2025</v>
      </c>
      <c r="C1941" s="213" t="str">
        <f>IF(ISBLANK('Combining-Exhibit 4'!$H$7),"",'Combining-Exhibit 4'!$H$7)</f>
        <v/>
      </c>
      <c r="D1941">
        <v>421500</v>
      </c>
      <c r="E1941" s="115">
        <f>'Combining-Exhibit 4'!H$146</f>
        <v>0</v>
      </c>
      <c r="F1941" t="s">
        <v>812</v>
      </c>
    </row>
    <row r="1942" spans="1:6" x14ac:dyDescent="0.3">
      <c r="A1942">
        <f>VLOOKUP('Start Here'!$B$2,EntityNumber,2,FALSE)</f>
        <v>510002</v>
      </c>
      <c r="B1942" s="131">
        <f>YEAR('Start Here'!$B$5)</f>
        <v>2025</v>
      </c>
      <c r="C1942" s="213" t="str">
        <f>IF(ISBLANK('Combining-Exhibit 4'!$H$7),"",'Combining-Exhibit 4'!$H$7)</f>
        <v/>
      </c>
      <c r="D1942">
        <v>421900</v>
      </c>
      <c r="E1942" s="115">
        <f>'Combining-Exhibit 4'!H$147</f>
        <v>0</v>
      </c>
      <c r="F1942" t="s">
        <v>812</v>
      </c>
    </row>
    <row r="1943" spans="1:6" x14ac:dyDescent="0.3">
      <c r="A1943">
        <f>VLOOKUP('Start Here'!$B$2,EntityNumber,2,FALSE)</f>
        <v>510002</v>
      </c>
      <c r="B1943" s="131">
        <f>YEAR('Start Here'!$B$5)</f>
        <v>2025</v>
      </c>
      <c r="C1943" s="213" t="str">
        <f>IF(ISBLANK('Combining-Exhibit 4'!$H$7),"",'Combining-Exhibit 4'!$H$7)</f>
        <v/>
      </c>
      <c r="D1943">
        <v>422100</v>
      </c>
      <c r="E1943" s="115">
        <f>'Combining-Exhibit 4'!H$149</f>
        <v>0</v>
      </c>
      <c r="F1943" t="s">
        <v>812</v>
      </c>
    </row>
    <row r="1944" spans="1:6" x14ac:dyDescent="0.3">
      <c r="A1944">
        <f>VLOOKUP('Start Here'!$B$2,EntityNumber,2,FALSE)</f>
        <v>510002</v>
      </c>
      <c r="B1944" s="131">
        <f>YEAR('Start Here'!$B$5)</f>
        <v>2025</v>
      </c>
      <c r="C1944" s="213" t="str">
        <f>IF(ISBLANK('Combining-Exhibit 4'!$H$7),"",'Combining-Exhibit 4'!$H$7)</f>
        <v/>
      </c>
      <c r="D1944">
        <v>422200</v>
      </c>
      <c r="E1944" s="115">
        <f>'Combining-Exhibit 4'!H$150</f>
        <v>0</v>
      </c>
      <c r="F1944" t="s">
        <v>812</v>
      </c>
    </row>
    <row r="1945" spans="1:6" x14ac:dyDescent="0.3">
      <c r="A1945">
        <f>VLOOKUP('Start Here'!$B$2,EntityNumber,2,FALSE)</f>
        <v>510002</v>
      </c>
      <c r="B1945" s="131">
        <f>YEAR('Start Here'!$B$5)</f>
        <v>2025</v>
      </c>
      <c r="C1945" s="213" t="str">
        <f>IF(ISBLANK('Combining-Exhibit 4'!$H$7),"",'Combining-Exhibit 4'!$H$7)</f>
        <v/>
      </c>
      <c r="D1945">
        <v>422300</v>
      </c>
      <c r="E1945" s="115">
        <f>'Combining-Exhibit 4'!H$151</f>
        <v>0</v>
      </c>
      <c r="F1945" t="s">
        <v>812</v>
      </c>
    </row>
    <row r="1946" spans="1:6" x14ac:dyDescent="0.3">
      <c r="A1946">
        <f>VLOOKUP('Start Here'!$B$2,EntityNumber,2,FALSE)</f>
        <v>510002</v>
      </c>
      <c r="B1946" s="131">
        <f>YEAR('Start Here'!$B$5)</f>
        <v>2025</v>
      </c>
      <c r="C1946" s="213" t="str">
        <f>IF(ISBLANK('Combining-Exhibit 4'!$H$7),"",'Combining-Exhibit 4'!$H$7)</f>
        <v/>
      </c>
      <c r="D1946">
        <v>422500</v>
      </c>
      <c r="E1946" s="115">
        <f>'Combining-Exhibit 4'!H$152</f>
        <v>0</v>
      </c>
      <c r="F1946" t="s">
        <v>812</v>
      </c>
    </row>
    <row r="1947" spans="1:6" x14ac:dyDescent="0.3">
      <c r="A1947">
        <f>VLOOKUP('Start Here'!$B$2,EntityNumber,2,FALSE)</f>
        <v>510002</v>
      </c>
      <c r="B1947" s="131">
        <f>YEAR('Start Here'!$B$5)</f>
        <v>2025</v>
      </c>
      <c r="C1947" s="213" t="str">
        <f>IF(ISBLANK('Combining-Exhibit 4'!$H$7),"",'Combining-Exhibit 4'!$H$7)</f>
        <v/>
      </c>
      <c r="D1947">
        <v>422900</v>
      </c>
      <c r="E1947" s="115">
        <f>'Combining-Exhibit 4'!H$153</f>
        <v>0</v>
      </c>
      <c r="F1947" t="s">
        <v>812</v>
      </c>
    </row>
    <row r="1948" spans="1:6" x14ac:dyDescent="0.3">
      <c r="A1948">
        <f>VLOOKUP('Start Here'!$B$2,EntityNumber,2,FALSE)</f>
        <v>510002</v>
      </c>
      <c r="B1948" s="131">
        <f>YEAR('Start Here'!$B$5)</f>
        <v>2025</v>
      </c>
      <c r="C1948" s="213" t="str">
        <f>IF(ISBLANK('Combining-Exhibit 4'!$H$7),"",'Combining-Exhibit 4'!$H$7)</f>
        <v/>
      </c>
      <c r="D1948">
        <v>431100</v>
      </c>
      <c r="E1948" s="115">
        <f>'Combining-Exhibit 4'!H$158</f>
        <v>0</v>
      </c>
      <c r="F1948" t="s">
        <v>812</v>
      </c>
    </row>
    <row r="1949" spans="1:6" x14ac:dyDescent="0.3">
      <c r="A1949">
        <f>VLOOKUP('Start Here'!$B$2,EntityNumber,2,FALSE)</f>
        <v>510002</v>
      </c>
      <c r="B1949" s="131">
        <f>YEAR('Start Here'!$B$5)</f>
        <v>2025</v>
      </c>
      <c r="C1949" s="213" t="str">
        <f>IF(ISBLANK('Combining-Exhibit 4'!$H$7),"",'Combining-Exhibit 4'!$H$7)</f>
        <v/>
      </c>
      <c r="D1949">
        <v>432100</v>
      </c>
      <c r="E1949" s="115">
        <f>'Combining-Exhibit 4'!H$160</f>
        <v>0</v>
      </c>
      <c r="F1949" t="s">
        <v>812</v>
      </c>
    </row>
    <row r="1950" spans="1:6" x14ac:dyDescent="0.3">
      <c r="A1950">
        <f>VLOOKUP('Start Here'!$B$2,EntityNumber,2,FALSE)</f>
        <v>510002</v>
      </c>
      <c r="B1950" s="131">
        <f>YEAR('Start Here'!$B$5)</f>
        <v>2025</v>
      </c>
      <c r="C1950" s="213" t="str">
        <f>IF(ISBLANK('Combining-Exhibit 4'!$H$7),"",'Combining-Exhibit 4'!$H$7)</f>
        <v/>
      </c>
      <c r="D1950">
        <v>432200</v>
      </c>
      <c r="E1950" s="115">
        <f>'Combining-Exhibit 4'!H$161</f>
        <v>0</v>
      </c>
      <c r="F1950" t="s">
        <v>812</v>
      </c>
    </row>
    <row r="1951" spans="1:6" x14ac:dyDescent="0.3">
      <c r="A1951">
        <f>VLOOKUP('Start Here'!$B$2,EntityNumber,2,FALSE)</f>
        <v>510002</v>
      </c>
      <c r="B1951" s="131">
        <f>YEAR('Start Here'!$B$5)</f>
        <v>2025</v>
      </c>
      <c r="C1951" s="213" t="str">
        <f>IF(ISBLANK('Combining-Exhibit 4'!$H$7),"",'Combining-Exhibit 4'!$H$7)</f>
        <v/>
      </c>
      <c r="D1951">
        <v>433100</v>
      </c>
      <c r="E1951" s="115">
        <f>'Combining-Exhibit 4'!H$163</f>
        <v>0</v>
      </c>
      <c r="F1951" t="s">
        <v>812</v>
      </c>
    </row>
    <row r="1952" spans="1:6" x14ac:dyDescent="0.3">
      <c r="A1952">
        <f>VLOOKUP('Start Here'!$B$2,EntityNumber,2,FALSE)</f>
        <v>510002</v>
      </c>
      <c r="B1952" s="131">
        <f>YEAR('Start Here'!$B$5)</f>
        <v>2025</v>
      </c>
      <c r="C1952" s="213" t="str">
        <f>IF(ISBLANK('Combining-Exhibit 4'!$H$7),"",'Combining-Exhibit 4'!$H$7)</f>
        <v/>
      </c>
      <c r="D1952">
        <v>433200</v>
      </c>
      <c r="E1952" s="115">
        <f>'Combining-Exhibit 4'!H$164</f>
        <v>0</v>
      </c>
      <c r="F1952" t="s">
        <v>812</v>
      </c>
    </row>
    <row r="1953" spans="1:6" x14ac:dyDescent="0.3">
      <c r="A1953">
        <f>VLOOKUP('Start Here'!$B$2,EntityNumber,2,FALSE)</f>
        <v>510002</v>
      </c>
      <c r="B1953" s="131">
        <f>YEAR('Start Here'!$B$5)</f>
        <v>2025</v>
      </c>
      <c r="C1953" s="213" t="str">
        <f>IF(ISBLANK('Combining-Exhibit 4'!$H$7),"",'Combining-Exhibit 4'!$H$7)</f>
        <v/>
      </c>
      <c r="D1953">
        <v>433300</v>
      </c>
      <c r="E1953" s="115">
        <f>'Combining-Exhibit 4'!H$165</f>
        <v>0</v>
      </c>
      <c r="F1953" t="s">
        <v>812</v>
      </c>
    </row>
    <row r="1954" spans="1:6" x14ac:dyDescent="0.3">
      <c r="A1954">
        <f>VLOOKUP('Start Here'!$B$2,EntityNumber,2,FALSE)</f>
        <v>510002</v>
      </c>
      <c r="B1954" s="131">
        <f>YEAR('Start Here'!$B$5)</f>
        <v>2025</v>
      </c>
      <c r="C1954" s="213" t="str">
        <f>IF(ISBLANK('Combining-Exhibit 4'!$H$7),"",'Combining-Exhibit 4'!$H$7)</f>
        <v/>
      </c>
      <c r="D1954">
        <v>434000</v>
      </c>
      <c r="E1954" s="115">
        <f>'Combining-Exhibit 4'!H$166</f>
        <v>0</v>
      </c>
      <c r="F1954" t="s">
        <v>812</v>
      </c>
    </row>
    <row r="1955" spans="1:6" x14ac:dyDescent="0.3">
      <c r="A1955">
        <f>VLOOKUP('Start Here'!$B$2,EntityNumber,2,FALSE)</f>
        <v>510002</v>
      </c>
      <c r="B1955" s="131">
        <f>YEAR('Start Here'!$B$5)</f>
        <v>2025</v>
      </c>
      <c r="C1955" s="213" t="str">
        <f>IF(ISBLANK('Combining-Exhibit 4'!$H$7),"",'Combining-Exhibit 4'!$H$7)</f>
        <v/>
      </c>
      <c r="D1955">
        <v>439000</v>
      </c>
      <c r="E1955" s="115">
        <f>'Combining-Exhibit 4'!H$167</f>
        <v>0</v>
      </c>
      <c r="F1955" t="s">
        <v>812</v>
      </c>
    </row>
    <row r="1956" spans="1:6" x14ac:dyDescent="0.3">
      <c r="A1956">
        <f>VLOOKUP('Start Here'!$B$2,EntityNumber,2,FALSE)</f>
        <v>510002</v>
      </c>
      <c r="B1956" s="131">
        <f>YEAR('Start Here'!$B$5)</f>
        <v>2025</v>
      </c>
      <c r="C1956" s="213" t="str">
        <f>IF(ISBLANK('Combining-Exhibit 4'!$H$7),"",'Combining-Exhibit 4'!$H$7)</f>
        <v/>
      </c>
      <c r="D1956">
        <v>441100</v>
      </c>
      <c r="E1956" s="115">
        <f>'Combining-Exhibit 4'!H$172</f>
        <v>0</v>
      </c>
      <c r="F1956" t="s">
        <v>812</v>
      </c>
    </row>
    <row r="1957" spans="1:6" x14ac:dyDescent="0.3">
      <c r="A1957">
        <f>VLOOKUP('Start Here'!$B$2,EntityNumber,2,FALSE)</f>
        <v>510002</v>
      </c>
      <c r="B1957" s="131">
        <f>YEAR('Start Here'!$B$5)</f>
        <v>2025</v>
      </c>
      <c r="C1957" s="213" t="str">
        <f>IF(ISBLANK('Combining-Exhibit 4'!$H$7),"",'Combining-Exhibit 4'!$H$7)</f>
        <v/>
      </c>
      <c r="D1957">
        <v>441200</v>
      </c>
      <c r="E1957" s="115">
        <f>'Combining-Exhibit 4'!H$173</f>
        <v>0</v>
      </c>
      <c r="F1957" t="s">
        <v>812</v>
      </c>
    </row>
    <row r="1958" spans="1:6" x14ac:dyDescent="0.3">
      <c r="A1958">
        <f>VLOOKUP('Start Here'!$B$2,EntityNumber,2,FALSE)</f>
        <v>510002</v>
      </c>
      <c r="B1958" s="131">
        <f>YEAR('Start Here'!$B$5)</f>
        <v>2025</v>
      </c>
      <c r="C1958" s="213" t="str">
        <f>IF(ISBLANK('Combining-Exhibit 4'!$H$7),"",'Combining-Exhibit 4'!$H$7)</f>
        <v/>
      </c>
      <c r="D1958">
        <v>441300</v>
      </c>
      <c r="E1958" s="115">
        <f>'Combining-Exhibit 4'!H$174</f>
        <v>0</v>
      </c>
      <c r="F1958" t="s">
        <v>812</v>
      </c>
    </row>
    <row r="1959" spans="1:6" x14ac:dyDescent="0.3">
      <c r="A1959">
        <f>VLOOKUP('Start Here'!$B$2,EntityNumber,2,FALSE)</f>
        <v>510002</v>
      </c>
      <c r="B1959" s="131">
        <f>YEAR('Start Here'!$B$5)</f>
        <v>2025</v>
      </c>
      <c r="C1959" s="213" t="str">
        <f>IF(ISBLANK('Combining-Exhibit 4'!$H$7),"",'Combining-Exhibit 4'!$H$7)</f>
        <v/>
      </c>
      <c r="D1959">
        <v>441500</v>
      </c>
      <c r="E1959" s="115">
        <f>'Combining-Exhibit 4'!H$175</f>
        <v>0</v>
      </c>
      <c r="F1959" t="s">
        <v>812</v>
      </c>
    </row>
    <row r="1960" spans="1:6" x14ac:dyDescent="0.3">
      <c r="A1960">
        <f>VLOOKUP('Start Here'!$B$2,EntityNumber,2,FALSE)</f>
        <v>510002</v>
      </c>
      <c r="B1960" s="131">
        <f>YEAR('Start Here'!$B$5)</f>
        <v>2025</v>
      </c>
      <c r="C1960" s="213" t="str">
        <f>IF(ISBLANK('Combining-Exhibit 4'!$H$7),"",'Combining-Exhibit 4'!$H$7)</f>
        <v/>
      </c>
      <c r="D1960">
        <v>441900</v>
      </c>
      <c r="E1960" s="115">
        <f>'Combining-Exhibit 4'!H$176</f>
        <v>0</v>
      </c>
      <c r="F1960" t="s">
        <v>812</v>
      </c>
    </row>
    <row r="1961" spans="1:6" x14ac:dyDescent="0.3">
      <c r="A1961">
        <f>VLOOKUP('Start Here'!$B$2,EntityNumber,2,FALSE)</f>
        <v>510002</v>
      </c>
      <c r="B1961" s="131">
        <f>YEAR('Start Here'!$B$5)</f>
        <v>2025</v>
      </c>
      <c r="C1961" s="213" t="str">
        <f>IF(ISBLANK('Combining-Exhibit 4'!$H$7),"",'Combining-Exhibit 4'!$H$7)</f>
        <v/>
      </c>
      <c r="D1961">
        <v>442100</v>
      </c>
      <c r="E1961" s="115">
        <f>'Combining-Exhibit 4'!H$178</f>
        <v>0</v>
      </c>
      <c r="F1961" t="s">
        <v>812</v>
      </c>
    </row>
    <row r="1962" spans="1:6" x14ac:dyDescent="0.3">
      <c r="A1962">
        <f>VLOOKUP('Start Here'!$B$2,EntityNumber,2,FALSE)</f>
        <v>510002</v>
      </c>
      <c r="B1962" s="131">
        <f>YEAR('Start Here'!$B$5)</f>
        <v>2025</v>
      </c>
      <c r="C1962" s="213" t="str">
        <f>IF(ISBLANK('Combining-Exhibit 4'!$H$7),"",'Combining-Exhibit 4'!$H$7)</f>
        <v/>
      </c>
      <c r="D1962">
        <v>442200</v>
      </c>
      <c r="E1962" s="115">
        <f>'Combining-Exhibit 4'!H$179</f>
        <v>0</v>
      </c>
      <c r="F1962" t="s">
        <v>812</v>
      </c>
    </row>
    <row r="1963" spans="1:6" x14ac:dyDescent="0.3">
      <c r="A1963">
        <f>VLOOKUP('Start Here'!$B$2,EntityNumber,2,FALSE)</f>
        <v>510002</v>
      </c>
      <c r="B1963" s="131">
        <f>YEAR('Start Here'!$B$5)</f>
        <v>2025</v>
      </c>
      <c r="C1963" s="213" t="str">
        <f>IF(ISBLANK('Combining-Exhibit 4'!$H$7),"",'Combining-Exhibit 4'!$H$7)</f>
        <v/>
      </c>
      <c r="D1963">
        <v>442300</v>
      </c>
      <c r="E1963" s="115">
        <f>'Combining-Exhibit 4'!H$180</f>
        <v>0</v>
      </c>
      <c r="F1963" t="s">
        <v>812</v>
      </c>
    </row>
    <row r="1964" spans="1:6" x14ac:dyDescent="0.3">
      <c r="A1964">
        <f>VLOOKUP('Start Here'!$B$2,EntityNumber,2,FALSE)</f>
        <v>510002</v>
      </c>
      <c r="B1964" s="131">
        <f>YEAR('Start Here'!$B$5)</f>
        <v>2025</v>
      </c>
      <c r="C1964" s="213" t="str">
        <f>IF(ISBLANK('Combining-Exhibit 4'!$H$7),"",'Combining-Exhibit 4'!$H$7)</f>
        <v/>
      </c>
      <c r="D1964">
        <v>442400</v>
      </c>
      <c r="E1964" s="115">
        <f>'Combining-Exhibit 4'!H$181</f>
        <v>0</v>
      </c>
      <c r="F1964" t="s">
        <v>812</v>
      </c>
    </row>
    <row r="1965" spans="1:6" x14ac:dyDescent="0.3">
      <c r="A1965">
        <f>VLOOKUP('Start Here'!$B$2,EntityNumber,2,FALSE)</f>
        <v>510002</v>
      </c>
      <c r="B1965" s="131">
        <f>YEAR('Start Here'!$B$5)</f>
        <v>2025</v>
      </c>
      <c r="C1965" s="213" t="str">
        <f>IF(ISBLANK('Combining-Exhibit 4'!$H$7),"",'Combining-Exhibit 4'!$H$7)</f>
        <v/>
      </c>
      <c r="D1965">
        <v>442500</v>
      </c>
      <c r="E1965" s="115">
        <f>'Combining-Exhibit 4'!H$182</f>
        <v>0</v>
      </c>
      <c r="F1965" t="s">
        <v>812</v>
      </c>
    </row>
    <row r="1966" spans="1:6" x14ac:dyDescent="0.3">
      <c r="A1966">
        <f>VLOOKUP('Start Here'!$B$2,EntityNumber,2,FALSE)</f>
        <v>510002</v>
      </c>
      <c r="B1966" s="131">
        <f>YEAR('Start Here'!$B$5)</f>
        <v>2025</v>
      </c>
      <c r="C1966" s="213" t="str">
        <f>IF(ISBLANK('Combining-Exhibit 4'!$H$7),"",'Combining-Exhibit 4'!$H$7)</f>
        <v/>
      </c>
      <c r="D1966">
        <v>442600</v>
      </c>
      <c r="E1966" s="115">
        <f>'Combining-Exhibit 4'!H$183</f>
        <v>0</v>
      </c>
      <c r="F1966" t="s">
        <v>812</v>
      </c>
    </row>
    <row r="1967" spans="1:6" x14ac:dyDescent="0.3">
      <c r="A1967">
        <f>VLOOKUP('Start Here'!$B$2,EntityNumber,2,FALSE)</f>
        <v>510002</v>
      </c>
      <c r="B1967" s="131">
        <f>YEAR('Start Here'!$B$5)</f>
        <v>2025</v>
      </c>
      <c r="C1967" s="213" t="str">
        <f>IF(ISBLANK('Combining-Exhibit 4'!$H$7),"",'Combining-Exhibit 4'!$H$7)</f>
        <v/>
      </c>
      <c r="D1967">
        <v>442900</v>
      </c>
      <c r="E1967" s="115">
        <f>'Combining-Exhibit 4'!H$184</f>
        <v>0</v>
      </c>
      <c r="F1967" t="s">
        <v>812</v>
      </c>
    </row>
    <row r="1968" spans="1:6" x14ac:dyDescent="0.3">
      <c r="A1968">
        <f>VLOOKUP('Start Here'!$B$2,EntityNumber,2,FALSE)</f>
        <v>510002</v>
      </c>
      <c r="B1968" s="131">
        <f>YEAR('Start Here'!$B$5)</f>
        <v>2025</v>
      </c>
      <c r="C1968" s="213" t="str">
        <f>IF(ISBLANK('Combining-Exhibit 4'!$H$7),"",'Combining-Exhibit 4'!$H$7)</f>
        <v/>
      </c>
      <c r="D1968">
        <v>443100</v>
      </c>
      <c r="E1968" s="115">
        <f>'Combining-Exhibit 4'!H$186</f>
        <v>0</v>
      </c>
      <c r="F1968" t="s">
        <v>812</v>
      </c>
    </row>
    <row r="1969" spans="1:6" x14ac:dyDescent="0.3">
      <c r="A1969">
        <f>VLOOKUP('Start Here'!$B$2,EntityNumber,2,FALSE)</f>
        <v>510002</v>
      </c>
      <c r="B1969" s="131">
        <f>YEAR('Start Here'!$B$5)</f>
        <v>2025</v>
      </c>
      <c r="C1969" s="213" t="str">
        <f>IF(ISBLANK('Combining-Exhibit 4'!$H$7),"",'Combining-Exhibit 4'!$H$7)</f>
        <v/>
      </c>
      <c r="D1969">
        <v>443200</v>
      </c>
      <c r="E1969" s="115">
        <f>'Combining-Exhibit 4'!H$187</f>
        <v>0</v>
      </c>
      <c r="F1969" t="s">
        <v>812</v>
      </c>
    </row>
    <row r="1970" spans="1:6" x14ac:dyDescent="0.3">
      <c r="A1970">
        <f>VLOOKUP('Start Here'!$B$2,EntityNumber,2,FALSE)</f>
        <v>510002</v>
      </c>
      <c r="B1970" s="131">
        <f>YEAR('Start Here'!$B$5)</f>
        <v>2025</v>
      </c>
      <c r="C1970" s="213" t="str">
        <f>IF(ISBLANK('Combining-Exhibit 4'!$H$7),"",'Combining-Exhibit 4'!$H$7)</f>
        <v/>
      </c>
      <c r="D1970">
        <v>443300</v>
      </c>
      <c r="E1970" s="115">
        <f>'Combining-Exhibit 4'!H$188</f>
        <v>0</v>
      </c>
      <c r="F1970" t="s">
        <v>812</v>
      </c>
    </row>
    <row r="1971" spans="1:6" x14ac:dyDescent="0.3">
      <c r="A1971">
        <f>VLOOKUP('Start Here'!$B$2,EntityNumber,2,FALSE)</f>
        <v>510002</v>
      </c>
      <c r="B1971" s="131">
        <f>YEAR('Start Here'!$B$5)</f>
        <v>2025</v>
      </c>
      <c r="C1971" s="213" t="str">
        <f>IF(ISBLANK('Combining-Exhibit 4'!$H$7),"",'Combining-Exhibit 4'!$H$7)</f>
        <v/>
      </c>
      <c r="D1971">
        <v>443400</v>
      </c>
      <c r="E1971" s="115">
        <f>'Combining-Exhibit 4'!H$189</f>
        <v>0</v>
      </c>
      <c r="F1971" t="s">
        <v>812</v>
      </c>
    </row>
    <row r="1972" spans="1:6" x14ac:dyDescent="0.3">
      <c r="A1972">
        <f>VLOOKUP('Start Here'!$B$2,EntityNumber,2,FALSE)</f>
        <v>510002</v>
      </c>
      <c r="B1972" s="131">
        <f>YEAR('Start Here'!$B$5)</f>
        <v>2025</v>
      </c>
      <c r="C1972" s="213" t="str">
        <f>IF(ISBLANK('Combining-Exhibit 4'!$H$7),"",'Combining-Exhibit 4'!$H$7)</f>
        <v/>
      </c>
      <c r="D1972">
        <v>443900</v>
      </c>
      <c r="E1972" s="115">
        <f>'Combining-Exhibit 4'!H$190</f>
        <v>0</v>
      </c>
      <c r="F1972" t="s">
        <v>812</v>
      </c>
    </row>
    <row r="1973" spans="1:6" x14ac:dyDescent="0.3">
      <c r="A1973">
        <f>VLOOKUP('Start Here'!$B$2,EntityNumber,2,FALSE)</f>
        <v>510002</v>
      </c>
      <c r="B1973" s="131">
        <f>YEAR('Start Here'!$B$5)</f>
        <v>2025</v>
      </c>
      <c r="C1973" s="213" t="str">
        <f>IF(ISBLANK('Combining-Exhibit 4'!$H$7),"",'Combining-Exhibit 4'!$H$7)</f>
        <v/>
      </c>
      <c r="D1973">
        <v>444100</v>
      </c>
      <c r="E1973" s="115">
        <f>'Combining-Exhibit 4'!H$192</f>
        <v>0</v>
      </c>
      <c r="F1973" t="s">
        <v>812</v>
      </c>
    </row>
    <row r="1974" spans="1:6" x14ac:dyDescent="0.3">
      <c r="A1974">
        <f>VLOOKUP('Start Here'!$B$2,EntityNumber,2,FALSE)</f>
        <v>510002</v>
      </c>
      <c r="B1974" s="131">
        <f>YEAR('Start Here'!$B$5)</f>
        <v>2025</v>
      </c>
      <c r="C1974" s="213" t="str">
        <f>IF(ISBLANK('Combining-Exhibit 4'!$H$7),"",'Combining-Exhibit 4'!$H$7)</f>
        <v/>
      </c>
      <c r="D1974">
        <v>444200</v>
      </c>
      <c r="E1974" s="115">
        <f>'Combining-Exhibit 4'!H$193</f>
        <v>0</v>
      </c>
      <c r="F1974" t="s">
        <v>812</v>
      </c>
    </row>
    <row r="1975" spans="1:6" x14ac:dyDescent="0.3">
      <c r="A1975">
        <f>VLOOKUP('Start Here'!$B$2,EntityNumber,2,FALSE)</f>
        <v>510002</v>
      </c>
      <c r="B1975" s="131">
        <f>YEAR('Start Here'!$B$5)</f>
        <v>2025</v>
      </c>
      <c r="C1975" s="213" t="str">
        <f>IF(ISBLANK('Combining-Exhibit 4'!$H$7),"",'Combining-Exhibit 4'!$H$7)</f>
        <v/>
      </c>
      <c r="D1975">
        <v>444300</v>
      </c>
      <c r="E1975" s="115">
        <f>'Combining-Exhibit 4'!H$194</f>
        <v>0</v>
      </c>
      <c r="F1975" t="s">
        <v>812</v>
      </c>
    </row>
    <row r="1976" spans="1:6" x14ac:dyDescent="0.3">
      <c r="A1976">
        <f>VLOOKUP('Start Here'!$B$2,EntityNumber,2,FALSE)</f>
        <v>510002</v>
      </c>
      <c r="B1976" s="131">
        <f>YEAR('Start Here'!$B$5)</f>
        <v>2025</v>
      </c>
      <c r="C1976" s="213" t="str">
        <f>IF(ISBLANK('Combining-Exhibit 4'!$H$7),"",'Combining-Exhibit 4'!$H$7)</f>
        <v/>
      </c>
      <c r="D1976">
        <v>444400</v>
      </c>
      <c r="E1976" s="115">
        <f>'Combining-Exhibit 4'!H$195</f>
        <v>0</v>
      </c>
      <c r="F1976" t="s">
        <v>812</v>
      </c>
    </row>
    <row r="1977" spans="1:6" x14ac:dyDescent="0.3">
      <c r="A1977">
        <f>VLOOKUP('Start Here'!$B$2,EntityNumber,2,FALSE)</f>
        <v>510002</v>
      </c>
      <c r="B1977" s="131">
        <f>YEAR('Start Here'!$B$5)</f>
        <v>2025</v>
      </c>
      <c r="C1977" s="213" t="str">
        <f>IF(ISBLANK('Combining-Exhibit 4'!$H$7),"",'Combining-Exhibit 4'!$H$7)</f>
        <v/>
      </c>
      <c r="D1977">
        <v>444500</v>
      </c>
      <c r="E1977" s="115">
        <f>'Combining-Exhibit 4'!H$196</f>
        <v>0</v>
      </c>
      <c r="F1977" t="s">
        <v>812</v>
      </c>
    </row>
    <row r="1978" spans="1:6" x14ac:dyDescent="0.3">
      <c r="A1978">
        <f>VLOOKUP('Start Here'!$B$2,EntityNumber,2,FALSE)</f>
        <v>510002</v>
      </c>
      <c r="B1978" s="131">
        <f>YEAR('Start Here'!$B$5)</f>
        <v>2025</v>
      </c>
      <c r="C1978" s="213" t="str">
        <f>IF(ISBLANK('Combining-Exhibit 4'!$H$7),"",'Combining-Exhibit 4'!$H$7)</f>
        <v/>
      </c>
      <c r="D1978">
        <v>444900</v>
      </c>
      <c r="E1978" s="115">
        <f>'Combining-Exhibit 4'!H$197</f>
        <v>0</v>
      </c>
      <c r="F1978" t="s">
        <v>812</v>
      </c>
    </row>
    <row r="1979" spans="1:6" x14ac:dyDescent="0.3">
      <c r="A1979">
        <f>VLOOKUP('Start Here'!$B$2,EntityNumber,2,FALSE)</f>
        <v>510002</v>
      </c>
      <c r="B1979" s="131">
        <f>YEAR('Start Here'!$B$5)</f>
        <v>2025</v>
      </c>
      <c r="C1979" s="213" t="str">
        <f>IF(ISBLANK('Combining-Exhibit 4'!$H$7),"",'Combining-Exhibit 4'!$H$7)</f>
        <v/>
      </c>
      <c r="D1979">
        <v>451100</v>
      </c>
      <c r="E1979" s="115">
        <f>'Combining-Exhibit 4'!H$202</f>
        <v>0</v>
      </c>
      <c r="F1979" t="s">
        <v>812</v>
      </c>
    </row>
    <row r="1980" spans="1:6" x14ac:dyDescent="0.3">
      <c r="A1980">
        <f>VLOOKUP('Start Here'!$B$2,EntityNumber,2,FALSE)</f>
        <v>510002</v>
      </c>
      <c r="B1980" s="131">
        <f>YEAR('Start Here'!$B$5)</f>
        <v>2025</v>
      </c>
      <c r="C1980" s="213" t="str">
        <f>IF(ISBLANK('Combining-Exhibit 4'!$H$7),"",'Combining-Exhibit 4'!$H$7)</f>
        <v/>
      </c>
      <c r="D1980">
        <v>451200</v>
      </c>
      <c r="E1980" s="115">
        <f>'Combining-Exhibit 4'!H$203</f>
        <v>0</v>
      </c>
      <c r="F1980" t="s">
        <v>812</v>
      </c>
    </row>
    <row r="1981" spans="1:6" x14ac:dyDescent="0.3">
      <c r="A1981">
        <f>VLOOKUP('Start Here'!$B$2,EntityNumber,2,FALSE)</f>
        <v>510002</v>
      </c>
      <c r="B1981" s="131">
        <f>YEAR('Start Here'!$B$5)</f>
        <v>2025</v>
      </c>
      <c r="C1981" s="213" t="str">
        <f>IF(ISBLANK('Combining-Exhibit 4'!$H$7),"",'Combining-Exhibit 4'!$H$7)</f>
        <v/>
      </c>
      <c r="D1981">
        <v>451300</v>
      </c>
      <c r="E1981" s="115">
        <f>'Combining-Exhibit 4'!H$204</f>
        <v>0</v>
      </c>
      <c r="F1981" t="s">
        <v>812</v>
      </c>
    </row>
    <row r="1982" spans="1:6" x14ac:dyDescent="0.3">
      <c r="A1982">
        <f>VLOOKUP('Start Here'!$B$2,EntityNumber,2,FALSE)</f>
        <v>510002</v>
      </c>
      <c r="B1982" s="131">
        <f>YEAR('Start Here'!$B$5)</f>
        <v>2025</v>
      </c>
      <c r="C1982" s="213" t="str">
        <f>IF(ISBLANK('Combining-Exhibit 4'!$H$7),"",'Combining-Exhibit 4'!$H$7)</f>
        <v/>
      </c>
      <c r="D1982">
        <v>451400</v>
      </c>
      <c r="E1982" s="115">
        <f>'Combining-Exhibit 4'!H$205</f>
        <v>0</v>
      </c>
      <c r="F1982" t="s">
        <v>812</v>
      </c>
    </row>
    <row r="1983" spans="1:6" x14ac:dyDescent="0.3">
      <c r="A1983">
        <f>VLOOKUP('Start Here'!$B$2,EntityNumber,2,FALSE)</f>
        <v>510002</v>
      </c>
      <c r="B1983" s="131">
        <f>YEAR('Start Here'!$B$5)</f>
        <v>2025</v>
      </c>
      <c r="C1983" s="213" t="str">
        <f>IF(ISBLANK('Combining-Exhibit 4'!$H$7),"",'Combining-Exhibit 4'!$H$7)</f>
        <v/>
      </c>
      <c r="D1983">
        <v>451500</v>
      </c>
      <c r="E1983" s="115">
        <f>'Combining-Exhibit 4'!H$206</f>
        <v>0</v>
      </c>
      <c r="F1983" t="s">
        <v>812</v>
      </c>
    </row>
    <row r="1984" spans="1:6" x14ac:dyDescent="0.3">
      <c r="A1984">
        <f>VLOOKUP('Start Here'!$B$2,EntityNumber,2,FALSE)</f>
        <v>510002</v>
      </c>
      <c r="B1984" s="131">
        <f>YEAR('Start Here'!$B$5)</f>
        <v>2025</v>
      </c>
      <c r="C1984" s="213" t="str">
        <f>IF(ISBLANK('Combining-Exhibit 4'!$H$7),"",'Combining-Exhibit 4'!$H$7)</f>
        <v/>
      </c>
      <c r="D1984">
        <v>451600</v>
      </c>
      <c r="E1984" s="115">
        <f>'Combining-Exhibit 4'!H$207</f>
        <v>0</v>
      </c>
      <c r="F1984" t="s">
        <v>812</v>
      </c>
    </row>
    <row r="1985" spans="1:6" x14ac:dyDescent="0.3">
      <c r="A1985">
        <f>VLOOKUP('Start Here'!$B$2,EntityNumber,2,FALSE)</f>
        <v>510002</v>
      </c>
      <c r="B1985" s="131">
        <f>YEAR('Start Here'!$B$5)</f>
        <v>2025</v>
      </c>
      <c r="C1985" s="213" t="str">
        <f>IF(ISBLANK('Combining-Exhibit 4'!$H$7),"",'Combining-Exhibit 4'!$H$7)</f>
        <v/>
      </c>
      <c r="D1985">
        <v>451900</v>
      </c>
      <c r="E1985" s="115">
        <f>'Combining-Exhibit 4'!H$208</f>
        <v>0</v>
      </c>
      <c r="F1985" t="s">
        <v>812</v>
      </c>
    </row>
    <row r="1986" spans="1:6" x14ac:dyDescent="0.3">
      <c r="A1986">
        <f>VLOOKUP('Start Here'!$B$2,EntityNumber,2,FALSE)</f>
        <v>510002</v>
      </c>
      <c r="B1986" s="131">
        <f>YEAR('Start Here'!$B$5)</f>
        <v>2025</v>
      </c>
      <c r="C1986" s="213" t="str">
        <f>IF(ISBLANK('Combining-Exhibit 4'!$H$7),"",'Combining-Exhibit 4'!$H$7)</f>
        <v/>
      </c>
      <c r="D1986">
        <v>452100</v>
      </c>
      <c r="E1986" s="115">
        <f>'Combining-Exhibit 4'!H$210</f>
        <v>0</v>
      </c>
      <c r="F1986" t="s">
        <v>812</v>
      </c>
    </row>
    <row r="1987" spans="1:6" x14ac:dyDescent="0.3">
      <c r="A1987">
        <f>VLOOKUP('Start Here'!$B$2,EntityNumber,2,FALSE)</f>
        <v>510002</v>
      </c>
      <c r="B1987" s="131">
        <f>YEAR('Start Here'!$B$5)</f>
        <v>2025</v>
      </c>
      <c r="C1987" s="213" t="str">
        <f>IF(ISBLANK('Combining-Exhibit 4'!$H$7),"",'Combining-Exhibit 4'!$H$7)</f>
        <v/>
      </c>
      <c r="D1987">
        <v>452200</v>
      </c>
      <c r="E1987" s="115">
        <f>'Combining-Exhibit 4'!H$211</f>
        <v>0</v>
      </c>
      <c r="F1987" t="s">
        <v>812</v>
      </c>
    </row>
    <row r="1988" spans="1:6" x14ac:dyDescent="0.3">
      <c r="A1988">
        <f>VLOOKUP('Start Here'!$B$2,EntityNumber,2,FALSE)</f>
        <v>510002</v>
      </c>
      <c r="B1988" s="131">
        <f>YEAR('Start Here'!$B$5)</f>
        <v>2025</v>
      </c>
      <c r="C1988" s="213" t="str">
        <f>IF(ISBLANK('Combining-Exhibit 4'!$H$7),"",'Combining-Exhibit 4'!$H$7)</f>
        <v/>
      </c>
      <c r="D1988">
        <v>452300</v>
      </c>
      <c r="E1988" s="115">
        <f>'Combining-Exhibit 4'!H$212</f>
        <v>0</v>
      </c>
      <c r="F1988" t="s">
        <v>812</v>
      </c>
    </row>
    <row r="1989" spans="1:6" x14ac:dyDescent="0.3">
      <c r="A1989">
        <f>VLOOKUP('Start Here'!$B$2,EntityNumber,2,FALSE)</f>
        <v>510002</v>
      </c>
      <c r="B1989" s="131">
        <f>YEAR('Start Here'!$B$5)</f>
        <v>2025</v>
      </c>
      <c r="C1989" s="213" t="str">
        <f>IF(ISBLANK('Combining-Exhibit 4'!$H$7),"",'Combining-Exhibit 4'!$H$7)</f>
        <v/>
      </c>
      <c r="D1989">
        <v>452400</v>
      </c>
      <c r="E1989" s="115">
        <f>'Combining-Exhibit 4'!H$213</f>
        <v>0</v>
      </c>
      <c r="F1989" t="s">
        <v>812</v>
      </c>
    </row>
    <row r="1990" spans="1:6" x14ac:dyDescent="0.3">
      <c r="A1990">
        <f>VLOOKUP('Start Here'!$B$2,EntityNumber,2,FALSE)</f>
        <v>510002</v>
      </c>
      <c r="B1990" s="131">
        <f>YEAR('Start Here'!$B$5)</f>
        <v>2025</v>
      </c>
      <c r="C1990" s="213" t="str">
        <f>IF(ISBLANK('Combining-Exhibit 4'!$H$7),"",'Combining-Exhibit 4'!$H$7)</f>
        <v/>
      </c>
      <c r="D1990">
        <v>452500</v>
      </c>
      <c r="E1990" s="115">
        <f>'Combining-Exhibit 4'!H$214</f>
        <v>0</v>
      </c>
      <c r="F1990" t="s">
        <v>812</v>
      </c>
    </row>
    <row r="1991" spans="1:6" x14ac:dyDescent="0.3">
      <c r="A1991">
        <f>VLOOKUP('Start Here'!$B$2,EntityNumber,2,FALSE)</f>
        <v>510002</v>
      </c>
      <c r="B1991" s="131">
        <f>YEAR('Start Here'!$B$5)</f>
        <v>2025</v>
      </c>
      <c r="C1991" s="213" t="str">
        <f>IF(ISBLANK('Combining-Exhibit 4'!$H$7),"",'Combining-Exhibit 4'!$H$7)</f>
        <v/>
      </c>
      <c r="D1991">
        <v>452900</v>
      </c>
      <c r="E1991" s="115">
        <f>'Combining-Exhibit 4'!H$215</f>
        <v>0</v>
      </c>
      <c r="F1991" t="s">
        <v>812</v>
      </c>
    </row>
    <row r="1992" spans="1:6" x14ac:dyDescent="0.3">
      <c r="A1992">
        <f>VLOOKUP('Start Here'!$B$2,EntityNumber,2,FALSE)</f>
        <v>510002</v>
      </c>
      <c r="B1992" s="131">
        <f>YEAR('Start Here'!$B$5)</f>
        <v>2025</v>
      </c>
      <c r="C1992" s="213" t="str">
        <f>IF(ISBLANK('Combining-Exhibit 4'!$H$7),"",'Combining-Exhibit 4'!$H$7)</f>
        <v/>
      </c>
      <c r="D1992">
        <v>461100</v>
      </c>
      <c r="E1992" s="115">
        <f>'Combining-Exhibit 4'!H$220</f>
        <v>0</v>
      </c>
      <c r="F1992" t="s">
        <v>812</v>
      </c>
    </row>
    <row r="1993" spans="1:6" x14ac:dyDescent="0.3">
      <c r="A1993">
        <f>VLOOKUP('Start Here'!$B$2,EntityNumber,2,FALSE)</f>
        <v>510002</v>
      </c>
      <c r="B1993" s="131">
        <f>YEAR('Start Here'!$B$5)</f>
        <v>2025</v>
      </c>
      <c r="C1993" s="213" t="str">
        <f>IF(ISBLANK('Combining-Exhibit 4'!$H$7),"",'Combining-Exhibit 4'!$H$7)</f>
        <v/>
      </c>
      <c r="D1993">
        <v>461200</v>
      </c>
      <c r="E1993" s="115">
        <f>'Combining-Exhibit 4'!H$221</f>
        <v>0</v>
      </c>
      <c r="F1993" t="s">
        <v>812</v>
      </c>
    </row>
    <row r="1994" spans="1:6" x14ac:dyDescent="0.3">
      <c r="A1994">
        <f>VLOOKUP('Start Here'!$B$2,EntityNumber,2,FALSE)</f>
        <v>510002</v>
      </c>
      <c r="B1994" s="131">
        <f>YEAR('Start Here'!$B$5)</f>
        <v>2025</v>
      </c>
      <c r="C1994" s="213" t="str">
        <f>IF(ISBLANK('Combining-Exhibit 4'!$H$7),"",'Combining-Exhibit 4'!$H$7)</f>
        <v/>
      </c>
      <c r="D1994">
        <v>461300</v>
      </c>
      <c r="E1994" s="115">
        <f>'Combining-Exhibit 4'!H$222</f>
        <v>0</v>
      </c>
      <c r="F1994" t="s">
        <v>812</v>
      </c>
    </row>
    <row r="1995" spans="1:6" x14ac:dyDescent="0.3">
      <c r="A1995">
        <f>VLOOKUP('Start Here'!$B$2,EntityNumber,2,FALSE)</f>
        <v>510002</v>
      </c>
      <c r="B1995" s="131">
        <f>YEAR('Start Here'!$B$5)</f>
        <v>2025</v>
      </c>
      <c r="C1995" s="213" t="str">
        <f>IF(ISBLANK('Combining-Exhibit 4'!$H$7),"",'Combining-Exhibit 4'!$H$7)</f>
        <v/>
      </c>
      <c r="D1995">
        <v>461400</v>
      </c>
      <c r="E1995" s="115">
        <f>'Combining-Exhibit 4'!H$223</f>
        <v>0</v>
      </c>
      <c r="F1995" t="s">
        <v>812</v>
      </c>
    </row>
    <row r="1996" spans="1:6" x14ac:dyDescent="0.3">
      <c r="A1996">
        <f>VLOOKUP('Start Here'!$B$2,EntityNumber,2,FALSE)</f>
        <v>510002</v>
      </c>
      <c r="B1996" s="131">
        <f>YEAR('Start Here'!$B$5)</f>
        <v>2025</v>
      </c>
      <c r="C1996" s="213" t="str">
        <f>IF(ISBLANK('Combining-Exhibit 4'!$H$7),"",'Combining-Exhibit 4'!$H$7)</f>
        <v/>
      </c>
      <c r="D1996">
        <v>461500</v>
      </c>
      <c r="E1996" s="115">
        <f>'Combining-Exhibit 4'!H$224</f>
        <v>0</v>
      </c>
      <c r="F1996" t="s">
        <v>812</v>
      </c>
    </row>
    <row r="1997" spans="1:6" x14ac:dyDescent="0.3">
      <c r="A1997">
        <f>VLOOKUP('Start Here'!$B$2,EntityNumber,2,FALSE)</f>
        <v>510002</v>
      </c>
      <c r="B1997" s="131">
        <f>YEAR('Start Here'!$B$5)</f>
        <v>2025</v>
      </c>
      <c r="C1997" s="213" t="str">
        <f>IF(ISBLANK('Combining-Exhibit 4'!$H$7),"",'Combining-Exhibit 4'!$H$7)</f>
        <v/>
      </c>
      <c r="D1997">
        <v>461600</v>
      </c>
      <c r="E1997" s="115">
        <f>'Combining-Exhibit 4'!H$225</f>
        <v>0</v>
      </c>
      <c r="F1997" t="s">
        <v>812</v>
      </c>
    </row>
    <row r="1998" spans="1:6" x14ac:dyDescent="0.3">
      <c r="A1998">
        <f>VLOOKUP('Start Here'!$B$2,EntityNumber,2,FALSE)</f>
        <v>510002</v>
      </c>
      <c r="B1998" s="131">
        <f>YEAR('Start Here'!$B$5)</f>
        <v>2025</v>
      </c>
      <c r="C1998" s="213" t="str">
        <f>IF(ISBLANK('Combining-Exhibit 4'!$H$7),"",'Combining-Exhibit 4'!$H$7)</f>
        <v/>
      </c>
      <c r="D1998">
        <v>461900</v>
      </c>
      <c r="E1998" s="115">
        <f>'Combining-Exhibit 4'!H$226</f>
        <v>0</v>
      </c>
      <c r="F1998" t="s">
        <v>812</v>
      </c>
    </row>
    <row r="1999" spans="1:6" x14ac:dyDescent="0.3">
      <c r="A1999">
        <f>VLOOKUP('Start Here'!$B$2,EntityNumber,2,FALSE)</f>
        <v>510002</v>
      </c>
      <c r="B1999" s="131">
        <f>YEAR('Start Here'!$B$5)</f>
        <v>2025</v>
      </c>
      <c r="C1999" s="213" t="str">
        <f>IF(ISBLANK('Combining-Exhibit 4'!$H$7),"",'Combining-Exhibit 4'!$H$7)</f>
        <v/>
      </c>
      <c r="D1999">
        <v>462100</v>
      </c>
      <c r="E1999" s="115">
        <f>'Combining-Exhibit 4'!H$228</f>
        <v>0</v>
      </c>
      <c r="F1999" t="s">
        <v>812</v>
      </c>
    </row>
    <row r="2000" spans="1:6" x14ac:dyDescent="0.3">
      <c r="A2000">
        <f>VLOOKUP('Start Here'!$B$2,EntityNumber,2,FALSE)</f>
        <v>510002</v>
      </c>
      <c r="B2000" s="131">
        <f>YEAR('Start Here'!$B$5)</f>
        <v>2025</v>
      </c>
      <c r="C2000" s="213" t="str">
        <f>IF(ISBLANK('Combining-Exhibit 4'!$H$7),"",'Combining-Exhibit 4'!$H$7)</f>
        <v/>
      </c>
      <c r="D2000">
        <v>462200</v>
      </c>
      <c r="E2000" s="115">
        <f>'Combining-Exhibit 4'!H$229</f>
        <v>0</v>
      </c>
      <c r="F2000" t="s">
        <v>812</v>
      </c>
    </row>
    <row r="2001" spans="1:6" x14ac:dyDescent="0.3">
      <c r="A2001">
        <f>VLOOKUP('Start Here'!$B$2,EntityNumber,2,FALSE)</f>
        <v>510002</v>
      </c>
      <c r="B2001" s="131">
        <f>YEAR('Start Here'!$B$5)</f>
        <v>2025</v>
      </c>
      <c r="C2001" s="213" t="str">
        <f>IF(ISBLANK('Combining-Exhibit 4'!$H$7),"",'Combining-Exhibit 4'!$H$7)</f>
        <v/>
      </c>
      <c r="D2001">
        <v>462300</v>
      </c>
      <c r="E2001" s="115">
        <f>'Combining-Exhibit 4'!H$230</f>
        <v>0</v>
      </c>
      <c r="F2001" t="s">
        <v>812</v>
      </c>
    </row>
    <row r="2002" spans="1:6" x14ac:dyDescent="0.3">
      <c r="A2002">
        <f>VLOOKUP('Start Here'!$B$2,EntityNumber,2,FALSE)</f>
        <v>510002</v>
      </c>
      <c r="B2002" s="131">
        <f>YEAR('Start Here'!$B$5)</f>
        <v>2025</v>
      </c>
      <c r="C2002" s="213" t="str">
        <f>IF(ISBLANK('Combining-Exhibit 4'!$H$7),"",'Combining-Exhibit 4'!$H$7)</f>
        <v/>
      </c>
      <c r="D2002">
        <v>462400</v>
      </c>
      <c r="E2002" s="115">
        <f>'Combining-Exhibit 4'!H$231</f>
        <v>0</v>
      </c>
      <c r="F2002" t="s">
        <v>812</v>
      </c>
    </row>
    <row r="2003" spans="1:6" x14ac:dyDescent="0.3">
      <c r="A2003">
        <f>VLOOKUP('Start Here'!$B$2,EntityNumber,2,FALSE)</f>
        <v>510002</v>
      </c>
      <c r="B2003" s="131">
        <f>YEAR('Start Here'!$B$5)</f>
        <v>2025</v>
      </c>
      <c r="C2003" s="213" t="str">
        <f>IF(ISBLANK('Combining-Exhibit 4'!$H$7),"",'Combining-Exhibit 4'!$H$7)</f>
        <v/>
      </c>
      <c r="D2003">
        <v>462900</v>
      </c>
      <c r="E2003" s="115">
        <f>'Combining-Exhibit 4'!H$232</f>
        <v>0</v>
      </c>
      <c r="F2003" t="s">
        <v>812</v>
      </c>
    </row>
    <row r="2004" spans="1:6" x14ac:dyDescent="0.3">
      <c r="A2004">
        <f>VLOOKUP('Start Here'!$B$2,EntityNumber,2,FALSE)</f>
        <v>510002</v>
      </c>
      <c r="B2004" s="131">
        <f>YEAR('Start Here'!$B$5)</f>
        <v>2025</v>
      </c>
      <c r="C2004" s="213" t="str">
        <f>IF(ISBLANK('Combining-Exhibit 4'!$H$7),"",'Combining-Exhibit 4'!$H$7)</f>
        <v/>
      </c>
      <c r="D2004">
        <v>471100</v>
      </c>
      <c r="E2004" s="115">
        <f>'Combining-Exhibit 4'!H$237</f>
        <v>0</v>
      </c>
      <c r="F2004" t="s">
        <v>812</v>
      </c>
    </row>
    <row r="2005" spans="1:6" x14ac:dyDescent="0.3">
      <c r="A2005">
        <f>VLOOKUP('Start Here'!$B$2,EntityNumber,2,FALSE)</f>
        <v>510002</v>
      </c>
      <c r="B2005" s="131">
        <f>YEAR('Start Here'!$B$5)</f>
        <v>2025</v>
      </c>
      <c r="C2005" s="213" t="str">
        <f>IF(ISBLANK('Combining-Exhibit 4'!$H$7),"",'Combining-Exhibit 4'!$H$7)</f>
        <v/>
      </c>
      <c r="D2005">
        <v>471200</v>
      </c>
      <c r="E2005" s="115">
        <f>'Combining-Exhibit 4'!H$238</f>
        <v>0</v>
      </c>
      <c r="F2005" t="s">
        <v>812</v>
      </c>
    </row>
    <row r="2006" spans="1:6" x14ac:dyDescent="0.3">
      <c r="A2006">
        <f>VLOOKUP('Start Here'!$B$2,EntityNumber,2,FALSE)</f>
        <v>510002</v>
      </c>
      <c r="B2006" s="131">
        <f>YEAR('Start Here'!$B$5)</f>
        <v>2025</v>
      </c>
      <c r="C2006" s="213" t="str">
        <f>IF(ISBLANK('Combining-Exhibit 4'!$H$7),"",'Combining-Exhibit 4'!$H$7)</f>
        <v/>
      </c>
      <c r="D2006">
        <v>471900</v>
      </c>
      <c r="E2006" s="115">
        <f>'Combining-Exhibit 4'!H$239</f>
        <v>0</v>
      </c>
      <c r="F2006" t="s">
        <v>812</v>
      </c>
    </row>
    <row r="2007" spans="1:6" x14ac:dyDescent="0.3">
      <c r="A2007">
        <f>VLOOKUP('Start Here'!$B$2,EntityNumber,2,FALSE)</f>
        <v>510002</v>
      </c>
      <c r="B2007" s="131">
        <f>YEAR('Start Here'!$B$5)</f>
        <v>2025</v>
      </c>
      <c r="C2007" s="213" t="str">
        <f>IF(ISBLANK('Combining-Exhibit 4'!$H$7),"",'Combining-Exhibit 4'!$H$7)</f>
        <v/>
      </c>
      <c r="D2007">
        <v>472100</v>
      </c>
      <c r="E2007" s="115">
        <f>'Combining-Exhibit 4'!H$241</f>
        <v>0</v>
      </c>
      <c r="F2007" t="s">
        <v>812</v>
      </c>
    </row>
    <row r="2008" spans="1:6" x14ac:dyDescent="0.3">
      <c r="A2008">
        <f>VLOOKUP('Start Here'!$B$2,EntityNumber,2,FALSE)</f>
        <v>510002</v>
      </c>
      <c r="B2008" s="131">
        <f>YEAR('Start Here'!$B$5)</f>
        <v>2025</v>
      </c>
      <c r="C2008" s="213" t="str">
        <f>IF(ISBLANK('Combining-Exhibit 4'!$H$7),"",'Combining-Exhibit 4'!$H$7)</f>
        <v/>
      </c>
      <c r="D2008">
        <v>471900</v>
      </c>
      <c r="E2008" s="115">
        <f>'Combining-Exhibit 4'!H$242</f>
        <v>0</v>
      </c>
      <c r="F2008" t="s">
        <v>812</v>
      </c>
    </row>
    <row r="2009" spans="1:6" x14ac:dyDescent="0.3">
      <c r="A2009">
        <f>VLOOKUP('Start Here'!$B$2,EntityNumber,2,FALSE)</f>
        <v>510002</v>
      </c>
      <c r="B2009" s="131">
        <f>YEAR('Start Here'!$B$5)</f>
        <v>2025</v>
      </c>
      <c r="C2009" s="213" t="str">
        <f>IF(ISBLANK('Combining-Exhibit 4'!$H$7),"",'Combining-Exhibit 4'!$H$7)</f>
        <v/>
      </c>
      <c r="D2009">
        <v>475000</v>
      </c>
      <c r="E2009" s="115">
        <f>'Combining-Exhibit 4'!H$245</f>
        <v>0</v>
      </c>
      <c r="F2009" t="s">
        <v>812</v>
      </c>
    </row>
    <row r="2010" spans="1:6" x14ac:dyDescent="0.3">
      <c r="A2010">
        <f>VLOOKUP('Start Here'!$B$2,EntityNumber,2,FALSE)</f>
        <v>510002</v>
      </c>
      <c r="B2010" s="131">
        <f>YEAR('Start Here'!$B$5)</f>
        <v>2025</v>
      </c>
      <c r="C2010" s="213" t="str">
        <f>IF(ISBLANK('Combining-Exhibit 4'!$H$7),"",'Combining-Exhibit 4'!$H$7)</f>
        <v/>
      </c>
      <c r="D2010">
        <v>480000</v>
      </c>
      <c r="E2010" s="115">
        <f>'Combining-Exhibit 4'!H$246</f>
        <v>0</v>
      </c>
      <c r="F2010" t="s">
        <v>812</v>
      </c>
    </row>
    <row r="2011" spans="1:6" x14ac:dyDescent="0.3">
      <c r="A2011">
        <f>VLOOKUP('Start Here'!$B$2,EntityNumber,2,FALSE)</f>
        <v>510002</v>
      </c>
      <c r="B2011" s="131">
        <f>YEAR('Start Here'!$B$5)</f>
        <v>2025</v>
      </c>
      <c r="C2011" s="213" t="str">
        <f>IF(ISBLANK('Combining-Exhibit 4'!$H$7),"",'Combining-Exhibit 4'!$H$7)</f>
        <v/>
      </c>
      <c r="D2011">
        <v>485000</v>
      </c>
      <c r="E2011" s="115">
        <f>'Combining-Exhibit 4'!H$247</f>
        <v>0</v>
      </c>
      <c r="F2011" t="s">
        <v>812</v>
      </c>
    </row>
    <row r="2012" spans="1:6" x14ac:dyDescent="0.3">
      <c r="A2012">
        <f>VLOOKUP('Start Here'!$B$2,EntityNumber,2,FALSE)</f>
        <v>510002</v>
      </c>
      <c r="B2012" s="131">
        <f>YEAR('Start Here'!$B$5)</f>
        <v>2025</v>
      </c>
      <c r="C2012" s="213" t="str">
        <f>IF(ISBLANK('Combining-Exhibit 4'!$H$7),"",'Combining-Exhibit 4'!$H$7)</f>
        <v/>
      </c>
      <c r="D2012">
        <v>489000</v>
      </c>
      <c r="E2012" s="115">
        <f>'Combining-Exhibit 4'!H$248</f>
        <v>0</v>
      </c>
      <c r="F2012" t="s">
        <v>812</v>
      </c>
    </row>
    <row r="2013" spans="1:6" x14ac:dyDescent="0.3">
      <c r="A2013">
        <f>VLOOKUP('Start Here'!$B$2,EntityNumber,2,FALSE)</f>
        <v>510002</v>
      </c>
      <c r="B2013" s="131">
        <f>YEAR('Start Here'!$B$5)</f>
        <v>2025</v>
      </c>
      <c r="C2013" s="213" t="str">
        <f>IF(ISBLANK('Combining-Exhibit 4'!$H$7),"",'Combining-Exhibit 4'!$H$7)</f>
        <v/>
      </c>
      <c r="D2013">
        <v>37100</v>
      </c>
      <c r="E2013" s="115">
        <f>'Combining-Exhibit 4'!H$253</f>
        <v>0</v>
      </c>
      <c r="F2013" t="s">
        <v>812</v>
      </c>
    </row>
    <row r="2014" spans="1:6" x14ac:dyDescent="0.3">
      <c r="A2014">
        <f>VLOOKUP('Start Here'!$B$2,EntityNumber,2,FALSE)</f>
        <v>510002</v>
      </c>
      <c r="B2014" s="131">
        <f>YEAR('Start Here'!$B$5)</f>
        <v>2025</v>
      </c>
      <c r="C2014" s="213" t="str">
        <f>IF(ISBLANK('Combining-Exhibit 4'!$H$7),"",'Combining-Exhibit 4'!$H$7)</f>
        <v/>
      </c>
      <c r="D2014">
        <v>91100</v>
      </c>
      <c r="E2014" s="115">
        <f>'Combining-Exhibit 4'!H$254*-1</f>
        <v>0</v>
      </c>
      <c r="F2014" t="s">
        <v>812</v>
      </c>
    </row>
    <row r="2015" spans="1:6" x14ac:dyDescent="0.3">
      <c r="A2015">
        <f>VLOOKUP('Start Here'!$B$2,EntityNumber,2,FALSE)</f>
        <v>510002</v>
      </c>
      <c r="B2015" s="131">
        <f>YEAR('Start Here'!$B$5)</f>
        <v>2025</v>
      </c>
      <c r="C2015" s="213" t="str">
        <f>IF(ISBLANK('Combining-Exhibit 4'!$H$7),"",'Combining-Exhibit 4'!$H$7)</f>
        <v/>
      </c>
      <c r="D2015">
        <v>37200</v>
      </c>
      <c r="E2015" s="115">
        <f>'Combining-Exhibit 4'!H$255</f>
        <v>0</v>
      </c>
      <c r="F2015" t="s">
        <v>812</v>
      </c>
    </row>
    <row r="2016" spans="1:6" x14ac:dyDescent="0.3">
      <c r="A2016">
        <f>VLOOKUP('Start Here'!$B$2,EntityNumber,2,FALSE)</f>
        <v>510002</v>
      </c>
      <c r="B2016" s="131">
        <f>YEAR('Start Here'!$B$5)</f>
        <v>2025</v>
      </c>
      <c r="C2016" s="213" t="str">
        <f>IF(ISBLANK('Combining-Exhibit 4'!$H$7),"",'Combining-Exhibit 4'!$H$7)</f>
        <v/>
      </c>
      <c r="D2016">
        <v>37300</v>
      </c>
      <c r="E2016" s="115">
        <f>'Combining-Exhibit 4'!H$256</f>
        <v>0</v>
      </c>
      <c r="F2016" t="s">
        <v>812</v>
      </c>
    </row>
    <row r="2017" spans="1:6" x14ac:dyDescent="0.3">
      <c r="A2017">
        <f>VLOOKUP('Start Here'!$B$2,EntityNumber,2,FALSE)</f>
        <v>510002</v>
      </c>
      <c r="B2017" s="131">
        <f>YEAR('Start Here'!$B$5)</f>
        <v>2025</v>
      </c>
      <c r="C2017" s="213" t="str">
        <f>IF(ISBLANK('Combining-Exhibit 4'!$H$7),"",'Combining-Exhibit 4'!$H$7)</f>
        <v/>
      </c>
      <c r="D2017">
        <v>37400</v>
      </c>
      <c r="E2017" s="115">
        <f>'Combining-Exhibit 4'!H$257</f>
        <v>0</v>
      </c>
      <c r="F2017" t="s">
        <v>812</v>
      </c>
    </row>
    <row r="2018" spans="1:6" x14ac:dyDescent="0.3">
      <c r="A2018">
        <f>VLOOKUP('Start Here'!$B$2,EntityNumber,2,FALSE)</f>
        <v>510002</v>
      </c>
      <c r="B2018" s="131">
        <f>YEAR('Start Here'!$B$5)</f>
        <v>2025</v>
      </c>
      <c r="C2018" s="213" t="str">
        <f>IF(ISBLANK('Combining-Exhibit 4'!$H$7),"",'Combining-Exhibit 4'!$H$7)</f>
        <v/>
      </c>
      <c r="D2018">
        <v>91200</v>
      </c>
      <c r="E2018" s="115">
        <f>'Combining-Exhibit 4'!H$258*-1</f>
        <v>0</v>
      </c>
      <c r="F2018" t="s">
        <v>812</v>
      </c>
    </row>
    <row r="2019" spans="1:6" x14ac:dyDescent="0.3">
      <c r="A2019">
        <f>VLOOKUP('Start Here'!$B$2,EntityNumber,2,FALSE)</f>
        <v>510002</v>
      </c>
      <c r="B2019" s="131">
        <f>YEAR('Start Here'!$B$5)</f>
        <v>2025</v>
      </c>
      <c r="C2019" s="213" t="str">
        <f>IF(ISBLANK('Combining-Exhibit 4'!$H$7),"",'Combining-Exhibit 4'!$H$7)</f>
        <v/>
      </c>
      <c r="D2019">
        <v>91500</v>
      </c>
      <c r="E2019" s="115">
        <f>'Combining-Exhibit 4'!H$259*-1</f>
        <v>0</v>
      </c>
      <c r="F2019" t="s">
        <v>812</v>
      </c>
    </row>
    <row r="2020" spans="1:6" x14ac:dyDescent="0.3">
      <c r="A2020">
        <f>VLOOKUP('Start Here'!$B$2,EntityNumber,2,FALSE)</f>
        <v>510002</v>
      </c>
      <c r="B2020" s="131">
        <f>YEAR('Start Here'!$B$5)</f>
        <v>2025</v>
      </c>
      <c r="C2020" s="213" t="str">
        <f>IF(ISBLANK('Combining-Exhibit 4'!$H$7),"",'Combining-Exhibit 4'!$H$7)</f>
        <v/>
      </c>
      <c r="D2020">
        <f>IF('Combining-Exhibit 4'!H$262&gt;0,37600,91300)</f>
        <v>91300</v>
      </c>
      <c r="E2020" s="115">
        <f>IF('Combining-Exhibit 4'!H$262&gt;0,'Combining-Exhibit 4'!H$262,'Combining-Exhibit 4'!H$262*-1)</f>
        <v>0</v>
      </c>
      <c r="F2020" t="s">
        <v>812</v>
      </c>
    </row>
    <row r="2021" spans="1:6" x14ac:dyDescent="0.3">
      <c r="A2021">
        <f>VLOOKUP('Start Here'!$B$2,EntityNumber,2,FALSE)</f>
        <v>510002</v>
      </c>
      <c r="B2021" s="131">
        <f>YEAR('Start Here'!$B$5)</f>
        <v>2025</v>
      </c>
      <c r="C2021" s="213" t="str">
        <f>IF(ISBLANK('Combining-Exhibit 4'!$H$7),"",'Combining-Exhibit 4'!$H$7)</f>
        <v/>
      </c>
      <c r="D2021">
        <f>IF('Combining-Exhibit 4'!H$263&gt;0,37500,91400)</f>
        <v>91400</v>
      </c>
      <c r="E2021" s="115">
        <f>IF('Combining-Exhibit 4'!H$263&gt;0,'Combining-Exhibit 4'!H$263,'Combining-Exhibit 4'!H$263*-1)</f>
        <v>0</v>
      </c>
      <c r="F2021" t="s">
        <v>812</v>
      </c>
    </row>
    <row r="2022" spans="1:6" x14ac:dyDescent="0.3">
      <c r="A2022">
        <f>VLOOKUP('Start Here'!$B$2,EntityNumber,2,FALSE)</f>
        <v>510002</v>
      </c>
      <c r="B2022" s="131">
        <f>YEAR('Start Here'!$B$5)</f>
        <v>2025</v>
      </c>
      <c r="C2022" s="213" t="str">
        <f>IF(ISBLANK('Combining-Exhibit 4'!$I$7),"",'Combining-Exhibit 4'!$I$7)</f>
        <v/>
      </c>
      <c r="D2022">
        <v>31100</v>
      </c>
      <c r="E2022" s="115">
        <f>'Combining-Exhibit 4'!I$11</f>
        <v>0</v>
      </c>
      <c r="F2022" t="s">
        <v>812</v>
      </c>
    </row>
    <row r="2023" spans="1:6" x14ac:dyDescent="0.3">
      <c r="A2023">
        <f>VLOOKUP('Start Here'!$B$2,EntityNumber,2,FALSE)</f>
        <v>510002</v>
      </c>
      <c r="B2023" s="131">
        <f>YEAR('Start Here'!$B$5)</f>
        <v>2025</v>
      </c>
      <c r="C2023" s="213" t="str">
        <f>IF(ISBLANK('Combining-Exhibit 4'!$I$7),"",'Combining-Exhibit 4'!$I$7)</f>
        <v/>
      </c>
      <c r="D2023">
        <v>31200</v>
      </c>
      <c r="E2023" s="115">
        <f>'Combining-Exhibit 4'!I$12</f>
        <v>0</v>
      </c>
      <c r="F2023" t="s">
        <v>812</v>
      </c>
    </row>
    <row r="2024" spans="1:6" x14ac:dyDescent="0.3">
      <c r="A2024">
        <f>VLOOKUP('Start Here'!$B$2,EntityNumber,2,FALSE)</f>
        <v>510002</v>
      </c>
      <c r="B2024" s="131">
        <f>YEAR('Start Here'!$B$5)</f>
        <v>2025</v>
      </c>
      <c r="C2024" s="213" t="str">
        <f>IF(ISBLANK('Combining-Exhibit 4'!$I$7),"",'Combining-Exhibit 4'!$I$7)</f>
        <v/>
      </c>
      <c r="D2024">
        <v>31300</v>
      </c>
      <c r="E2024" s="115">
        <f>'Combining-Exhibit 4'!I$13</f>
        <v>0</v>
      </c>
      <c r="F2024" t="s">
        <v>812</v>
      </c>
    </row>
    <row r="2025" spans="1:6" x14ac:dyDescent="0.3">
      <c r="A2025">
        <f>VLOOKUP('Start Here'!$B$2,EntityNumber,2,FALSE)</f>
        <v>510002</v>
      </c>
      <c r="B2025" s="131">
        <f>YEAR('Start Here'!$B$5)</f>
        <v>2025</v>
      </c>
      <c r="C2025" s="213" t="str">
        <f>IF(ISBLANK('Combining-Exhibit 4'!$I$7),"",'Combining-Exhibit 4'!$I$7)</f>
        <v/>
      </c>
      <c r="D2025">
        <v>31400</v>
      </c>
      <c r="E2025" s="115">
        <f>'Combining-Exhibit 4'!I$14</f>
        <v>0</v>
      </c>
      <c r="F2025" t="s">
        <v>812</v>
      </c>
    </row>
    <row r="2026" spans="1:6" x14ac:dyDescent="0.3">
      <c r="A2026">
        <f>VLOOKUP('Start Here'!$B$2,EntityNumber,2,FALSE)</f>
        <v>510002</v>
      </c>
      <c r="B2026" s="131">
        <f>YEAR('Start Here'!$B$5)</f>
        <v>2025</v>
      </c>
      <c r="C2026" s="213" t="str">
        <f>IF(ISBLANK('Combining-Exhibit 4'!$I$7),"",'Combining-Exhibit 4'!$I$7)</f>
        <v/>
      </c>
      <c r="D2026">
        <v>31500</v>
      </c>
      <c r="E2026" s="115">
        <f>'Combining-Exhibit 4'!I$15</f>
        <v>0</v>
      </c>
      <c r="F2026" t="s">
        <v>812</v>
      </c>
    </row>
    <row r="2027" spans="1:6" x14ac:dyDescent="0.3">
      <c r="A2027">
        <f>VLOOKUP('Start Here'!$B$2,EntityNumber,2,FALSE)</f>
        <v>510002</v>
      </c>
      <c r="B2027" s="131">
        <f>YEAR('Start Here'!$B$5)</f>
        <v>2025</v>
      </c>
      <c r="C2027" s="213" t="str">
        <f>IF(ISBLANK('Combining-Exhibit 4'!$I$7),"",'Combining-Exhibit 4'!$I$7)</f>
        <v/>
      </c>
      <c r="D2027">
        <v>31600</v>
      </c>
      <c r="E2027" s="115">
        <f>'Combining-Exhibit 4'!I$16</f>
        <v>0</v>
      </c>
      <c r="F2027" t="s">
        <v>812</v>
      </c>
    </row>
    <row r="2028" spans="1:6" x14ac:dyDescent="0.3">
      <c r="A2028">
        <f>VLOOKUP('Start Here'!$B$2,EntityNumber,2,FALSE)</f>
        <v>510002</v>
      </c>
      <c r="B2028" s="131">
        <f>YEAR('Start Here'!$B$5)</f>
        <v>2025</v>
      </c>
      <c r="C2028" s="213" t="str">
        <f>IF(ISBLANK('Combining-Exhibit 4'!$I$7),"",'Combining-Exhibit 4'!$I$7)</f>
        <v/>
      </c>
      <c r="D2028">
        <v>31800</v>
      </c>
      <c r="E2028" s="115">
        <f>'Combining-Exhibit 4'!I$17</f>
        <v>0</v>
      </c>
      <c r="F2028" t="s">
        <v>812</v>
      </c>
    </row>
    <row r="2029" spans="1:6" x14ac:dyDescent="0.3">
      <c r="A2029">
        <f>VLOOKUP('Start Here'!$B$2,EntityNumber,2,FALSE)</f>
        <v>510002</v>
      </c>
      <c r="B2029" s="131">
        <f>YEAR('Start Here'!$B$5)</f>
        <v>2025</v>
      </c>
      <c r="C2029" s="213" t="str">
        <f>IF(ISBLANK('Combining-Exhibit 4'!$I$7),"",'Combining-Exhibit 4'!$I$7)</f>
        <v/>
      </c>
      <c r="D2029">
        <v>31900</v>
      </c>
      <c r="E2029" s="115">
        <f>'Combining-Exhibit 4'!I$18</f>
        <v>0</v>
      </c>
      <c r="F2029" t="s">
        <v>812</v>
      </c>
    </row>
    <row r="2030" spans="1:6" x14ac:dyDescent="0.3">
      <c r="A2030">
        <f>VLOOKUP('Start Here'!$B$2,EntityNumber,2,FALSE)</f>
        <v>510002</v>
      </c>
      <c r="B2030" s="131">
        <f>YEAR('Start Here'!$B$5)</f>
        <v>2025</v>
      </c>
      <c r="C2030" s="213" t="str">
        <f>IF(ISBLANK('Combining-Exhibit 4'!$I$7),"",'Combining-Exhibit 4'!$I$7)</f>
        <v/>
      </c>
      <c r="D2030">
        <v>32000</v>
      </c>
      <c r="E2030" s="115">
        <f>'Combining-Exhibit 4'!I$21</f>
        <v>0</v>
      </c>
      <c r="F2030" t="s">
        <v>812</v>
      </c>
    </row>
    <row r="2031" spans="1:6" x14ac:dyDescent="0.3">
      <c r="A2031">
        <f>VLOOKUP('Start Here'!$B$2,EntityNumber,2,FALSE)</f>
        <v>510002</v>
      </c>
      <c r="B2031" s="131">
        <f>YEAR('Start Here'!$B$5)</f>
        <v>2025</v>
      </c>
      <c r="C2031" s="213" t="str">
        <f>IF(ISBLANK('Combining-Exhibit 4'!$I$7),"",'Combining-Exhibit 4'!$I$7)</f>
        <v/>
      </c>
      <c r="D2031">
        <v>33100</v>
      </c>
      <c r="E2031" s="115">
        <f>'Combining-Exhibit 4'!I$24</f>
        <v>0</v>
      </c>
      <c r="F2031" t="s">
        <v>812</v>
      </c>
    </row>
    <row r="2032" spans="1:6" x14ac:dyDescent="0.3">
      <c r="A2032">
        <f>VLOOKUP('Start Here'!$B$2,EntityNumber,2,FALSE)</f>
        <v>510002</v>
      </c>
      <c r="B2032" s="131">
        <f>YEAR('Start Here'!$B$5)</f>
        <v>2025</v>
      </c>
      <c r="C2032" s="213" t="str">
        <f>IF(ISBLANK('Combining-Exhibit 4'!$I$7),"",'Combining-Exhibit 4'!$I$7)</f>
        <v/>
      </c>
      <c r="D2032">
        <v>33200</v>
      </c>
      <c r="E2032" s="115">
        <f>'Combining-Exhibit 4'!I$25</f>
        <v>0</v>
      </c>
      <c r="F2032" t="s">
        <v>812</v>
      </c>
    </row>
    <row r="2033" spans="1:6" x14ac:dyDescent="0.3">
      <c r="A2033">
        <f>VLOOKUP('Start Here'!$B$2,EntityNumber,2,FALSE)</f>
        <v>510002</v>
      </c>
      <c r="B2033" s="131">
        <f>YEAR('Start Here'!$B$5)</f>
        <v>2025</v>
      </c>
      <c r="C2033" s="213" t="str">
        <f>IF(ISBLANK('Combining-Exhibit 4'!$I$7),"",'Combining-Exhibit 4'!$I$7)</f>
        <v/>
      </c>
      <c r="D2033">
        <v>33300</v>
      </c>
      <c r="E2033" s="115">
        <f>'Combining-Exhibit 4'!I$26</f>
        <v>0</v>
      </c>
      <c r="F2033" t="s">
        <v>812</v>
      </c>
    </row>
    <row r="2034" spans="1:6" x14ac:dyDescent="0.3">
      <c r="A2034">
        <f>VLOOKUP('Start Here'!$B$2,EntityNumber,2,FALSE)</f>
        <v>510002</v>
      </c>
      <c r="B2034" s="131">
        <f>YEAR('Start Here'!$B$5)</f>
        <v>2025</v>
      </c>
      <c r="C2034" s="213" t="str">
        <f>IF(ISBLANK('Combining-Exhibit 4'!$I$7),"",'Combining-Exhibit 4'!$I$7)</f>
        <v/>
      </c>
      <c r="D2034">
        <v>33400</v>
      </c>
      <c r="E2034" s="115">
        <f>'Combining-Exhibit 4'!I$27</f>
        <v>0</v>
      </c>
      <c r="F2034" t="s">
        <v>812</v>
      </c>
    </row>
    <row r="2035" spans="1:6" x14ac:dyDescent="0.3">
      <c r="A2035">
        <f>VLOOKUP('Start Here'!$B$2,EntityNumber,2,FALSE)</f>
        <v>510002</v>
      </c>
      <c r="B2035" s="131">
        <f>YEAR('Start Here'!$B$5)</f>
        <v>2025</v>
      </c>
      <c r="C2035" s="213" t="str">
        <f>IF(ISBLANK('Combining-Exhibit 4'!$I$7),"",'Combining-Exhibit 4'!$I$7)</f>
        <v/>
      </c>
      <c r="D2035">
        <v>33501</v>
      </c>
      <c r="E2035" s="115">
        <f>'Combining-Exhibit 4'!I$29</f>
        <v>0</v>
      </c>
      <c r="F2035" t="s">
        <v>812</v>
      </c>
    </row>
    <row r="2036" spans="1:6" x14ac:dyDescent="0.3">
      <c r="A2036">
        <f>VLOOKUP('Start Here'!$B$2,EntityNumber,2,FALSE)</f>
        <v>510002</v>
      </c>
      <c r="B2036" s="131">
        <f>YEAR('Start Here'!$B$5)</f>
        <v>2025</v>
      </c>
      <c r="C2036" s="213" t="str">
        <f>IF(ISBLANK('Combining-Exhibit 4'!$I$7),"",'Combining-Exhibit 4'!$I$7)</f>
        <v/>
      </c>
      <c r="D2036">
        <v>33502</v>
      </c>
      <c r="E2036" s="115">
        <f>'Combining-Exhibit 4'!I$30</f>
        <v>0</v>
      </c>
      <c r="F2036" t="s">
        <v>812</v>
      </c>
    </row>
    <row r="2037" spans="1:6" x14ac:dyDescent="0.3">
      <c r="A2037">
        <f>VLOOKUP('Start Here'!$B$2,EntityNumber,2,FALSE)</f>
        <v>510002</v>
      </c>
      <c r="B2037" s="131">
        <f>YEAR('Start Here'!$B$5)</f>
        <v>2025</v>
      </c>
      <c r="C2037" s="213" t="str">
        <f>IF(ISBLANK('Combining-Exhibit 4'!$I$7),"",'Combining-Exhibit 4'!$I$7)</f>
        <v/>
      </c>
      <c r="D2037">
        <v>33504</v>
      </c>
      <c r="E2037" s="115">
        <f>'Combining-Exhibit 4'!I$31</f>
        <v>0</v>
      </c>
      <c r="F2037" t="s">
        <v>812</v>
      </c>
    </row>
    <row r="2038" spans="1:6" x14ac:dyDescent="0.3">
      <c r="A2038">
        <f>VLOOKUP('Start Here'!$B$2,EntityNumber,2,FALSE)</f>
        <v>510002</v>
      </c>
      <c r="B2038" s="131">
        <f>YEAR('Start Here'!$B$5)</f>
        <v>2025</v>
      </c>
      <c r="C2038" s="213" t="str">
        <f>IF(ISBLANK('Combining-Exhibit 4'!$I$7),"",'Combining-Exhibit 4'!$I$7)</f>
        <v/>
      </c>
      <c r="D2038">
        <v>33505</v>
      </c>
      <c r="E2038" s="115">
        <f>'Combining-Exhibit 4'!I$32</f>
        <v>0</v>
      </c>
      <c r="F2038" t="s">
        <v>812</v>
      </c>
    </row>
    <row r="2039" spans="1:6" x14ac:dyDescent="0.3">
      <c r="A2039">
        <f>VLOOKUP('Start Here'!$B$2,EntityNumber,2,FALSE)</f>
        <v>510002</v>
      </c>
      <c r="B2039" s="131">
        <f>YEAR('Start Here'!$B$5)</f>
        <v>2025</v>
      </c>
      <c r="C2039" s="213" t="str">
        <f>IF(ISBLANK('Combining-Exhibit 4'!$I$7),"",'Combining-Exhibit 4'!$I$7)</f>
        <v/>
      </c>
      <c r="D2039">
        <v>33506</v>
      </c>
      <c r="E2039" s="115">
        <f>'Combining-Exhibit 4'!I$33</f>
        <v>0</v>
      </c>
      <c r="F2039" t="s">
        <v>812</v>
      </c>
    </row>
    <row r="2040" spans="1:6" x14ac:dyDescent="0.3">
      <c r="A2040">
        <f>VLOOKUP('Start Here'!$B$2,EntityNumber,2,FALSE)</f>
        <v>510002</v>
      </c>
      <c r="B2040" s="131">
        <f>YEAR('Start Here'!$B$5)</f>
        <v>2025</v>
      </c>
      <c r="C2040" s="213" t="str">
        <f>IF(ISBLANK('Combining-Exhibit 4'!$I$7),"",'Combining-Exhibit 4'!$I$7)</f>
        <v/>
      </c>
      <c r="D2040">
        <v>33507</v>
      </c>
      <c r="E2040" s="115">
        <f>'Combining-Exhibit 4'!I$34</f>
        <v>0</v>
      </c>
      <c r="F2040" t="s">
        <v>812</v>
      </c>
    </row>
    <row r="2041" spans="1:6" x14ac:dyDescent="0.3">
      <c r="A2041">
        <f>VLOOKUP('Start Here'!$B$2,EntityNumber,2,FALSE)</f>
        <v>510002</v>
      </c>
      <c r="B2041" s="131">
        <f>YEAR('Start Here'!$B$5)</f>
        <v>2025</v>
      </c>
      <c r="C2041" s="213" t="str">
        <f>IF(ISBLANK('Combining-Exhibit 4'!$I$7),"",'Combining-Exhibit 4'!$I$7)</f>
        <v/>
      </c>
      <c r="D2041">
        <v>33508</v>
      </c>
      <c r="E2041" s="115">
        <f>'Combining-Exhibit 4'!I$35</f>
        <v>0</v>
      </c>
      <c r="F2041" t="s">
        <v>812</v>
      </c>
    </row>
    <row r="2042" spans="1:6" x14ac:dyDescent="0.3">
      <c r="A2042">
        <f>VLOOKUP('Start Here'!$B$2,EntityNumber,2,FALSE)</f>
        <v>510002</v>
      </c>
      <c r="B2042" s="131">
        <f>YEAR('Start Here'!$B$5)</f>
        <v>2025</v>
      </c>
      <c r="C2042" s="213" t="str">
        <f>IF(ISBLANK('Combining-Exhibit 4'!$I$7),"",'Combining-Exhibit 4'!$I$7)</f>
        <v/>
      </c>
      <c r="D2042">
        <v>33509</v>
      </c>
      <c r="E2042" s="115">
        <f>'Combining-Exhibit 4'!I$36</f>
        <v>0</v>
      </c>
      <c r="F2042" t="s">
        <v>812</v>
      </c>
    </row>
    <row r="2043" spans="1:6" x14ac:dyDescent="0.3">
      <c r="A2043">
        <f>VLOOKUP('Start Here'!$B$2,EntityNumber,2,FALSE)</f>
        <v>510002</v>
      </c>
      <c r="B2043" s="131">
        <f>YEAR('Start Here'!$B$5)</f>
        <v>2025</v>
      </c>
      <c r="C2043" s="213" t="str">
        <f>IF(ISBLANK('Combining-Exhibit 4'!$I$7),"",'Combining-Exhibit 4'!$I$7)</f>
        <v/>
      </c>
      <c r="D2043">
        <v>33510</v>
      </c>
      <c r="E2043" s="115">
        <f>'Combining-Exhibit 4'!I$37</f>
        <v>0</v>
      </c>
      <c r="F2043" t="s">
        <v>812</v>
      </c>
    </row>
    <row r="2044" spans="1:6" x14ac:dyDescent="0.3">
      <c r="A2044">
        <f>VLOOKUP('Start Here'!$B$2,EntityNumber,2,FALSE)</f>
        <v>510002</v>
      </c>
      <c r="B2044" s="131">
        <f>YEAR('Start Here'!$B$5)</f>
        <v>2025</v>
      </c>
      <c r="C2044" s="213" t="str">
        <f>IF(ISBLANK('Combining-Exhibit 4'!$I$7),"",'Combining-Exhibit 4'!$I$7)</f>
        <v/>
      </c>
      <c r="D2044">
        <v>33511</v>
      </c>
      <c r="E2044" s="115">
        <f>'Combining-Exhibit 4'!I$38</f>
        <v>0</v>
      </c>
      <c r="F2044" t="s">
        <v>812</v>
      </c>
    </row>
    <row r="2045" spans="1:6" x14ac:dyDescent="0.3">
      <c r="A2045">
        <f>VLOOKUP('Start Here'!$B$2,EntityNumber,2,FALSE)</f>
        <v>510002</v>
      </c>
      <c r="B2045" s="131">
        <f>YEAR('Start Here'!$B$5)</f>
        <v>2025</v>
      </c>
      <c r="C2045" s="213" t="str">
        <f>IF(ISBLANK('Combining-Exhibit 4'!$I$7),"",'Combining-Exhibit 4'!$I$7)</f>
        <v/>
      </c>
      <c r="D2045">
        <v>33513</v>
      </c>
      <c r="E2045" s="115">
        <f>'Combining-Exhibit 4'!I$39</f>
        <v>0</v>
      </c>
      <c r="F2045" t="s">
        <v>812</v>
      </c>
    </row>
    <row r="2046" spans="1:6" x14ac:dyDescent="0.3">
      <c r="A2046">
        <f>VLOOKUP('Start Here'!$B$2,EntityNumber,2,FALSE)</f>
        <v>510002</v>
      </c>
      <c r="B2046" s="131">
        <f>YEAR('Start Here'!$B$5)</f>
        <v>2025</v>
      </c>
      <c r="C2046" s="213" t="str">
        <f>IF(ISBLANK('Combining-Exhibit 4'!$I$7),"",'Combining-Exhibit 4'!$I$7)</f>
        <v/>
      </c>
      <c r="D2046">
        <v>33514</v>
      </c>
      <c r="E2046" s="115">
        <f>'Combining-Exhibit 4'!I$40</f>
        <v>0</v>
      </c>
      <c r="F2046" t="s">
        <v>812</v>
      </c>
    </row>
    <row r="2047" spans="1:6" x14ac:dyDescent="0.3">
      <c r="A2047">
        <f>VLOOKUP('Start Here'!$B$2,EntityNumber,2,FALSE)</f>
        <v>510002</v>
      </c>
      <c r="B2047" s="131">
        <f>YEAR('Start Here'!$B$5)</f>
        <v>2025</v>
      </c>
      <c r="C2047" s="213" t="str">
        <f>IF(ISBLANK('Combining-Exhibit 4'!$I$7),"",'Combining-Exhibit 4'!$I$7)</f>
        <v/>
      </c>
      <c r="D2047">
        <v>33515</v>
      </c>
      <c r="E2047" s="115">
        <f>'Combining-Exhibit 4'!I$41</f>
        <v>0</v>
      </c>
      <c r="F2047" t="s">
        <v>812</v>
      </c>
    </row>
    <row r="2048" spans="1:6" x14ac:dyDescent="0.3">
      <c r="A2048">
        <f>VLOOKUP('Start Here'!$B$2,EntityNumber,2,FALSE)</f>
        <v>510002</v>
      </c>
      <c r="B2048" s="131">
        <f>YEAR('Start Here'!$B$5)</f>
        <v>2025</v>
      </c>
      <c r="C2048" s="213" t="str">
        <f>IF(ISBLANK('Combining-Exhibit 4'!$I$7),"",'Combining-Exhibit 4'!$I$7)</f>
        <v/>
      </c>
      <c r="D2048">
        <v>33516</v>
      </c>
      <c r="E2048" s="115">
        <f>'Combining-Exhibit 4'!I$42</f>
        <v>0</v>
      </c>
      <c r="F2048" t="s">
        <v>812</v>
      </c>
    </row>
    <row r="2049" spans="1:6" x14ac:dyDescent="0.3">
      <c r="A2049">
        <f>VLOOKUP('Start Here'!$B$2,EntityNumber,2,FALSE)</f>
        <v>510002</v>
      </c>
      <c r="B2049" s="131">
        <f>YEAR('Start Here'!$B$5)</f>
        <v>2025</v>
      </c>
      <c r="C2049" s="213" t="str">
        <f>IF(ISBLANK('Combining-Exhibit 4'!$I$7),"",'Combining-Exhibit 4'!$I$7)</f>
        <v/>
      </c>
      <c r="D2049">
        <v>33517</v>
      </c>
      <c r="E2049" s="115">
        <f>'Combining-Exhibit 4'!I$43</f>
        <v>0</v>
      </c>
      <c r="F2049" t="s">
        <v>812</v>
      </c>
    </row>
    <row r="2050" spans="1:6" x14ac:dyDescent="0.3">
      <c r="A2050">
        <f>VLOOKUP('Start Here'!$B$2,EntityNumber,2,FALSE)</f>
        <v>510002</v>
      </c>
      <c r="B2050" s="131">
        <f>YEAR('Start Here'!$B$5)</f>
        <v>2025</v>
      </c>
      <c r="C2050" s="213" t="str">
        <f>IF(ISBLANK('Combining-Exhibit 4'!$I$7),"",'Combining-Exhibit 4'!$I$7)</f>
        <v/>
      </c>
      <c r="D2050">
        <v>33518</v>
      </c>
      <c r="E2050" s="115">
        <f>'Combining-Exhibit 4'!I$44</f>
        <v>0</v>
      </c>
      <c r="F2050" t="s">
        <v>812</v>
      </c>
    </row>
    <row r="2051" spans="1:6" x14ac:dyDescent="0.3">
      <c r="A2051">
        <f>VLOOKUP('Start Here'!$B$2,EntityNumber,2,FALSE)</f>
        <v>510002</v>
      </c>
      <c r="B2051" s="131">
        <f>YEAR('Start Here'!$B$5)</f>
        <v>2025</v>
      </c>
      <c r="C2051" s="213" t="str">
        <f>IF(ISBLANK('Combining-Exhibit 4'!$I$7),"",'Combining-Exhibit 4'!$I$7)</f>
        <v/>
      </c>
      <c r="D2051">
        <v>33519</v>
      </c>
      <c r="E2051" s="115">
        <f>'Combining-Exhibit 4'!I$45</f>
        <v>0</v>
      </c>
      <c r="F2051" t="s">
        <v>812</v>
      </c>
    </row>
    <row r="2052" spans="1:6" x14ac:dyDescent="0.3">
      <c r="A2052">
        <f>VLOOKUP('Start Here'!$B$2,EntityNumber,2,FALSE)</f>
        <v>510002</v>
      </c>
      <c r="B2052" s="131">
        <f>YEAR('Start Here'!$B$5)</f>
        <v>2025</v>
      </c>
      <c r="C2052" s="213" t="str">
        <f>IF(ISBLANK('Combining-Exhibit 4'!$I$7),"",'Combining-Exhibit 4'!$I$7)</f>
        <v/>
      </c>
      <c r="D2052">
        <v>33599</v>
      </c>
      <c r="E2052" s="115">
        <f>'Combining-Exhibit 4'!I$46</f>
        <v>0</v>
      </c>
      <c r="F2052" t="s">
        <v>812</v>
      </c>
    </row>
    <row r="2053" spans="1:6" x14ac:dyDescent="0.3">
      <c r="A2053">
        <f>VLOOKUP('Start Here'!$B$2,EntityNumber,2,FALSE)</f>
        <v>510002</v>
      </c>
      <c r="B2053" s="131">
        <f>YEAR('Start Here'!$B$5)</f>
        <v>2025</v>
      </c>
      <c r="C2053" s="213" t="str">
        <f>IF(ISBLANK('Combining-Exhibit 4'!$I$7),"",'Combining-Exhibit 4'!$I$7)</f>
        <v/>
      </c>
      <c r="D2053">
        <v>33600</v>
      </c>
      <c r="E2053" s="115">
        <f>'Combining-Exhibit 4'!I$47</f>
        <v>0</v>
      </c>
      <c r="F2053" t="s">
        <v>812</v>
      </c>
    </row>
    <row r="2054" spans="1:6" x14ac:dyDescent="0.3">
      <c r="A2054">
        <f>VLOOKUP('Start Here'!$B$2,EntityNumber,2,FALSE)</f>
        <v>510002</v>
      </c>
      <c r="B2054" s="131">
        <f>YEAR('Start Here'!$B$5)</f>
        <v>2025</v>
      </c>
      <c r="C2054" s="213" t="str">
        <f>IF(ISBLANK('Combining-Exhibit 4'!$I$7),"",'Combining-Exhibit 4'!$I$7)</f>
        <v/>
      </c>
      <c r="D2054">
        <v>33800</v>
      </c>
      <c r="E2054" s="115">
        <f>'Combining-Exhibit 4'!I$48</f>
        <v>0</v>
      </c>
      <c r="F2054" t="s">
        <v>812</v>
      </c>
    </row>
    <row r="2055" spans="1:6" x14ac:dyDescent="0.3">
      <c r="A2055">
        <f>VLOOKUP('Start Here'!$B$2,EntityNumber,2,FALSE)</f>
        <v>510002</v>
      </c>
      <c r="B2055" s="131">
        <f>YEAR('Start Here'!$B$5)</f>
        <v>2025</v>
      </c>
      <c r="C2055" s="213" t="str">
        <f>IF(ISBLANK('Combining-Exhibit 4'!$I$7),"",'Combining-Exhibit 4'!$I$7)</f>
        <v/>
      </c>
      <c r="D2055">
        <v>33900</v>
      </c>
      <c r="E2055" s="115">
        <f>'Combining-Exhibit 4'!I$49</f>
        <v>0</v>
      </c>
      <c r="F2055" t="s">
        <v>812</v>
      </c>
    </row>
    <row r="2056" spans="1:6" x14ac:dyDescent="0.3">
      <c r="A2056">
        <f>VLOOKUP('Start Here'!$B$2,EntityNumber,2,FALSE)</f>
        <v>510002</v>
      </c>
      <c r="B2056" s="131">
        <f>YEAR('Start Here'!$B$5)</f>
        <v>2025</v>
      </c>
      <c r="C2056" s="213" t="str">
        <f>IF(ISBLANK('Combining-Exhibit 4'!$I$7),"",'Combining-Exhibit 4'!$I$7)</f>
        <v/>
      </c>
      <c r="D2056">
        <v>34110</v>
      </c>
      <c r="E2056" s="115">
        <f>'Combining-Exhibit 4'!I$54</f>
        <v>0</v>
      </c>
      <c r="F2056" t="s">
        <v>812</v>
      </c>
    </row>
    <row r="2057" spans="1:6" x14ac:dyDescent="0.3">
      <c r="A2057">
        <f>VLOOKUP('Start Here'!$B$2,EntityNumber,2,FALSE)</f>
        <v>510002</v>
      </c>
      <c r="B2057" s="131">
        <f>YEAR('Start Here'!$B$5)</f>
        <v>2025</v>
      </c>
      <c r="C2057" s="213" t="str">
        <f>IF(ISBLANK('Combining-Exhibit 4'!$I$7),"",'Combining-Exhibit 4'!$I$7)</f>
        <v/>
      </c>
      <c r="D2057">
        <v>34120</v>
      </c>
      <c r="E2057" s="115">
        <f>'Combining-Exhibit 4'!I$55</f>
        <v>0</v>
      </c>
      <c r="F2057" t="s">
        <v>812</v>
      </c>
    </row>
    <row r="2058" spans="1:6" x14ac:dyDescent="0.3">
      <c r="A2058">
        <f>VLOOKUP('Start Here'!$B$2,EntityNumber,2,FALSE)</f>
        <v>510002</v>
      </c>
      <c r="B2058" s="131">
        <f>YEAR('Start Here'!$B$5)</f>
        <v>2025</v>
      </c>
      <c r="C2058" s="213" t="str">
        <f>IF(ISBLANK('Combining-Exhibit 4'!$I$7),"",'Combining-Exhibit 4'!$I$7)</f>
        <v/>
      </c>
      <c r="D2058">
        <v>34130</v>
      </c>
      <c r="E2058" s="115">
        <f>'Combining-Exhibit 4'!I$56</f>
        <v>0</v>
      </c>
      <c r="F2058" t="s">
        <v>812</v>
      </c>
    </row>
    <row r="2059" spans="1:6" x14ac:dyDescent="0.3">
      <c r="A2059">
        <f>VLOOKUP('Start Here'!$B$2,EntityNumber,2,FALSE)</f>
        <v>510002</v>
      </c>
      <c r="B2059" s="131">
        <f>YEAR('Start Here'!$B$5)</f>
        <v>2025</v>
      </c>
      <c r="C2059" s="213" t="str">
        <f>IF(ISBLANK('Combining-Exhibit 4'!$I$7),"",'Combining-Exhibit 4'!$I$7)</f>
        <v/>
      </c>
      <c r="D2059">
        <v>34140</v>
      </c>
      <c r="E2059" s="115">
        <f>'Combining-Exhibit 4'!I$57</f>
        <v>0</v>
      </c>
      <c r="F2059" t="s">
        <v>812</v>
      </c>
    </row>
    <row r="2060" spans="1:6" x14ac:dyDescent="0.3">
      <c r="A2060">
        <f>VLOOKUP('Start Here'!$B$2,EntityNumber,2,FALSE)</f>
        <v>510002</v>
      </c>
      <c r="B2060" s="131">
        <f>YEAR('Start Here'!$B$5)</f>
        <v>2025</v>
      </c>
      <c r="C2060" s="213" t="str">
        <f>IF(ISBLANK('Combining-Exhibit 4'!$I$7),"",'Combining-Exhibit 4'!$I$7)</f>
        <v/>
      </c>
      <c r="D2060">
        <v>34150</v>
      </c>
      <c r="E2060" s="115">
        <f>'Combining-Exhibit 4'!I$58</f>
        <v>0</v>
      </c>
      <c r="F2060" t="s">
        <v>812</v>
      </c>
    </row>
    <row r="2061" spans="1:6" x14ac:dyDescent="0.3">
      <c r="A2061">
        <f>VLOOKUP('Start Here'!$B$2,EntityNumber,2,FALSE)</f>
        <v>510002</v>
      </c>
      <c r="B2061" s="131">
        <f>YEAR('Start Here'!$B$5)</f>
        <v>2025</v>
      </c>
      <c r="C2061" s="213" t="str">
        <f>IF(ISBLANK('Combining-Exhibit 4'!$I$7),"",'Combining-Exhibit 4'!$I$7)</f>
        <v/>
      </c>
      <c r="D2061">
        <v>34190</v>
      </c>
      <c r="E2061" s="115">
        <f>'Combining-Exhibit 4'!I$59</f>
        <v>0</v>
      </c>
      <c r="F2061" t="s">
        <v>812</v>
      </c>
    </row>
    <row r="2062" spans="1:6" x14ac:dyDescent="0.3">
      <c r="A2062">
        <f>VLOOKUP('Start Here'!$B$2,EntityNumber,2,FALSE)</f>
        <v>510002</v>
      </c>
      <c r="B2062" s="131">
        <f>YEAR('Start Here'!$B$5)</f>
        <v>2025</v>
      </c>
      <c r="C2062" s="213" t="str">
        <f>IF(ISBLANK('Combining-Exhibit 4'!$I$7),"",'Combining-Exhibit 4'!$I$7)</f>
        <v/>
      </c>
      <c r="D2062">
        <v>34210</v>
      </c>
      <c r="E2062" s="115">
        <f>'Combining-Exhibit 4'!I$61</f>
        <v>0</v>
      </c>
      <c r="F2062" t="s">
        <v>812</v>
      </c>
    </row>
    <row r="2063" spans="1:6" x14ac:dyDescent="0.3">
      <c r="A2063">
        <f>VLOOKUP('Start Here'!$B$2,EntityNumber,2,FALSE)</f>
        <v>510002</v>
      </c>
      <c r="B2063" s="131">
        <f>YEAR('Start Here'!$B$5)</f>
        <v>2025</v>
      </c>
      <c r="C2063" s="213" t="str">
        <f>IF(ISBLANK('Combining-Exhibit 4'!$I$7),"",'Combining-Exhibit 4'!$I$7)</f>
        <v/>
      </c>
      <c r="D2063">
        <v>34220</v>
      </c>
      <c r="E2063" s="115">
        <f>'Combining-Exhibit 4'!I$62</f>
        <v>0</v>
      </c>
      <c r="F2063" t="s">
        <v>812</v>
      </c>
    </row>
    <row r="2064" spans="1:6" x14ac:dyDescent="0.3">
      <c r="A2064">
        <f>VLOOKUP('Start Here'!$B$2,EntityNumber,2,FALSE)</f>
        <v>510002</v>
      </c>
      <c r="B2064" s="131">
        <f>YEAR('Start Here'!$B$5)</f>
        <v>2025</v>
      </c>
      <c r="C2064" s="213" t="str">
        <f>IF(ISBLANK('Combining-Exhibit 4'!$I$7),"",'Combining-Exhibit 4'!$I$7)</f>
        <v/>
      </c>
      <c r="D2064">
        <v>34230</v>
      </c>
      <c r="E2064" s="115">
        <f>'Combining-Exhibit 4'!I$63</f>
        <v>0</v>
      </c>
      <c r="F2064" t="s">
        <v>812</v>
      </c>
    </row>
    <row r="2065" spans="1:6" x14ac:dyDescent="0.3">
      <c r="A2065">
        <f>VLOOKUP('Start Here'!$B$2,EntityNumber,2,FALSE)</f>
        <v>510002</v>
      </c>
      <c r="B2065" s="131">
        <f>YEAR('Start Here'!$B$5)</f>
        <v>2025</v>
      </c>
      <c r="C2065" s="213" t="str">
        <f>IF(ISBLANK('Combining-Exhibit 4'!$I$7),"",'Combining-Exhibit 4'!$I$7)</f>
        <v/>
      </c>
      <c r="D2065">
        <v>34290</v>
      </c>
      <c r="E2065" s="115">
        <f>'Combining-Exhibit 4'!I$64</f>
        <v>0</v>
      </c>
      <c r="F2065" t="s">
        <v>812</v>
      </c>
    </row>
    <row r="2066" spans="1:6" x14ac:dyDescent="0.3">
      <c r="A2066">
        <f>VLOOKUP('Start Here'!$B$2,EntityNumber,2,FALSE)</f>
        <v>510002</v>
      </c>
      <c r="B2066" s="131">
        <f>YEAR('Start Here'!$B$5)</f>
        <v>2025</v>
      </c>
      <c r="C2066" s="213" t="str">
        <f>IF(ISBLANK('Combining-Exhibit 4'!$I$7),"",'Combining-Exhibit 4'!$I$7)</f>
        <v/>
      </c>
      <c r="D2066">
        <v>34310</v>
      </c>
      <c r="E2066" s="115">
        <f>'Combining-Exhibit 4'!I$66</f>
        <v>0</v>
      </c>
      <c r="F2066" t="s">
        <v>812</v>
      </c>
    </row>
    <row r="2067" spans="1:6" x14ac:dyDescent="0.3">
      <c r="A2067">
        <f>VLOOKUP('Start Here'!$B$2,EntityNumber,2,FALSE)</f>
        <v>510002</v>
      </c>
      <c r="B2067" s="131">
        <f>YEAR('Start Here'!$B$5)</f>
        <v>2025</v>
      </c>
      <c r="C2067" s="213" t="str">
        <f>IF(ISBLANK('Combining-Exhibit 4'!$I$7),"",'Combining-Exhibit 4'!$I$7)</f>
        <v/>
      </c>
      <c r="D2067">
        <v>34320</v>
      </c>
      <c r="E2067" s="115">
        <f>'Combining-Exhibit 4'!I$67</f>
        <v>0</v>
      </c>
      <c r="F2067" t="s">
        <v>812</v>
      </c>
    </row>
    <row r="2068" spans="1:6" x14ac:dyDescent="0.3">
      <c r="A2068">
        <f>VLOOKUP('Start Here'!$B$2,EntityNumber,2,FALSE)</f>
        <v>510002</v>
      </c>
      <c r="B2068" s="131">
        <f>YEAR('Start Here'!$B$5)</f>
        <v>2025</v>
      </c>
      <c r="C2068" s="213" t="str">
        <f>IF(ISBLANK('Combining-Exhibit 4'!$I$7),"",'Combining-Exhibit 4'!$I$7)</f>
        <v/>
      </c>
      <c r="D2068">
        <v>34330</v>
      </c>
      <c r="E2068" s="115">
        <f>'Combining-Exhibit 4'!I$68</f>
        <v>0</v>
      </c>
      <c r="F2068" t="s">
        <v>812</v>
      </c>
    </row>
    <row r="2069" spans="1:6" x14ac:dyDescent="0.3">
      <c r="A2069">
        <f>VLOOKUP('Start Here'!$B$2,EntityNumber,2,FALSE)</f>
        <v>510002</v>
      </c>
      <c r="B2069" s="131">
        <f>YEAR('Start Here'!$B$5)</f>
        <v>2025</v>
      </c>
      <c r="C2069" s="213" t="str">
        <f>IF(ISBLANK('Combining-Exhibit 4'!$I$7),"",'Combining-Exhibit 4'!$I$7)</f>
        <v/>
      </c>
      <c r="D2069">
        <v>34390</v>
      </c>
      <c r="E2069" s="115">
        <f>'Combining-Exhibit 4'!I$69</f>
        <v>0</v>
      </c>
      <c r="F2069" t="s">
        <v>812</v>
      </c>
    </row>
    <row r="2070" spans="1:6" x14ac:dyDescent="0.3">
      <c r="A2070">
        <f>VLOOKUP('Start Here'!$B$2,EntityNumber,2,FALSE)</f>
        <v>510002</v>
      </c>
      <c r="B2070" s="131">
        <f>YEAR('Start Here'!$B$5)</f>
        <v>2025</v>
      </c>
      <c r="C2070" s="213" t="str">
        <f>IF(ISBLANK('Combining-Exhibit 4'!$I$7),"",'Combining-Exhibit 4'!$I$7)</f>
        <v/>
      </c>
      <c r="D2070">
        <v>34411</v>
      </c>
      <c r="E2070" s="115">
        <f>'Combining-Exhibit 4'!I$72</f>
        <v>0</v>
      </c>
      <c r="F2070" t="s">
        <v>812</v>
      </c>
    </row>
    <row r="2071" spans="1:6" x14ac:dyDescent="0.3">
      <c r="A2071">
        <f>VLOOKUP('Start Here'!$B$2,EntityNumber,2,FALSE)</f>
        <v>510002</v>
      </c>
      <c r="B2071" s="131">
        <f>YEAR('Start Here'!$B$5)</f>
        <v>2025</v>
      </c>
      <c r="C2071" s="213" t="str">
        <f>IF(ISBLANK('Combining-Exhibit 4'!$I$7),"",'Combining-Exhibit 4'!$I$7)</f>
        <v/>
      </c>
      <c r="D2071">
        <v>34412</v>
      </c>
      <c r="E2071" s="115">
        <f>'Combining-Exhibit 4'!I$73</f>
        <v>0</v>
      </c>
      <c r="F2071" t="s">
        <v>812</v>
      </c>
    </row>
    <row r="2072" spans="1:6" x14ac:dyDescent="0.3">
      <c r="A2072">
        <f>VLOOKUP('Start Here'!$B$2,EntityNumber,2,FALSE)</f>
        <v>510002</v>
      </c>
      <c r="B2072" s="131">
        <f>YEAR('Start Here'!$B$5)</f>
        <v>2025</v>
      </c>
      <c r="C2072" s="213" t="str">
        <f>IF(ISBLANK('Combining-Exhibit 4'!$I$7),"",'Combining-Exhibit 4'!$I$7)</f>
        <v/>
      </c>
      <c r="D2072">
        <v>34413</v>
      </c>
      <c r="E2072" s="115">
        <f>'Combining-Exhibit 4'!I$74</f>
        <v>0</v>
      </c>
      <c r="F2072" t="s">
        <v>812</v>
      </c>
    </row>
    <row r="2073" spans="1:6" x14ac:dyDescent="0.3">
      <c r="A2073">
        <f>VLOOKUP('Start Here'!$B$2,EntityNumber,2,FALSE)</f>
        <v>510002</v>
      </c>
      <c r="B2073" s="131">
        <f>YEAR('Start Here'!$B$5)</f>
        <v>2025</v>
      </c>
      <c r="C2073" s="213" t="str">
        <f>IF(ISBLANK('Combining-Exhibit 4'!$I$7),"",'Combining-Exhibit 4'!$I$7)</f>
        <v/>
      </c>
      <c r="D2073">
        <v>34414</v>
      </c>
      <c r="E2073" s="115">
        <f>'Combining-Exhibit 4'!I$75</f>
        <v>0</v>
      </c>
      <c r="F2073" t="s">
        <v>812</v>
      </c>
    </row>
    <row r="2074" spans="1:6" x14ac:dyDescent="0.3">
      <c r="A2074">
        <f>VLOOKUP('Start Here'!$B$2,EntityNumber,2,FALSE)</f>
        <v>510002</v>
      </c>
      <c r="B2074" s="131">
        <f>YEAR('Start Here'!$B$5)</f>
        <v>2025</v>
      </c>
      <c r="C2074" s="213" t="str">
        <f>IF(ISBLANK('Combining-Exhibit 4'!$I$7),"",'Combining-Exhibit 4'!$I$7)</f>
        <v/>
      </c>
      <c r="D2074">
        <v>34419</v>
      </c>
      <c r="E2074" s="115">
        <f>'Combining-Exhibit 4'!I$76</f>
        <v>0</v>
      </c>
      <c r="F2074" t="s">
        <v>812</v>
      </c>
    </row>
    <row r="2075" spans="1:6" x14ac:dyDescent="0.3">
      <c r="A2075">
        <f>VLOOKUP('Start Here'!$B$2,EntityNumber,2,FALSE)</f>
        <v>510002</v>
      </c>
      <c r="B2075" s="131">
        <f>YEAR('Start Here'!$B$5)</f>
        <v>2025</v>
      </c>
      <c r="C2075" s="213" t="str">
        <f>IF(ISBLANK('Combining-Exhibit 4'!$I$7),"",'Combining-Exhibit 4'!$I$7)</f>
        <v/>
      </c>
      <c r="D2075">
        <v>34421</v>
      </c>
      <c r="E2075" s="115">
        <f>'Combining-Exhibit 4'!I$78</f>
        <v>0</v>
      </c>
      <c r="F2075" t="s">
        <v>812</v>
      </c>
    </row>
    <row r="2076" spans="1:6" x14ac:dyDescent="0.3">
      <c r="A2076">
        <f>VLOOKUP('Start Here'!$B$2,EntityNumber,2,FALSE)</f>
        <v>510002</v>
      </c>
      <c r="B2076" s="131">
        <f>YEAR('Start Here'!$B$5)</f>
        <v>2025</v>
      </c>
      <c r="C2076" s="213" t="str">
        <f>IF(ISBLANK('Combining-Exhibit 4'!$I$7),"",'Combining-Exhibit 4'!$I$7)</f>
        <v/>
      </c>
      <c r="D2076">
        <v>34422</v>
      </c>
      <c r="E2076" s="115">
        <f>'Combining-Exhibit 4'!I$79</f>
        <v>0</v>
      </c>
      <c r="F2076" t="s">
        <v>812</v>
      </c>
    </row>
    <row r="2077" spans="1:6" x14ac:dyDescent="0.3">
      <c r="A2077">
        <f>VLOOKUP('Start Here'!$B$2,EntityNumber,2,FALSE)</f>
        <v>510002</v>
      </c>
      <c r="B2077" s="131">
        <f>YEAR('Start Here'!$B$5)</f>
        <v>2025</v>
      </c>
      <c r="C2077" s="213" t="str">
        <f>IF(ISBLANK('Combining-Exhibit 4'!$I$7),"",'Combining-Exhibit 4'!$I$7)</f>
        <v/>
      </c>
      <c r="D2077">
        <v>34423</v>
      </c>
      <c r="E2077" s="115">
        <f>'Combining-Exhibit 4'!I$80</f>
        <v>0</v>
      </c>
      <c r="F2077" t="s">
        <v>812</v>
      </c>
    </row>
    <row r="2078" spans="1:6" x14ac:dyDescent="0.3">
      <c r="A2078">
        <f>VLOOKUP('Start Here'!$B$2,EntityNumber,2,FALSE)</f>
        <v>510002</v>
      </c>
      <c r="B2078" s="131">
        <f>YEAR('Start Here'!$B$5)</f>
        <v>2025</v>
      </c>
      <c r="C2078" s="213" t="str">
        <f>IF(ISBLANK('Combining-Exhibit 4'!$I$7),"",'Combining-Exhibit 4'!$I$7)</f>
        <v/>
      </c>
      <c r="D2078">
        <v>34424</v>
      </c>
      <c r="E2078" s="115">
        <f>'Combining-Exhibit 4'!I$81</f>
        <v>0</v>
      </c>
      <c r="F2078" t="s">
        <v>812</v>
      </c>
    </row>
    <row r="2079" spans="1:6" x14ac:dyDescent="0.3">
      <c r="A2079">
        <f>VLOOKUP('Start Here'!$B$2,EntityNumber,2,FALSE)</f>
        <v>510002</v>
      </c>
      <c r="B2079" s="131">
        <f>YEAR('Start Here'!$B$5)</f>
        <v>2025</v>
      </c>
      <c r="C2079" s="213" t="str">
        <f>IF(ISBLANK('Combining-Exhibit 4'!$I$7),"",'Combining-Exhibit 4'!$I$7)</f>
        <v/>
      </c>
      <c r="D2079">
        <v>34429</v>
      </c>
      <c r="E2079" s="115">
        <f>'Combining-Exhibit 4'!I$82</f>
        <v>0</v>
      </c>
      <c r="F2079" t="s">
        <v>812</v>
      </c>
    </row>
    <row r="2080" spans="1:6" x14ac:dyDescent="0.3">
      <c r="A2080">
        <f>VLOOKUP('Start Here'!$B$2,EntityNumber,2,FALSE)</f>
        <v>510002</v>
      </c>
      <c r="B2080" s="131">
        <f>YEAR('Start Here'!$B$5)</f>
        <v>2025</v>
      </c>
      <c r="C2080" s="213" t="str">
        <f>IF(ISBLANK('Combining-Exhibit 4'!$I$7),"",'Combining-Exhibit 4'!$I$7)</f>
        <v/>
      </c>
      <c r="D2080">
        <v>34430</v>
      </c>
      <c r="E2080" s="115">
        <f>'Combining-Exhibit 4'!I$83</f>
        <v>0</v>
      </c>
      <c r="F2080" t="s">
        <v>812</v>
      </c>
    </row>
    <row r="2081" spans="1:6" x14ac:dyDescent="0.3">
      <c r="A2081">
        <f>VLOOKUP('Start Here'!$B$2,EntityNumber,2,FALSE)</f>
        <v>510002</v>
      </c>
      <c r="B2081" s="131">
        <f>YEAR('Start Here'!$B$5)</f>
        <v>2025</v>
      </c>
      <c r="C2081" s="213" t="str">
        <f>IF(ISBLANK('Combining-Exhibit 4'!$I$7),"",'Combining-Exhibit 4'!$I$7)</f>
        <v/>
      </c>
      <c r="D2081">
        <v>34440</v>
      </c>
      <c r="E2081" s="115">
        <f>'Combining-Exhibit 4'!I$84</f>
        <v>0</v>
      </c>
      <c r="F2081" t="s">
        <v>812</v>
      </c>
    </row>
    <row r="2082" spans="1:6" x14ac:dyDescent="0.3">
      <c r="A2082">
        <f>VLOOKUP('Start Here'!$B$2,EntityNumber,2,FALSE)</f>
        <v>510002</v>
      </c>
      <c r="B2082" s="131">
        <f>YEAR('Start Here'!$B$5)</f>
        <v>2025</v>
      </c>
      <c r="C2082" s="213" t="str">
        <f>IF(ISBLANK('Combining-Exhibit 4'!$I$7),"",'Combining-Exhibit 4'!$I$7)</f>
        <v/>
      </c>
      <c r="D2082">
        <v>34500</v>
      </c>
      <c r="E2082" s="115">
        <f>'Combining-Exhibit 4'!I$85</f>
        <v>0</v>
      </c>
      <c r="F2082" t="s">
        <v>812</v>
      </c>
    </row>
    <row r="2083" spans="1:6" x14ac:dyDescent="0.3">
      <c r="A2083">
        <f>VLOOKUP('Start Here'!$B$2,EntityNumber,2,FALSE)</f>
        <v>510002</v>
      </c>
      <c r="B2083" s="131">
        <f>YEAR('Start Here'!$B$5)</f>
        <v>2025</v>
      </c>
      <c r="C2083" s="213" t="str">
        <f>IF(ISBLANK('Combining-Exhibit 4'!$I$7),"",'Combining-Exhibit 4'!$I$7)</f>
        <v/>
      </c>
      <c r="D2083">
        <v>34600</v>
      </c>
      <c r="E2083" s="115">
        <f>'Combining-Exhibit 4'!I$86</f>
        <v>0</v>
      </c>
      <c r="F2083" t="s">
        <v>812</v>
      </c>
    </row>
    <row r="2084" spans="1:6" x14ac:dyDescent="0.3">
      <c r="A2084">
        <f>VLOOKUP('Start Here'!$B$2,EntityNumber,2,FALSE)</f>
        <v>510002</v>
      </c>
      <c r="B2084" s="131">
        <f>YEAR('Start Here'!$B$5)</f>
        <v>2025</v>
      </c>
      <c r="C2084" s="213" t="str">
        <f>IF(ISBLANK('Combining-Exhibit 4'!$I$7),"",'Combining-Exhibit 4'!$I$7)</f>
        <v/>
      </c>
      <c r="D2084">
        <v>34800</v>
      </c>
      <c r="E2084" s="115">
        <f>'Combining-Exhibit 4'!I$87</f>
        <v>0</v>
      </c>
      <c r="F2084" t="s">
        <v>812</v>
      </c>
    </row>
    <row r="2085" spans="1:6" x14ac:dyDescent="0.3">
      <c r="A2085">
        <f>VLOOKUP('Start Here'!$B$2,EntityNumber,2,FALSE)</f>
        <v>510002</v>
      </c>
      <c r="B2085" s="131">
        <f>YEAR('Start Here'!$B$5)</f>
        <v>2025</v>
      </c>
      <c r="C2085" s="213" t="str">
        <f>IF(ISBLANK('Combining-Exhibit 4'!$I$7),"",'Combining-Exhibit 4'!$I$7)</f>
        <v/>
      </c>
      <c r="D2085">
        <v>34900</v>
      </c>
      <c r="E2085" s="115">
        <f>'Combining-Exhibit 4'!I$88</f>
        <v>0</v>
      </c>
      <c r="F2085" t="s">
        <v>812</v>
      </c>
    </row>
    <row r="2086" spans="1:6" x14ac:dyDescent="0.3">
      <c r="A2086">
        <f>VLOOKUP('Start Here'!$B$2,EntityNumber,2,FALSE)</f>
        <v>510002</v>
      </c>
      <c r="B2086" s="131">
        <f>YEAR('Start Here'!$B$5)</f>
        <v>2025</v>
      </c>
      <c r="C2086" s="213" t="str">
        <f>IF(ISBLANK('Combining-Exhibit 4'!$I$7),"",'Combining-Exhibit 4'!$I$7)</f>
        <v/>
      </c>
      <c r="D2086">
        <v>35100</v>
      </c>
      <c r="E2086" s="115">
        <f>'Combining-Exhibit 4'!I$92</f>
        <v>0</v>
      </c>
      <c r="F2086" t="s">
        <v>812</v>
      </c>
    </row>
    <row r="2087" spans="1:6" x14ac:dyDescent="0.3">
      <c r="A2087">
        <f>VLOOKUP('Start Here'!$B$2,EntityNumber,2,FALSE)</f>
        <v>510002</v>
      </c>
      <c r="B2087" s="131">
        <f>YEAR('Start Here'!$B$5)</f>
        <v>2025</v>
      </c>
      <c r="C2087" s="213" t="str">
        <f>IF(ISBLANK('Combining-Exhibit 4'!$I$7),"",'Combining-Exhibit 4'!$I$7)</f>
        <v/>
      </c>
      <c r="D2087">
        <v>35200</v>
      </c>
      <c r="E2087" s="115">
        <f>'Combining-Exhibit 4'!I$93</f>
        <v>0</v>
      </c>
      <c r="F2087" t="s">
        <v>812</v>
      </c>
    </row>
    <row r="2088" spans="1:6" x14ac:dyDescent="0.3">
      <c r="A2088">
        <f>VLOOKUP('Start Here'!$B$2,EntityNumber,2,FALSE)</f>
        <v>510002</v>
      </c>
      <c r="B2088" s="131">
        <f>YEAR('Start Here'!$B$5)</f>
        <v>2025</v>
      </c>
      <c r="C2088" s="213" t="str">
        <f>IF(ISBLANK('Combining-Exhibit 4'!$I$7),"",'Combining-Exhibit 4'!$I$7)</f>
        <v/>
      </c>
      <c r="D2088">
        <v>35300</v>
      </c>
      <c r="E2088" s="115">
        <f>'Combining-Exhibit 4'!I$94</f>
        <v>0</v>
      </c>
      <c r="F2088" t="s">
        <v>812</v>
      </c>
    </row>
    <row r="2089" spans="1:6" x14ac:dyDescent="0.3">
      <c r="A2089">
        <f>VLOOKUP('Start Here'!$B$2,EntityNumber,2,FALSE)</f>
        <v>510002</v>
      </c>
      <c r="B2089" s="131">
        <f>YEAR('Start Here'!$B$5)</f>
        <v>2025</v>
      </c>
      <c r="C2089" s="213" t="str">
        <f>IF(ISBLANK('Combining-Exhibit 4'!$I$7),"",'Combining-Exhibit 4'!$I$7)</f>
        <v/>
      </c>
      <c r="D2089">
        <v>35900</v>
      </c>
      <c r="E2089" s="115">
        <f>'Combining-Exhibit 4'!I$95</f>
        <v>0</v>
      </c>
      <c r="F2089" t="s">
        <v>812</v>
      </c>
    </row>
    <row r="2090" spans="1:6" x14ac:dyDescent="0.3">
      <c r="A2090">
        <f>VLOOKUP('Start Here'!$B$2,EntityNumber,2,FALSE)</f>
        <v>510002</v>
      </c>
      <c r="B2090" s="131">
        <f>YEAR('Start Here'!$B$5)</f>
        <v>2025</v>
      </c>
      <c r="C2090" s="213" t="str">
        <f>IF(ISBLANK('Combining-Exhibit 4'!$I$7),"",'Combining-Exhibit 4'!$I$7)</f>
        <v/>
      </c>
      <c r="D2090">
        <v>36100</v>
      </c>
      <c r="E2090" s="115">
        <f>'Combining-Exhibit 4'!I$99</f>
        <v>0</v>
      </c>
      <c r="F2090" t="s">
        <v>812</v>
      </c>
    </row>
    <row r="2091" spans="1:6" x14ac:dyDescent="0.3">
      <c r="A2091">
        <f>VLOOKUP('Start Here'!$B$2,EntityNumber,2,FALSE)</f>
        <v>510002</v>
      </c>
      <c r="B2091" s="131">
        <f>YEAR('Start Here'!$B$5)</f>
        <v>2025</v>
      </c>
      <c r="C2091" s="213" t="str">
        <f>IF(ISBLANK('Combining-Exhibit 4'!$I$7),"",'Combining-Exhibit 4'!$I$7)</f>
        <v/>
      </c>
      <c r="D2091">
        <v>36200</v>
      </c>
      <c r="E2091" s="115">
        <f>'Combining-Exhibit 4'!I$100</f>
        <v>0</v>
      </c>
      <c r="F2091" t="s">
        <v>812</v>
      </c>
    </row>
    <row r="2092" spans="1:6" x14ac:dyDescent="0.3">
      <c r="A2092">
        <f>VLOOKUP('Start Here'!$B$2,EntityNumber,2,FALSE)</f>
        <v>510002</v>
      </c>
      <c r="B2092" s="131">
        <f>YEAR('Start Here'!$B$5)</f>
        <v>2025</v>
      </c>
      <c r="C2092" s="213" t="str">
        <f>IF(ISBLANK('Combining-Exhibit 4'!$I$7),"",'Combining-Exhibit 4'!$I$7)</f>
        <v/>
      </c>
      <c r="D2092">
        <v>36300</v>
      </c>
      <c r="E2092" s="115">
        <f>'Combining-Exhibit 4'!I$101</f>
        <v>0</v>
      </c>
      <c r="F2092" t="s">
        <v>812</v>
      </c>
    </row>
    <row r="2093" spans="1:6" x14ac:dyDescent="0.3">
      <c r="A2093">
        <f>VLOOKUP('Start Here'!$B$2,EntityNumber,2,FALSE)</f>
        <v>510002</v>
      </c>
      <c r="B2093" s="131">
        <f>YEAR('Start Here'!$B$5)</f>
        <v>2025</v>
      </c>
      <c r="C2093" s="213" t="str">
        <f>IF(ISBLANK('Combining-Exhibit 4'!$I$7),"",'Combining-Exhibit 4'!$I$7)</f>
        <v/>
      </c>
      <c r="D2093">
        <v>36500</v>
      </c>
      <c r="E2093" s="115">
        <f>'Combining-Exhibit 4'!I$102</f>
        <v>0</v>
      </c>
      <c r="F2093" t="s">
        <v>812</v>
      </c>
    </row>
    <row r="2094" spans="1:6" x14ac:dyDescent="0.3">
      <c r="A2094">
        <f>VLOOKUP('Start Here'!$B$2,EntityNumber,2,FALSE)</f>
        <v>510002</v>
      </c>
      <c r="B2094" s="131">
        <f>YEAR('Start Here'!$B$5)</f>
        <v>2025</v>
      </c>
      <c r="C2094" s="213" t="str">
        <f>IF(ISBLANK('Combining-Exhibit 4'!$I$7),"",'Combining-Exhibit 4'!$I$7)</f>
        <v/>
      </c>
      <c r="D2094">
        <v>36600</v>
      </c>
      <c r="E2094" s="115">
        <f>'Combining-Exhibit 4'!I$103</f>
        <v>0</v>
      </c>
      <c r="F2094" t="s">
        <v>812</v>
      </c>
    </row>
    <row r="2095" spans="1:6" x14ac:dyDescent="0.3">
      <c r="A2095">
        <f>VLOOKUP('Start Here'!$B$2,EntityNumber,2,FALSE)</f>
        <v>510002</v>
      </c>
      <c r="B2095" s="131">
        <f>YEAR('Start Here'!$B$5)</f>
        <v>2025</v>
      </c>
      <c r="C2095" s="213" t="str">
        <f>IF(ISBLANK('Combining-Exhibit 4'!$I$7),"",'Combining-Exhibit 4'!$I$7)</f>
        <v/>
      </c>
      <c r="D2095">
        <v>36900</v>
      </c>
      <c r="E2095" s="115">
        <f>'Combining-Exhibit 4'!I$104</f>
        <v>0</v>
      </c>
      <c r="F2095" t="s">
        <v>812</v>
      </c>
    </row>
    <row r="2096" spans="1:6" x14ac:dyDescent="0.3">
      <c r="A2096">
        <f>VLOOKUP('Start Here'!$B$2,EntityNumber,2,FALSE)</f>
        <v>510002</v>
      </c>
      <c r="B2096" s="131">
        <f>YEAR('Start Here'!$B$5)</f>
        <v>2025</v>
      </c>
      <c r="C2096" s="213" t="str">
        <f>IF(ISBLANK('Combining-Exhibit 4'!$I$7),"",'Combining-Exhibit 4'!$I$7)</f>
        <v/>
      </c>
      <c r="D2096">
        <v>411100</v>
      </c>
      <c r="E2096" s="115">
        <f>'Combining-Exhibit 4'!I$111</f>
        <v>0</v>
      </c>
      <c r="F2096" t="s">
        <v>812</v>
      </c>
    </row>
    <row r="2097" spans="1:6" x14ac:dyDescent="0.3">
      <c r="A2097">
        <f>VLOOKUP('Start Here'!$B$2,EntityNumber,2,FALSE)</f>
        <v>510002</v>
      </c>
      <c r="B2097" s="131">
        <f>YEAR('Start Here'!$B$5)</f>
        <v>2025</v>
      </c>
      <c r="C2097" s="213" t="str">
        <f>IF(ISBLANK('Combining-Exhibit 4'!$I$7),"",'Combining-Exhibit 4'!$I$7)</f>
        <v/>
      </c>
      <c r="D2097">
        <v>412000</v>
      </c>
      <c r="E2097" s="115">
        <f>'Combining-Exhibit 4'!I$112</f>
        <v>0</v>
      </c>
      <c r="F2097" t="s">
        <v>812</v>
      </c>
    </row>
    <row r="2098" spans="1:6" x14ac:dyDescent="0.3">
      <c r="A2098">
        <f>VLOOKUP('Start Here'!$B$2,EntityNumber,2,FALSE)</f>
        <v>510002</v>
      </c>
      <c r="B2098" s="131">
        <f>YEAR('Start Here'!$B$5)</f>
        <v>2025</v>
      </c>
      <c r="C2098" s="213" t="str">
        <f>IF(ISBLANK('Combining-Exhibit 4'!$I$7),"",'Combining-Exhibit 4'!$I$7)</f>
        <v/>
      </c>
      <c r="D2098">
        <v>413000</v>
      </c>
      <c r="E2098" s="115">
        <f>'Combining-Exhibit 4'!I$113</f>
        <v>0</v>
      </c>
      <c r="F2098" t="s">
        <v>812</v>
      </c>
    </row>
    <row r="2099" spans="1:6" x14ac:dyDescent="0.3">
      <c r="A2099">
        <f>VLOOKUP('Start Here'!$B$2,EntityNumber,2,FALSE)</f>
        <v>510002</v>
      </c>
      <c r="B2099" s="131">
        <f>YEAR('Start Here'!$B$5)</f>
        <v>2025</v>
      </c>
      <c r="C2099" s="213" t="str">
        <f>IF(ISBLANK('Combining-Exhibit 4'!$I$7),"",'Combining-Exhibit 4'!$I$7)</f>
        <v/>
      </c>
      <c r="D2099">
        <v>414100</v>
      </c>
      <c r="E2099" s="115">
        <f>'Combining-Exhibit 4'!I$115</f>
        <v>0</v>
      </c>
      <c r="F2099" t="s">
        <v>812</v>
      </c>
    </row>
    <row r="2100" spans="1:6" x14ac:dyDescent="0.3">
      <c r="A2100">
        <f>VLOOKUP('Start Here'!$B$2,EntityNumber,2,FALSE)</f>
        <v>510002</v>
      </c>
      <c r="B2100" s="131">
        <f>YEAR('Start Here'!$B$5)</f>
        <v>2025</v>
      </c>
      <c r="C2100" s="213" t="str">
        <f>IF(ISBLANK('Combining-Exhibit 4'!$I$7),"",'Combining-Exhibit 4'!$I$7)</f>
        <v/>
      </c>
      <c r="D2100">
        <v>414200</v>
      </c>
      <c r="E2100" s="115">
        <f>'Combining-Exhibit 4'!I$116</f>
        <v>0</v>
      </c>
      <c r="F2100" t="s">
        <v>812</v>
      </c>
    </row>
    <row r="2101" spans="1:6" x14ac:dyDescent="0.3">
      <c r="A2101">
        <f>VLOOKUP('Start Here'!$B$2,EntityNumber,2,FALSE)</f>
        <v>510002</v>
      </c>
      <c r="B2101" s="131">
        <f>YEAR('Start Here'!$B$5)</f>
        <v>2025</v>
      </c>
      <c r="C2101" s="213" t="str">
        <f>IF(ISBLANK('Combining-Exhibit 4'!$I$7),"",'Combining-Exhibit 4'!$I$7)</f>
        <v/>
      </c>
      <c r="D2101">
        <v>414300</v>
      </c>
      <c r="E2101" s="115">
        <f>'Combining-Exhibit 4'!I$117</f>
        <v>0</v>
      </c>
      <c r="F2101" t="s">
        <v>812</v>
      </c>
    </row>
    <row r="2102" spans="1:6" x14ac:dyDescent="0.3">
      <c r="A2102">
        <f>VLOOKUP('Start Here'!$B$2,EntityNumber,2,FALSE)</f>
        <v>510002</v>
      </c>
      <c r="B2102" s="131">
        <f>YEAR('Start Here'!$B$5)</f>
        <v>2025</v>
      </c>
      <c r="C2102" s="213" t="str">
        <f>IF(ISBLANK('Combining-Exhibit 4'!$I$7),"",'Combining-Exhibit 4'!$I$7)</f>
        <v/>
      </c>
      <c r="D2102">
        <v>414900</v>
      </c>
      <c r="E2102" s="115">
        <f>'Combining-Exhibit 4'!I$118</f>
        <v>0</v>
      </c>
      <c r="F2102" t="s">
        <v>812</v>
      </c>
    </row>
    <row r="2103" spans="1:6" x14ac:dyDescent="0.3">
      <c r="A2103">
        <f>VLOOKUP('Start Here'!$B$2,EntityNumber,2,FALSE)</f>
        <v>510002</v>
      </c>
      <c r="B2103" s="131">
        <f>YEAR('Start Here'!$B$5)</f>
        <v>2025</v>
      </c>
      <c r="C2103" s="213" t="str">
        <f>IF(ISBLANK('Combining-Exhibit 4'!$I$7),"",'Combining-Exhibit 4'!$I$7)</f>
        <v/>
      </c>
      <c r="D2103">
        <v>415100</v>
      </c>
      <c r="E2103" s="115">
        <f>'Combining-Exhibit 4'!I$120</f>
        <v>0</v>
      </c>
      <c r="F2103" t="s">
        <v>812</v>
      </c>
    </row>
    <row r="2104" spans="1:6" x14ac:dyDescent="0.3">
      <c r="A2104">
        <f>VLOOKUP('Start Here'!$B$2,EntityNumber,2,FALSE)</f>
        <v>510002</v>
      </c>
      <c r="B2104" s="131">
        <f>YEAR('Start Here'!$B$5)</f>
        <v>2025</v>
      </c>
      <c r="C2104" s="213" t="str">
        <f>IF(ISBLANK('Combining-Exhibit 4'!$I$7),"",'Combining-Exhibit 4'!$I$7)</f>
        <v/>
      </c>
      <c r="D2104">
        <v>415200</v>
      </c>
      <c r="E2104" s="115">
        <f>'Combining-Exhibit 4'!I$121</f>
        <v>0</v>
      </c>
      <c r="F2104" t="s">
        <v>812</v>
      </c>
    </row>
    <row r="2105" spans="1:6" x14ac:dyDescent="0.3">
      <c r="A2105">
        <f>VLOOKUP('Start Here'!$B$2,EntityNumber,2,FALSE)</f>
        <v>510002</v>
      </c>
      <c r="B2105" s="131">
        <f>YEAR('Start Here'!$B$5)</f>
        <v>2025</v>
      </c>
      <c r="C2105" s="213" t="str">
        <f>IF(ISBLANK('Combining-Exhibit 4'!$I$7),"",'Combining-Exhibit 4'!$I$7)</f>
        <v/>
      </c>
      <c r="D2105">
        <v>415300</v>
      </c>
      <c r="E2105" s="115">
        <f>'Combining-Exhibit 4'!I$122</f>
        <v>0</v>
      </c>
      <c r="F2105" t="s">
        <v>812</v>
      </c>
    </row>
    <row r="2106" spans="1:6" x14ac:dyDescent="0.3">
      <c r="A2106">
        <f>VLOOKUP('Start Here'!$B$2,EntityNumber,2,FALSE)</f>
        <v>510002</v>
      </c>
      <c r="B2106" s="131">
        <f>YEAR('Start Here'!$B$5)</f>
        <v>2025</v>
      </c>
      <c r="C2106" s="213" t="str">
        <f>IF(ISBLANK('Combining-Exhibit 4'!$I$7),"",'Combining-Exhibit 4'!$I$7)</f>
        <v/>
      </c>
      <c r="D2106">
        <v>415400</v>
      </c>
      <c r="E2106" s="115">
        <f>'Combining-Exhibit 4'!I$123</f>
        <v>0</v>
      </c>
      <c r="F2106" t="s">
        <v>812</v>
      </c>
    </row>
    <row r="2107" spans="1:6" x14ac:dyDescent="0.3">
      <c r="A2107">
        <f>VLOOKUP('Start Here'!$B$2,EntityNumber,2,FALSE)</f>
        <v>510002</v>
      </c>
      <c r="B2107" s="131">
        <f>YEAR('Start Here'!$B$5)</f>
        <v>2025</v>
      </c>
      <c r="C2107" s="213" t="str">
        <f>IF(ISBLANK('Combining-Exhibit 4'!$I$7),"",'Combining-Exhibit 4'!$I$7)</f>
        <v/>
      </c>
      <c r="D2107">
        <v>415900</v>
      </c>
      <c r="E2107" s="115">
        <f>'Combining-Exhibit 4'!I$124</f>
        <v>0</v>
      </c>
      <c r="F2107" t="s">
        <v>812</v>
      </c>
    </row>
    <row r="2108" spans="1:6" x14ac:dyDescent="0.3">
      <c r="A2108">
        <f>VLOOKUP('Start Here'!$B$2,EntityNumber,2,FALSE)</f>
        <v>510002</v>
      </c>
      <c r="B2108" s="131">
        <f>YEAR('Start Here'!$B$5)</f>
        <v>2025</v>
      </c>
      <c r="C2108" s="213" t="str">
        <f>IF(ISBLANK('Combining-Exhibit 4'!$I$7),"",'Combining-Exhibit 4'!$I$7)</f>
        <v/>
      </c>
      <c r="D2108">
        <v>416100</v>
      </c>
      <c r="E2108" s="115">
        <f>'Combining-Exhibit 4'!I$126</f>
        <v>0</v>
      </c>
      <c r="F2108" t="s">
        <v>812</v>
      </c>
    </row>
    <row r="2109" spans="1:6" x14ac:dyDescent="0.3">
      <c r="A2109">
        <f>VLOOKUP('Start Here'!$B$2,EntityNumber,2,FALSE)</f>
        <v>510002</v>
      </c>
      <c r="B2109" s="131">
        <f>YEAR('Start Here'!$B$5)</f>
        <v>2025</v>
      </c>
      <c r="C2109" s="213" t="str">
        <f>IF(ISBLANK('Combining-Exhibit 4'!$I$7),"",'Combining-Exhibit 4'!$I$7)</f>
        <v/>
      </c>
      <c r="D2109">
        <v>416200</v>
      </c>
      <c r="E2109" s="115">
        <f>'Combining-Exhibit 4'!I$127</f>
        <v>0</v>
      </c>
      <c r="F2109" t="s">
        <v>812</v>
      </c>
    </row>
    <row r="2110" spans="1:6" x14ac:dyDescent="0.3">
      <c r="A2110">
        <f>VLOOKUP('Start Here'!$B$2,EntityNumber,2,FALSE)</f>
        <v>510002</v>
      </c>
      <c r="B2110" s="131">
        <f>YEAR('Start Here'!$B$5)</f>
        <v>2025</v>
      </c>
      <c r="C2110" s="213" t="str">
        <f>IF(ISBLANK('Combining-Exhibit 4'!$I$7),"",'Combining-Exhibit 4'!$I$7)</f>
        <v/>
      </c>
      <c r="D2110">
        <v>416300</v>
      </c>
      <c r="E2110" s="115">
        <f>'Combining-Exhibit 4'!I$128</f>
        <v>0</v>
      </c>
      <c r="F2110" t="s">
        <v>812</v>
      </c>
    </row>
    <row r="2111" spans="1:6" x14ac:dyDescent="0.3">
      <c r="A2111">
        <f>VLOOKUP('Start Here'!$B$2,EntityNumber,2,FALSE)</f>
        <v>510002</v>
      </c>
      <c r="B2111" s="131">
        <f>YEAR('Start Here'!$B$5)</f>
        <v>2025</v>
      </c>
      <c r="C2111" s="213" t="str">
        <f>IF(ISBLANK('Combining-Exhibit 4'!$I$7),"",'Combining-Exhibit 4'!$I$7)</f>
        <v/>
      </c>
      <c r="D2111">
        <v>416400</v>
      </c>
      <c r="E2111" s="115">
        <f>'Combining-Exhibit 4'!I$129</f>
        <v>0</v>
      </c>
      <c r="F2111" t="s">
        <v>812</v>
      </c>
    </row>
    <row r="2112" spans="1:6" x14ac:dyDescent="0.3">
      <c r="A2112">
        <f>VLOOKUP('Start Here'!$B$2,EntityNumber,2,FALSE)</f>
        <v>510002</v>
      </c>
      <c r="B2112" s="131">
        <f>YEAR('Start Here'!$B$5)</f>
        <v>2025</v>
      </c>
      <c r="C2112" s="213" t="str">
        <f>IF(ISBLANK('Combining-Exhibit 4'!$I$7),"",'Combining-Exhibit 4'!$I$7)</f>
        <v/>
      </c>
      <c r="D2112">
        <v>416500</v>
      </c>
      <c r="E2112" s="115">
        <f>'Combining-Exhibit 4'!I$130</f>
        <v>0</v>
      </c>
      <c r="F2112" t="s">
        <v>812</v>
      </c>
    </row>
    <row r="2113" spans="1:6" x14ac:dyDescent="0.3">
      <c r="A2113">
        <f>VLOOKUP('Start Here'!$B$2,EntityNumber,2,FALSE)</f>
        <v>510002</v>
      </c>
      <c r="B2113" s="131">
        <f>YEAR('Start Here'!$B$5)</f>
        <v>2025</v>
      </c>
      <c r="C2113" s="213" t="str">
        <f>IF(ISBLANK('Combining-Exhibit 4'!$I$7),"",'Combining-Exhibit 4'!$I$7)</f>
        <v/>
      </c>
      <c r="D2113">
        <v>416600</v>
      </c>
      <c r="E2113" s="115">
        <f>'Combining-Exhibit 4'!I$131</f>
        <v>0</v>
      </c>
      <c r="F2113" t="s">
        <v>812</v>
      </c>
    </row>
    <row r="2114" spans="1:6" x14ac:dyDescent="0.3">
      <c r="A2114">
        <f>VLOOKUP('Start Here'!$B$2,EntityNumber,2,FALSE)</f>
        <v>510002</v>
      </c>
      <c r="B2114" s="131">
        <f>YEAR('Start Here'!$B$5)</f>
        <v>2025</v>
      </c>
      <c r="C2114" s="213" t="str">
        <f>IF(ISBLANK('Combining-Exhibit 4'!$I$7),"",'Combining-Exhibit 4'!$I$7)</f>
        <v/>
      </c>
      <c r="D2114">
        <v>416700</v>
      </c>
      <c r="E2114" s="115">
        <f>'Combining-Exhibit 4'!I$132</f>
        <v>0</v>
      </c>
      <c r="F2114" t="s">
        <v>812</v>
      </c>
    </row>
    <row r="2115" spans="1:6" x14ac:dyDescent="0.3">
      <c r="A2115">
        <f>VLOOKUP('Start Here'!$B$2,EntityNumber,2,FALSE)</f>
        <v>510002</v>
      </c>
      <c r="B2115" s="131">
        <f>YEAR('Start Here'!$B$5)</f>
        <v>2025</v>
      </c>
      <c r="C2115" s="213" t="str">
        <f>IF(ISBLANK('Combining-Exhibit 4'!$I$7),"",'Combining-Exhibit 4'!$I$7)</f>
        <v/>
      </c>
      <c r="D2115">
        <v>416800</v>
      </c>
      <c r="E2115" s="115">
        <f>'Combining-Exhibit 4'!I$133</f>
        <v>0</v>
      </c>
      <c r="F2115" t="s">
        <v>812</v>
      </c>
    </row>
    <row r="2116" spans="1:6" x14ac:dyDescent="0.3">
      <c r="A2116">
        <f>VLOOKUP('Start Here'!$B$2,EntityNumber,2,FALSE)</f>
        <v>510002</v>
      </c>
      <c r="B2116" s="131">
        <f>YEAR('Start Here'!$B$5)</f>
        <v>2025</v>
      </c>
      <c r="C2116" s="213" t="str">
        <f>IF(ISBLANK('Combining-Exhibit 4'!$I$7),"",'Combining-Exhibit 4'!$I$7)</f>
        <v/>
      </c>
      <c r="D2116">
        <v>416900</v>
      </c>
      <c r="E2116" s="115">
        <f>'Combining-Exhibit 4'!I$134</f>
        <v>0</v>
      </c>
      <c r="F2116" t="s">
        <v>812</v>
      </c>
    </row>
    <row r="2117" spans="1:6" x14ac:dyDescent="0.3">
      <c r="A2117">
        <f>VLOOKUP('Start Here'!$B$2,EntityNumber,2,FALSE)</f>
        <v>510002</v>
      </c>
      <c r="B2117" s="131">
        <f>YEAR('Start Here'!$B$5)</f>
        <v>2025</v>
      </c>
      <c r="C2117" s="213" t="str">
        <f>IF(ISBLANK('Combining-Exhibit 4'!$I$7),"",'Combining-Exhibit 4'!$I$7)</f>
        <v/>
      </c>
      <c r="D2117">
        <v>417000</v>
      </c>
      <c r="E2117" s="115">
        <f>'Combining-Exhibit 4'!I$135</f>
        <v>0</v>
      </c>
      <c r="F2117" t="s">
        <v>812</v>
      </c>
    </row>
    <row r="2118" spans="1:6" x14ac:dyDescent="0.3">
      <c r="A2118">
        <f>VLOOKUP('Start Here'!$B$2,EntityNumber,2,FALSE)</f>
        <v>510002</v>
      </c>
      <c r="B2118" s="131">
        <f>YEAR('Start Here'!$B$5)</f>
        <v>2025</v>
      </c>
      <c r="C2118" s="213" t="str">
        <f>IF(ISBLANK('Combining-Exhibit 4'!$I$7),"",'Combining-Exhibit 4'!$I$7)</f>
        <v/>
      </c>
      <c r="D2118">
        <v>417100</v>
      </c>
      <c r="E2118" s="115">
        <f>'Combining-Exhibit 4'!I$136</f>
        <v>0</v>
      </c>
      <c r="F2118" t="s">
        <v>812</v>
      </c>
    </row>
    <row r="2119" spans="1:6" x14ac:dyDescent="0.3">
      <c r="A2119">
        <f>VLOOKUP('Start Here'!$B$2,EntityNumber,2,FALSE)</f>
        <v>510002</v>
      </c>
      <c r="B2119" s="131">
        <f>YEAR('Start Here'!$B$5)</f>
        <v>2025</v>
      </c>
      <c r="C2119" s="213" t="str">
        <f>IF(ISBLANK('Combining-Exhibit 4'!$I$7),"",'Combining-Exhibit 4'!$I$7)</f>
        <v/>
      </c>
      <c r="D2119">
        <v>417200</v>
      </c>
      <c r="E2119" s="115">
        <f>'Combining-Exhibit 4'!I$137</f>
        <v>0</v>
      </c>
      <c r="F2119" t="s">
        <v>812</v>
      </c>
    </row>
    <row r="2120" spans="1:6" x14ac:dyDescent="0.3">
      <c r="A2120">
        <f>VLOOKUP('Start Here'!$B$2,EntityNumber,2,FALSE)</f>
        <v>510002</v>
      </c>
      <c r="B2120" s="131">
        <f>YEAR('Start Here'!$B$5)</f>
        <v>2025</v>
      </c>
      <c r="C2120" s="213" t="str">
        <f>IF(ISBLANK('Combining-Exhibit 4'!$I$7),"",'Combining-Exhibit 4'!$I$7)</f>
        <v/>
      </c>
      <c r="D2120">
        <v>421100</v>
      </c>
      <c r="E2120" s="115">
        <f>'Combining-Exhibit 4'!I$142</f>
        <v>0</v>
      </c>
      <c r="F2120" t="s">
        <v>812</v>
      </c>
    </row>
    <row r="2121" spans="1:6" x14ac:dyDescent="0.3">
      <c r="A2121">
        <f>VLOOKUP('Start Here'!$B$2,EntityNumber,2,FALSE)</f>
        <v>510002</v>
      </c>
      <c r="B2121" s="131">
        <f>YEAR('Start Here'!$B$5)</f>
        <v>2025</v>
      </c>
      <c r="C2121" s="213" t="str">
        <f>IF(ISBLANK('Combining-Exhibit 4'!$I$7),"",'Combining-Exhibit 4'!$I$7)</f>
        <v/>
      </c>
      <c r="D2121">
        <v>421200</v>
      </c>
      <c r="E2121" s="115">
        <f>'Combining-Exhibit 4'!I$143</f>
        <v>0</v>
      </c>
      <c r="F2121" t="s">
        <v>812</v>
      </c>
    </row>
    <row r="2122" spans="1:6" x14ac:dyDescent="0.3">
      <c r="A2122">
        <f>VLOOKUP('Start Here'!$B$2,EntityNumber,2,FALSE)</f>
        <v>510002</v>
      </c>
      <c r="B2122" s="131">
        <f>YEAR('Start Here'!$B$5)</f>
        <v>2025</v>
      </c>
      <c r="C2122" s="213" t="str">
        <f>IF(ISBLANK('Combining-Exhibit 4'!$I$7),"",'Combining-Exhibit 4'!$I$7)</f>
        <v/>
      </c>
      <c r="D2122">
        <v>421300</v>
      </c>
      <c r="E2122" s="115">
        <f>'Combining-Exhibit 4'!I$144</f>
        <v>0</v>
      </c>
      <c r="F2122" t="s">
        <v>812</v>
      </c>
    </row>
    <row r="2123" spans="1:6" x14ac:dyDescent="0.3">
      <c r="A2123">
        <f>VLOOKUP('Start Here'!$B$2,EntityNumber,2,FALSE)</f>
        <v>510002</v>
      </c>
      <c r="B2123" s="131">
        <f>YEAR('Start Here'!$B$5)</f>
        <v>2025</v>
      </c>
      <c r="C2123" s="213" t="str">
        <f>IF(ISBLANK('Combining-Exhibit 4'!$I$7),"",'Combining-Exhibit 4'!$I$7)</f>
        <v/>
      </c>
      <c r="D2123">
        <v>421400</v>
      </c>
      <c r="E2123" s="115">
        <f>'Combining-Exhibit 4'!I$145</f>
        <v>0</v>
      </c>
      <c r="F2123" t="s">
        <v>812</v>
      </c>
    </row>
    <row r="2124" spans="1:6" x14ac:dyDescent="0.3">
      <c r="A2124">
        <f>VLOOKUP('Start Here'!$B$2,EntityNumber,2,FALSE)</f>
        <v>510002</v>
      </c>
      <c r="B2124" s="131">
        <f>YEAR('Start Here'!$B$5)</f>
        <v>2025</v>
      </c>
      <c r="C2124" s="213" t="str">
        <f>IF(ISBLANK('Combining-Exhibit 4'!$I$7),"",'Combining-Exhibit 4'!$I$7)</f>
        <v/>
      </c>
      <c r="D2124">
        <v>421500</v>
      </c>
      <c r="E2124" s="115">
        <f>'Combining-Exhibit 4'!I$146</f>
        <v>0</v>
      </c>
      <c r="F2124" t="s">
        <v>812</v>
      </c>
    </row>
    <row r="2125" spans="1:6" x14ac:dyDescent="0.3">
      <c r="A2125">
        <f>VLOOKUP('Start Here'!$B$2,EntityNumber,2,FALSE)</f>
        <v>510002</v>
      </c>
      <c r="B2125" s="131">
        <f>YEAR('Start Here'!$B$5)</f>
        <v>2025</v>
      </c>
      <c r="C2125" s="213" t="str">
        <f>IF(ISBLANK('Combining-Exhibit 4'!$I$7),"",'Combining-Exhibit 4'!$I$7)</f>
        <v/>
      </c>
      <c r="D2125">
        <v>421900</v>
      </c>
      <c r="E2125" s="115">
        <f>'Combining-Exhibit 4'!I$147</f>
        <v>0</v>
      </c>
      <c r="F2125" t="s">
        <v>812</v>
      </c>
    </row>
    <row r="2126" spans="1:6" x14ac:dyDescent="0.3">
      <c r="A2126">
        <f>VLOOKUP('Start Here'!$B$2,EntityNumber,2,FALSE)</f>
        <v>510002</v>
      </c>
      <c r="B2126" s="131">
        <f>YEAR('Start Here'!$B$5)</f>
        <v>2025</v>
      </c>
      <c r="C2126" s="213" t="str">
        <f>IF(ISBLANK('Combining-Exhibit 4'!$I$7),"",'Combining-Exhibit 4'!$I$7)</f>
        <v/>
      </c>
      <c r="D2126">
        <v>422100</v>
      </c>
      <c r="E2126" s="115">
        <f>'Combining-Exhibit 4'!I$149</f>
        <v>0</v>
      </c>
      <c r="F2126" t="s">
        <v>812</v>
      </c>
    </row>
    <row r="2127" spans="1:6" x14ac:dyDescent="0.3">
      <c r="A2127">
        <f>VLOOKUP('Start Here'!$B$2,EntityNumber,2,FALSE)</f>
        <v>510002</v>
      </c>
      <c r="B2127" s="131">
        <f>YEAR('Start Here'!$B$5)</f>
        <v>2025</v>
      </c>
      <c r="C2127" s="213" t="str">
        <f>IF(ISBLANK('Combining-Exhibit 4'!$I$7),"",'Combining-Exhibit 4'!$I$7)</f>
        <v/>
      </c>
      <c r="D2127">
        <v>422200</v>
      </c>
      <c r="E2127" s="115">
        <f>'Combining-Exhibit 4'!I$150</f>
        <v>0</v>
      </c>
      <c r="F2127" t="s">
        <v>812</v>
      </c>
    </row>
    <row r="2128" spans="1:6" x14ac:dyDescent="0.3">
      <c r="A2128">
        <f>VLOOKUP('Start Here'!$B$2,EntityNumber,2,FALSE)</f>
        <v>510002</v>
      </c>
      <c r="B2128" s="131">
        <f>YEAR('Start Here'!$B$5)</f>
        <v>2025</v>
      </c>
      <c r="C2128" s="213" t="str">
        <f>IF(ISBLANK('Combining-Exhibit 4'!$I$7),"",'Combining-Exhibit 4'!$I$7)</f>
        <v/>
      </c>
      <c r="D2128">
        <v>422300</v>
      </c>
      <c r="E2128" s="115">
        <f>'Combining-Exhibit 4'!I$151</f>
        <v>0</v>
      </c>
      <c r="F2128" t="s">
        <v>812</v>
      </c>
    </row>
    <row r="2129" spans="1:6" x14ac:dyDescent="0.3">
      <c r="A2129">
        <f>VLOOKUP('Start Here'!$B$2,EntityNumber,2,FALSE)</f>
        <v>510002</v>
      </c>
      <c r="B2129" s="131">
        <f>YEAR('Start Here'!$B$5)</f>
        <v>2025</v>
      </c>
      <c r="C2129" s="213" t="str">
        <f>IF(ISBLANK('Combining-Exhibit 4'!$I$7),"",'Combining-Exhibit 4'!$I$7)</f>
        <v/>
      </c>
      <c r="D2129">
        <v>422500</v>
      </c>
      <c r="E2129" s="115">
        <f>'Combining-Exhibit 4'!I$152</f>
        <v>0</v>
      </c>
      <c r="F2129" t="s">
        <v>812</v>
      </c>
    </row>
    <row r="2130" spans="1:6" x14ac:dyDescent="0.3">
      <c r="A2130">
        <f>VLOOKUP('Start Here'!$B$2,EntityNumber,2,FALSE)</f>
        <v>510002</v>
      </c>
      <c r="B2130" s="131">
        <f>YEAR('Start Here'!$B$5)</f>
        <v>2025</v>
      </c>
      <c r="C2130" s="213" t="str">
        <f>IF(ISBLANK('Combining-Exhibit 4'!$I$7),"",'Combining-Exhibit 4'!$I$7)</f>
        <v/>
      </c>
      <c r="D2130">
        <v>422900</v>
      </c>
      <c r="E2130" s="115">
        <f>'Combining-Exhibit 4'!I$153</f>
        <v>0</v>
      </c>
      <c r="F2130" t="s">
        <v>812</v>
      </c>
    </row>
    <row r="2131" spans="1:6" x14ac:dyDescent="0.3">
      <c r="A2131">
        <f>VLOOKUP('Start Here'!$B$2,EntityNumber,2,FALSE)</f>
        <v>510002</v>
      </c>
      <c r="B2131" s="131">
        <f>YEAR('Start Here'!$B$5)</f>
        <v>2025</v>
      </c>
      <c r="C2131" s="213" t="str">
        <f>IF(ISBLANK('Combining-Exhibit 4'!$I$7),"",'Combining-Exhibit 4'!$I$7)</f>
        <v/>
      </c>
      <c r="D2131">
        <v>431100</v>
      </c>
      <c r="E2131" s="115">
        <f>'Combining-Exhibit 4'!I$158</f>
        <v>0</v>
      </c>
      <c r="F2131" t="s">
        <v>812</v>
      </c>
    </row>
    <row r="2132" spans="1:6" x14ac:dyDescent="0.3">
      <c r="A2132">
        <f>VLOOKUP('Start Here'!$B$2,EntityNumber,2,FALSE)</f>
        <v>510002</v>
      </c>
      <c r="B2132" s="131">
        <f>YEAR('Start Here'!$B$5)</f>
        <v>2025</v>
      </c>
      <c r="C2132" s="213" t="str">
        <f>IF(ISBLANK('Combining-Exhibit 4'!$I$7),"",'Combining-Exhibit 4'!$I$7)</f>
        <v/>
      </c>
      <c r="D2132">
        <v>432100</v>
      </c>
      <c r="E2132" s="115">
        <f>'Combining-Exhibit 4'!I$160</f>
        <v>0</v>
      </c>
      <c r="F2132" t="s">
        <v>812</v>
      </c>
    </row>
    <row r="2133" spans="1:6" x14ac:dyDescent="0.3">
      <c r="A2133">
        <f>VLOOKUP('Start Here'!$B$2,EntityNumber,2,FALSE)</f>
        <v>510002</v>
      </c>
      <c r="B2133" s="131">
        <f>YEAR('Start Here'!$B$5)</f>
        <v>2025</v>
      </c>
      <c r="C2133" s="213" t="str">
        <f>IF(ISBLANK('Combining-Exhibit 4'!$I$7),"",'Combining-Exhibit 4'!$I$7)</f>
        <v/>
      </c>
      <c r="D2133">
        <v>432200</v>
      </c>
      <c r="E2133" s="115">
        <f>'Combining-Exhibit 4'!I$161</f>
        <v>0</v>
      </c>
      <c r="F2133" t="s">
        <v>812</v>
      </c>
    </row>
    <row r="2134" spans="1:6" x14ac:dyDescent="0.3">
      <c r="A2134">
        <f>VLOOKUP('Start Here'!$B$2,EntityNumber,2,FALSE)</f>
        <v>510002</v>
      </c>
      <c r="B2134" s="131">
        <f>YEAR('Start Here'!$B$5)</f>
        <v>2025</v>
      </c>
      <c r="C2134" s="213" t="str">
        <f>IF(ISBLANK('Combining-Exhibit 4'!$I$7),"",'Combining-Exhibit 4'!$I$7)</f>
        <v/>
      </c>
      <c r="D2134">
        <v>433100</v>
      </c>
      <c r="E2134" s="115">
        <f>'Combining-Exhibit 4'!I$163</f>
        <v>0</v>
      </c>
      <c r="F2134" t="s">
        <v>812</v>
      </c>
    </row>
    <row r="2135" spans="1:6" x14ac:dyDescent="0.3">
      <c r="A2135">
        <f>VLOOKUP('Start Here'!$B$2,EntityNumber,2,FALSE)</f>
        <v>510002</v>
      </c>
      <c r="B2135" s="131">
        <f>YEAR('Start Here'!$B$5)</f>
        <v>2025</v>
      </c>
      <c r="C2135" s="213" t="str">
        <f>IF(ISBLANK('Combining-Exhibit 4'!$I$7),"",'Combining-Exhibit 4'!$I$7)</f>
        <v/>
      </c>
      <c r="D2135">
        <v>433200</v>
      </c>
      <c r="E2135" s="115">
        <f>'Combining-Exhibit 4'!I$164</f>
        <v>0</v>
      </c>
      <c r="F2135" t="s">
        <v>812</v>
      </c>
    </row>
    <row r="2136" spans="1:6" x14ac:dyDescent="0.3">
      <c r="A2136">
        <f>VLOOKUP('Start Here'!$B$2,EntityNumber,2,FALSE)</f>
        <v>510002</v>
      </c>
      <c r="B2136" s="131">
        <f>YEAR('Start Here'!$B$5)</f>
        <v>2025</v>
      </c>
      <c r="C2136" s="213" t="str">
        <f>IF(ISBLANK('Combining-Exhibit 4'!$I$7),"",'Combining-Exhibit 4'!$I$7)</f>
        <v/>
      </c>
      <c r="D2136">
        <v>433300</v>
      </c>
      <c r="E2136" s="115">
        <f>'Combining-Exhibit 4'!I$165</f>
        <v>0</v>
      </c>
      <c r="F2136" t="s">
        <v>812</v>
      </c>
    </row>
    <row r="2137" spans="1:6" x14ac:dyDescent="0.3">
      <c r="A2137">
        <f>VLOOKUP('Start Here'!$B$2,EntityNumber,2,FALSE)</f>
        <v>510002</v>
      </c>
      <c r="B2137" s="131">
        <f>YEAR('Start Here'!$B$5)</f>
        <v>2025</v>
      </c>
      <c r="C2137" s="213" t="str">
        <f>IF(ISBLANK('Combining-Exhibit 4'!$I$7),"",'Combining-Exhibit 4'!$I$7)</f>
        <v/>
      </c>
      <c r="D2137">
        <v>434000</v>
      </c>
      <c r="E2137" s="115">
        <f>'Combining-Exhibit 4'!I$166</f>
        <v>0</v>
      </c>
      <c r="F2137" t="s">
        <v>812</v>
      </c>
    </row>
    <row r="2138" spans="1:6" x14ac:dyDescent="0.3">
      <c r="A2138">
        <f>VLOOKUP('Start Here'!$B$2,EntityNumber,2,FALSE)</f>
        <v>510002</v>
      </c>
      <c r="B2138" s="131">
        <f>YEAR('Start Here'!$B$5)</f>
        <v>2025</v>
      </c>
      <c r="C2138" s="213" t="str">
        <f>IF(ISBLANK('Combining-Exhibit 4'!$I$7),"",'Combining-Exhibit 4'!$I$7)</f>
        <v/>
      </c>
      <c r="D2138">
        <v>439000</v>
      </c>
      <c r="E2138" s="115">
        <f>'Combining-Exhibit 4'!I$167</f>
        <v>0</v>
      </c>
      <c r="F2138" t="s">
        <v>812</v>
      </c>
    </row>
    <row r="2139" spans="1:6" x14ac:dyDescent="0.3">
      <c r="A2139">
        <f>VLOOKUP('Start Here'!$B$2,EntityNumber,2,FALSE)</f>
        <v>510002</v>
      </c>
      <c r="B2139" s="131">
        <f>YEAR('Start Here'!$B$5)</f>
        <v>2025</v>
      </c>
      <c r="C2139" s="213" t="str">
        <f>IF(ISBLANK('Combining-Exhibit 4'!$I$7),"",'Combining-Exhibit 4'!$I$7)</f>
        <v/>
      </c>
      <c r="D2139">
        <v>441100</v>
      </c>
      <c r="E2139" s="115">
        <f>'Combining-Exhibit 4'!I$172</f>
        <v>0</v>
      </c>
      <c r="F2139" t="s">
        <v>812</v>
      </c>
    </row>
    <row r="2140" spans="1:6" x14ac:dyDescent="0.3">
      <c r="A2140">
        <f>VLOOKUP('Start Here'!$B$2,EntityNumber,2,FALSE)</f>
        <v>510002</v>
      </c>
      <c r="B2140" s="131">
        <f>YEAR('Start Here'!$B$5)</f>
        <v>2025</v>
      </c>
      <c r="C2140" s="213" t="str">
        <f>IF(ISBLANK('Combining-Exhibit 4'!$I$7),"",'Combining-Exhibit 4'!$I$7)</f>
        <v/>
      </c>
      <c r="D2140">
        <v>441200</v>
      </c>
      <c r="E2140" s="115">
        <f>'Combining-Exhibit 4'!I$173</f>
        <v>0</v>
      </c>
      <c r="F2140" t="s">
        <v>812</v>
      </c>
    </row>
    <row r="2141" spans="1:6" x14ac:dyDescent="0.3">
      <c r="A2141">
        <f>VLOOKUP('Start Here'!$B$2,EntityNumber,2,FALSE)</f>
        <v>510002</v>
      </c>
      <c r="B2141" s="131">
        <f>YEAR('Start Here'!$B$5)</f>
        <v>2025</v>
      </c>
      <c r="C2141" s="213" t="str">
        <f>IF(ISBLANK('Combining-Exhibit 4'!$I$7),"",'Combining-Exhibit 4'!$I$7)</f>
        <v/>
      </c>
      <c r="D2141">
        <v>441300</v>
      </c>
      <c r="E2141" s="115">
        <f>'Combining-Exhibit 4'!I$174</f>
        <v>0</v>
      </c>
      <c r="F2141" t="s">
        <v>812</v>
      </c>
    </row>
    <row r="2142" spans="1:6" x14ac:dyDescent="0.3">
      <c r="A2142">
        <f>VLOOKUP('Start Here'!$B$2,EntityNumber,2,FALSE)</f>
        <v>510002</v>
      </c>
      <c r="B2142" s="131">
        <f>YEAR('Start Here'!$B$5)</f>
        <v>2025</v>
      </c>
      <c r="C2142" s="213" t="str">
        <f>IF(ISBLANK('Combining-Exhibit 4'!$I$7),"",'Combining-Exhibit 4'!$I$7)</f>
        <v/>
      </c>
      <c r="D2142">
        <v>441500</v>
      </c>
      <c r="E2142" s="115">
        <f>'Combining-Exhibit 4'!I$175</f>
        <v>0</v>
      </c>
      <c r="F2142" t="s">
        <v>812</v>
      </c>
    </row>
    <row r="2143" spans="1:6" x14ac:dyDescent="0.3">
      <c r="A2143">
        <f>VLOOKUP('Start Here'!$B$2,EntityNumber,2,FALSE)</f>
        <v>510002</v>
      </c>
      <c r="B2143" s="131">
        <f>YEAR('Start Here'!$B$5)</f>
        <v>2025</v>
      </c>
      <c r="C2143" s="213" t="str">
        <f>IF(ISBLANK('Combining-Exhibit 4'!$I$7),"",'Combining-Exhibit 4'!$I$7)</f>
        <v/>
      </c>
      <c r="D2143">
        <v>441900</v>
      </c>
      <c r="E2143" s="115">
        <f>'Combining-Exhibit 4'!I$176</f>
        <v>0</v>
      </c>
      <c r="F2143" t="s">
        <v>812</v>
      </c>
    </row>
    <row r="2144" spans="1:6" x14ac:dyDescent="0.3">
      <c r="A2144">
        <f>VLOOKUP('Start Here'!$B$2,EntityNumber,2,FALSE)</f>
        <v>510002</v>
      </c>
      <c r="B2144" s="131">
        <f>YEAR('Start Here'!$B$5)</f>
        <v>2025</v>
      </c>
      <c r="C2144" s="213" t="str">
        <f>IF(ISBLANK('Combining-Exhibit 4'!$I$7),"",'Combining-Exhibit 4'!$I$7)</f>
        <v/>
      </c>
      <c r="D2144">
        <v>442100</v>
      </c>
      <c r="E2144" s="115">
        <f>'Combining-Exhibit 4'!I$178</f>
        <v>0</v>
      </c>
      <c r="F2144" t="s">
        <v>812</v>
      </c>
    </row>
    <row r="2145" spans="1:6" x14ac:dyDescent="0.3">
      <c r="A2145">
        <f>VLOOKUP('Start Here'!$B$2,EntityNumber,2,FALSE)</f>
        <v>510002</v>
      </c>
      <c r="B2145" s="131">
        <f>YEAR('Start Here'!$B$5)</f>
        <v>2025</v>
      </c>
      <c r="C2145" s="213" t="str">
        <f>IF(ISBLANK('Combining-Exhibit 4'!$I$7),"",'Combining-Exhibit 4'!$I$7)</f>
        <v/>
      </c>
      <c r="D2145">
        <v>442200</v>
      </c>
      <c r="E2145" s="115">
        <f>'Combining-Exhibit 4'!I$179</f>
        <v>0</v>
      </c>
      <c r="F2145" t="s">
        <v>812</v>
      </c>
    </row>
    <row r="2146" spans="1:6" x14ac:dyDescent="0.3">
      <c r="A2146">
        <f>VLOOKUP('Start Here'!$B$2,EntityNumber,2,FALSE)</f>
        <v>510002</v>
      </c>
      <c r="B2146" s="131">
        <f>YEAR('Start Here'!$B$5)</f>
        <v>2025</v>
      </c>
      <c r="C2146" s="213" t="str">
        <f>IF(ISBLANK('Combining-Exhibit 4'!$I$7),"",'Combining-Exhibit 4'!$I$7)</f>
        <v/>
      </c>
      <c r="D2146">
        <v>442300</v>
      </c>
      <c r="E2146" s="115">
        <f>'Combining-Exhibit 4'!I$180</f>
        <v>0</v>
      </c>
      <c r="F2146" t="s">
        <v>812</v>
      </c>
    </row>
    <row r="2147" spans="1:6" x14ac:dyDescent="0.3">
      <c r="A2147">
        <f>VLOOKUP('Start Here'!$B$2,EntityNumber,2,FALSE)</f>
        <v>510002</v>
      </c>
      <c r="B2147" s="131">
        <f>YEAR('Start Here'!$B$5)</f>
        <v>2025</v>
      </c>
      <c r="C2147" s="213" t="str">
        <f>IF(ISBLANK('Combining-Exhibit 4'!$I$7),"",'Combining-Exhibit 4'!$I$7)</f>
        <v/>
      </c>
      <c r="D2147">
        <v>442400</v>
      </c>
      <c r="E2147" s="115">
        <f>'Combining-Exhibit 4'!I$181</f>
        <v>0</v>
      </c>
      <c r="F2147" t="s">
        <v>812</v>
      </c>
    </row>
    <row r="2148" spans="1:6" x14ac:dyDescent="0.3">
      <c r="A2148">
        <f>VLOOKUP('Start Here'!$B$2,EntityNumber,2,FALSE)</f>
        <v>510002</v>
      </c>
      <c r="B2148" s="131">
        <f>YEAR('Start Here'!$B$5)</f>
        <v>2025</v>
      </c>
      <c r="C2148" s="213" t="str">
        <f>IF(ISBLANK('Combining-Exhibit 4'!$I$7),"",'Combining-Exhibit 4'!$I$7)</f>
        <v/>
      </c>
      <c r="D2148">
        <v>442500</v>
      </c>
      <c r="E2148" s="115">
        <f>'Combining-Exhibit 4'!I$182</f>
        <v>0</v>
      </c>
      <c r="F2148" t="s">
        <v>812</v>
      </c>
    </row>
    <row r="2149" spans="1:6" x14ac:dyDescent="0.3">
      <c r="A2149">
        <f>VLOOKUP('Start Here'!$B$2,EntityNumber,2,FALSE)</f>
        <v>510002</v>
      </c>
      <c r="B2149" s="131">
        <f>YEAR('Start Here'!$B$5)</f>
        <v>2025</v>
      </c>
      <c r="C2149" s="213" t="str">
        <f>IF(ISBLANK('Combining-Exhibit 4'!$I$7),"",'Combining-Exhibit 4'!$I$7)</f>
        <v/>
      </c>
      <c r="D2149">
        <v>442600</v>
      </c>
      <c r="E2149" s="115">
        <f>'Combining-Exhibit 4'!I$183</f>
        <v>0</v>
      </c>
      <c r="F2149" t="s">
        <v>812</v>
      </c>
    </row>
    <row r="2150" spans="1:6" x14ac:dyDescent="0.3">
      <c r="A2150">
        <f>VLOOKUP('Start Here'!$B$2,EntityNumber,2,FALSE)</f>
        <v>510002</v>
      </c>
      <c r="B2150" s="131">
        <f>YEAR('Start Here'!$B$5)</f>
        <v>2025</v>
      </c>
      <c r="C2150" s="213" t="str">
        <f>IF(ISBLANK('Combining-Exhibit 4'!$I$7),"",'Combining-Exhibit 4'!$I$7)</f>
        <v/>
      </c>
      <c r="D2150">
        <v>442900</v>
      </c>
      <c r="E2150" s="115">
        <f>'Combining-Exhibit 4'!I$184</f>
        <v>0</v>
      </c>
      <c r="F2150" t="s">
        <v>812</v>
      </c>
    </row>
    <row r="2151" spans="1:6" x14ac:dyDescent="0.3">
      <c r="A2151">
        <f>VLOOKUP('Start Here'!$B$2,EntityNumber,2,FALSE)</f>
        <v>510002</v>
      </c>
      <c r="B2151" s="131">
        <f>YEAR('Start Here'!$B$5)</f>
        <v>2025</v>
      </c>
      <c r="C2151" s="213" t="str">
        <f>IF(ISBLANK('Combining-Exhibit 4'!$I$7),"",'Combining-Exhibit 4'!$I$7)</f>
        <v/>
      </c>
      <c r="D2151">
        <v>443100</v>
      </c>
      <c r="E2151" s="115">
        <f>'Combining-Exhibit 4'!I$186</f>
        <v>0</v>
      </c>
      <c r="F2151" t="s">
        <v>812</v>
      </c>
    </row>
    <row r="2152" spans="1:6" x14ac:dyDescent="0.3">
      <c r="A2152">
        <f>VLOOKUP('Start Here'!$B$2,EntityNumber,2,FALSE)</f>
        <v>510002</v>
      </c>
      <c r="B2152" s="131">
        <f>YEAR('Start Here'!$B$5)</f>
        <v>2025</v>
      </c>
      <c r="C2152" s="213" t="str">
        <f>IF(ISBLANK('Combining-Exhibit 4'!$I$7),"",'Combining-Exhibit 4'!$I$7)</f>
        <v/>
      </c>
      <c r="D2152">
        <v>443200</v>
      </c>
      <c r="E2152" s="115">
        <f>'Combining-Exhibit 4'!I$187</f>
        <v>0</v>
      </c>
      <c r="F2152" t="s">
        <v>812</v>
      </c>
    </row>
    <row r="2153" spans="1:6" x14ac:dyDescent="0.3">
      <c r="A2153">
        <f>VLOOKUP('Start Here'!$B$2,EntityNumber,2,FALSE)</f>
        <v>510002</v>
      </c>
      <c r="B2153" s="131">
        <f>YEAR('Start Here'!$B$5)</f>
        <v>2025</v>
      </c>
      <c r="C2153" s="213" t="str">
        <f>IF(ISBLANK('Combining-Exhibit 4'!$I$7),"",'Combining-Exhibit 4'!$I$7)</f>
        <v/>
      </c>
      <c r="D2153">
        <v>443300</v>
      </c>
      <c r="E2153" s="115">
        <f>'Combining-Exhibit 4'!I$188</f>
        <v>0</v>
      </c>
      <c r="F2153" t="s">
        <v>812</v>
      </c>
    </row>
    <row r="2154" spans="1:6" x14ac:dyDescent="0.3">
      <c r="A2154">
        <f>VLOOKUP('Start Here'!$B$2,EntityNumber,2,FALSE)</f>
        <v>510002</v>
      </c>
      <c r="B2154" s="131">
        <f>YEAR('Start Here'!$B$5)</f>
        <v>2025</v>
      </c>
      <c r="C2154" s="213" t="str">
        <f>IF(ISBLANK('Combining-Exhibit 4'!$I$7),"",'Combining-Exhibit 4'!$I$7)</f>
        <v/>
      </c>
      <c r="D2154">
        <v>443400</v>
      </c>
      <c r="E2154" s="115">
        <f>'Combining-Exhibit 4'!I$189</f>
        <v>0</v>
      </c>
      <c r="F2154" t="s">
        <v>812</v>
      </c>
    </row>
    <row r="2155" spans="1:6" x14ac:dyDescent="0.3">
      <c r="A2155">
        <f>VLOOKUP('Start Here'!$B$2,EntityNumber,2,FALSE)</f>
        <v>510002</v>
      </c>
      <c r="B2155" s="131">
        <f>YEAR('Start Here'!$B$5)</f>
        <v>2025</v>
      </c>
      <c r="C2155" s="213" t="str">
        <f>IF(ISBLANK('Combining-Exhibit 4'!$I$7),"",'Combining-Exhibit 4'!$I$7)</f>
        <v/>
      </c>
      <c r="D2155">
        <v>443900</v>
      </c>
      <c r="E2155" s="115">
        <f>'Combining-Exhibit 4'!I$190</f>
        <v>0</v>
      </c>
      <c r="F2155" t="s">
        <v>812</v>
      </c>
    </row>
    <row r="2156" spans="1:6" x14ac:dyDescent="0.3">
      <c r="A2156">
        <f>VLOOKUP('Start Here'!$B$2,EntityNumber,2,FALSE)</f>
        <v>510002</v>
      </c>
      <c r="B2156" s="131">
        <f>YEAR('Start Here'!$B$5)</f>
        <v>2025</v>
      </c>
      <c r="C2156" s="213" t="str">
        <f>IF(ISBLANK('Combining-Exhibit 4'!$I$7),"",'Combining-Exhibit 4'!$I$7)</f>
        <v/>
      </c>
      <c r="D2156">
        <v>444100</v>
      </c>
      <c r="E2156" s="115">
        <f>'Combining-Exhibit 4'!I$192</f>
        <v>0</v>
      </c>
      <c r="F2156" t="s">
        <v>812</v>
      </c>
    </row>
    <row r="2157" spans="1:6" x14ac:dyDescent="0.3">
      <c r="A2157">
        <f>VLOOKUP('Start Here'!$B$2,EntityNumber,2,FALSE)</f>
        <v>510002</v>
      </c>
      <c r="B2157" s="131">
        <f>YEAR('Start Here'!$B$5)</f>
        <v>2025</v>
      </c>
      <c r="C2157" s="213" t="str">
        <f>IF(ISBLANK('Combining-Exhibit 4'!$I$7),"",'Combining-Exhibit 4'!$I$7)</f>
        <v/>
      </c>
      <c r="D2157">
        <v>444200</v>
      </c>
      <c r="E2157" s="115">
        <f>'Combining-Exhibit 4'!I$193</f>
        <v>0</v>
      </c>
      <c r="F2157" t="s">
        <v>812</v>
      </c>
    </row>
    <row r="2158" spans="1:6" x14ac:dyDescent="0.3">
      <c r="A2158">
        <f>VLOOKUP('Start Here'!$B$2,EntityNumber,2,FALSE)</f>
        <v>510002</v>
      </c>
      <c r="B2158" s="131">
        <f>YEAR('Start Here'!$B$5)</f>
        <v>2025</v>
      </c>
      <c r="C2158" s="213" t="str">
        <f>IF(ISBLANK('Combining-Exhibit 4'!$I$7),"",'Combining-Exhibit 4'!$I$7)</f>
        <v/>
      </c>
      <c r="D2158">
        <v>444300</v>
      </c>
      <c r="E2158" s="115">
        <f>'Combining-Exhibit 4'!I$194</f>
        <v>0</v>
      </c>
      <c r="F2158" t="s">
        <v>812</v>
      </c>
    </row>
    <row r="2159" spans="1:6" x14ac:dyDescent="0.3">
      <c r="A2159">
        <f>VLOOKUP('Start Here'!$B$2,EntityNumber,2,FALSE)</f>
        <v>510002</v>
      </c>
      <c r="B2159" s="131">
        <f>YEAR('Start Here'!$B$5)</f>
        <v>2025</v>
      </c>
      <c r="C2159" s="213" t="str">
        <f>IF(ISBLANK('Combining-Exhibit 4'!$I$7),"",'Combining-Exhibit 4'!$I$7)</f>
        <v/>
      </c>
      <c r="D2159">
        <v>444400</v>
      </c>
      <c r="E2159" s="115">
        <f>'Combining-Exhibit 4'!I$195</f>
        <v>0</v>
      </c>
      <c r="F2159" t="s">
        <v>812</v>
      </c>
    </row>
    <row r="2160" spans="1:6" x14ac:dyDescent="0.3">
      <c r="A2160">
        <f>VLOOKUP('Start Here'!$B$2,EntityNumber,2,FALSE)</f>
        <v>510002</v>
      </c>
      <c r="B2160" s="131">
        <f>YEAR('Start Here'!$B$5)</f>
        <v>2025</v>
      </c>
      <c r="C2160" s="213" t="str">
        <f>IF(ISBLANK('Combining-Exhibit 4'!$I$7),"",'Combining-Exhibit 4'!$I$7)</f>
        <v/>
      </c>
      <c r="D2160">
        <v>444500</v>
      </c>
      <c r="E2160" s="115">
        <f>'Combining-Exhibit 4'!I$196</f>
        <v>0</v>
      </c>
      <c r="F2160" t="s">
        <v>812</v>
      </c>
    </row>
    <row r="2161" spans="1:6" x14ac:dyDescent="0.3">
      <c r="A2161">
        <f>VLOOKUP('Start Here'!$B$2,EntityNumber,2,FALSE)</f>
        <v>510002</v>
      </c>
      <c r="B2161" s="131">
        <f>YEAR('Start Here'!$B$5)</f>
        <v>2025</v>
      </c>
      <c r="C2161" s="213" t="str">
        <f>IF(ISBLANK('Combining-Exhibit 4'!$I$7),"",'Combining-Exhibit 4'!$I$7)</f>
        <v/>
      </c>
      <c r="D2161">
        <v>444900</v>
      </c>
      <c r="E2161" s="115">
        <f>'Combining-Exhibit 4'!I$197</f>
        <v>0</v>
      </c>
      <c r="F2161" t="s">
        <v>812</v>
      </c>
    </row>
    <row r="2162" spans="1:6" x14ac:dyDescent="0.3">
      <c r="A2162">
        <f>VLOOKUP('Start Here'!$B$2,EntityNumber,2,FALSE)</f>
        <v>510002</v>
      </c>
      <c r="B2162" s="131">
        <f>YEAR('Start Here'!$B$5)</f>
        <v>2025</v>
      </c>
      <c r="C2162" s="213" t="str">
        <f>IF(ISBLANK('Combining-Exhibit 4'!$I$7),"",'Combining-Exhibit 4'!$I$7)</f>
        <v/>
      </c>
      <c r="D2162">
        <v>451100</v>
      </c>
      <c r="E2162" s="115">
        <f>'Combining-Exhibit 4'!I$202</f>
        <v>0</v>
      </c>
      <c r="F2162" t="s">
        <v>812</v>
      </c>
    </row>
    <row r="2163" spans="1:6" x14ac:dyDescent="0.3">
      <c r="A2163">
        <f>VLOOKUP('Start Here'!$B$2,EntityNumber,2,FALSE)</f>
        <v>510002</v>
      </c>
      <c r="B2163" s="131">
        <f>YEAR('Start Here'!$B$5)</f>
        <v>2025</v>
      </c>
      <c r="C2163" s="213" t="str">
        <f>IF(ISBLANK('Combining-Exhibit 4'!$I$7),"",'Combining-Exhibit 4'!$I$7)</f>
        <v/>
      </c>
      <c r="D2163">
        <v>451200</v>
      </c>
      <c r="E2163" s="115">
        <f>'Combining-Exhibit 4'!I$203</f>
        <v>0</v>
      </c>
      <c r="F2163" t="s">
        <v>812</v>
      </c>
    </row>
    <row r="2164" spans="1:6" x14ac:dyDescent="0.3">
      <c r="A2164">
        <f>VLOOKUP('Start Here'!$B$2,EntityNumber,2,FALSE)</f>
        <v>510002</v>
      </c>
      <c r="B2164" s="131">
        <f>YEAR('Start Here'!$B$5)</f>
        <v>2025</v>
      </c>
      <c r="C2164" s="213" t="str">
        <f>IF(ISBLANK('Combining-Exhibit 4'!$I$7),"",'Combining-Exhibit 4'!$I$7)</f>
        <v/>
      </c>
      <c r="D2164">
        <v>451300</v>
      </c>
      <c r="E2164" s="115">
        <f>'Combining-Exhibit 4'!I$204</f>
        <v>0</v>
      </c>
      <c r="F2164" t="s">
        <v>812</v>
      </c>
    </row>
    <row r="2165" spans="1:6" x14ac:dyDescent="0.3">
      <c r="A2165">
        <f>VLOOKUP('Start Here'!$B$2,EntityNumber,2,FALSE)</f>
        <v>510002</v>
      </c>
      <c r="B2165" s="131">
        <f>YEAR('Start Here'!$B$5)</f>
        <v>2025</v>
      </c>
      <c r="C2165" s="213" t="str">
        <f>IF(ISBLANK('Combining-Exhibit 4'!$I$7),"",'Combining-Exhibit 4'!$I$7)</f>
        <v/>
      </c>
      <c r="D2165">
        <v>451400</v>
      </c>
      <c r="E2165" s="115">
        <f>'Combining-Exhibit 4'!I$205</f>
        <v>0</v>
      </c>
      <c r="F2165" t="s">
        <v>812</v>
      </c>
    </row>
    <row r="2166" spans="1:6" x14ac:dyDescent="0.3">
      <c r="A2166">
        <f>VLOOKUP('Start Here'!$B$2,EntityNumber,2,FALSE)</f>
        <v>510002</v>
      </c>
      <c r="B2166" s="131">
        <f>YEAR('Start Here'!$B$5)</f>
        <v>2025</v>
      </c>
      <c r="C2166" s="213" t="str">
        <f>IF(ISBLANK('Combining-Exhibit 4'!$I$7),"",'Combining-Exhibit 4'!$I$7)</f>
        <v/>
      </c>
      <c r="D2166">
        <v>451500</v>
      </c>
      <c r="E2166" s="115">
        <f>'Combining-Exhibit 4'!I$206</f>
        <v>0</v>
      </c>
      <c r="F2166" t="s">
        <v>812</v>
      </c>
    </row>
    <row r="2167" spans="1:6" x14ac:dyDescent="0.3">
      <c r="A2167">
        <f>VLOOKUP('Start Here'!$B$2,EntityNumber,2,FALSE)</f>
        <v>510002</v>
      </c>
      <c r="B2167" s="131">
        <f>YEAR('Start Here'!$B$5)</f>
        <v>2025</v>
      </c>
      <c r="C2167" s="213" t="str">
        <f>IF(ISBLANK('Combining-Exhibit 4'!$I$7),"",'Combining-Exhibit 4'!$I$7)</f>
        <v/>
      </c>
      <c r="D2167">
        <v>451600</v>
      </c>
      <c r="E2167" s="115">
        <f>'Combining-Exhibit 4'!I$207</f>
        <v>0</v>
      </c>
      <c r="F2167" t="s">
        <v>812</v>
      </c>
    </row>
    <row r="2168" spans="1:6" x14ac:dyDescent="0.3">
      <c r="A2168">
        <f>VLOOKUP('Start Here'!$B$2,EntityNumber,2,FALSE)</f>
        <v>510002</v>
      </c>
      <c r="B2168" s="131">
        <f>YEAR('Start Here'!$B$5)</f>
        <v>2025</v>
      </c>
      <c r="C2168" s="213" t="str">
        <f>IF(ISBLANK('Combining-Exhibit 4'!$I$7),"",'Combining-Exhibit 4'!$I$7)</f>
        <v/>
      </c>
      <c r="D2168">
        <v>451900</v>
      </c>
      <c r="E2168" s="115">
        <f>'Combining-Exhibit 4'!I$208</f>
        <v>0</v>
      </c>
      <c r="F2168" t="s">
        <v>812</v>
      </c>
    </row>
    <row r="2169" spans="1:6" x14ac:dyDescent="0.3">
      <c r="A2169">
        <f>VLOOKUP('Start Here'!$B$2,EntityNumber,2,FALSE)</f>
        <v>510002</v>
      </c>
      <c r="B2169" s="131">
        <f>YEAR('Start Here'!$B$5)</f>
        <v>2025</v>
      </c>
      <c r="C2169" s="213" t="str">
        <f>IF(ISBLANK('Combining-Exhibit 4'!$I$7),"",'Combining-Exhibit 4'!$I$7)</f>
        <v/>
      </c>
      <c r="D2169">
        <v>452100</v>
      </c>
      <c r="E2169" s="115">
        <f>'Combining-Exhibit 4'!I$210</f>
        <v>0</v>
      </c>
      <c r="F2169" t="s">
        <v>812</v>
      </c>
    </row>
    <row r="2170" spans="1:6" x14ac:dyDescent="0.3">
      <c r="A2170">
        <f>VLOOKUP('Start Here'!$B$2,EntityNumber,2,FALSE)</f>
        <v>510002</v>
      </c>
      <c r="B2170" s="131">
        <f>YEAR('Start Here'!$B$5)</f>
        <v>2025</v>
      </c>
      <c r="C2170" s="213" t="str">
        <f>IF(ISBLANK('Combining-Exhibit 4'!$I$7),"",'Combining-Exhibit 4'!$I$7)</f>
        <v/>
      </c>
      <c r="D2170">
        <v>452200</v>
      </c>
      <c r="E2170" s="115">
        <f>'Combining-Exhibit 4'!I$211</f>
        <v>0</v>
      </c>
      <c r="F2170" t="s">
        <v>812</v>
      </c>
    </row>
    <row r="2171" spans="1:6" x14ac:dyDescent="0.3">
      <c r="A2171">
        <f>VLOOKUP('Start Here'!$B$2,EntityNumber,2,FALSE)</f>
        <v>510002</v>
      </c>
      <c r="B2171" s="131">
        <f>YEAR('Start Here'!$B$5)</f>
        <v>2025</v>
      </c>
      <c r="C2171" s="213" t="str">
        <f>IF(ISBLANK('Combining-Exhibit 4'!$I$7),"",'Combining-Exhibit 4'!$I$7)</f>
        <v/>
      </c>
      <c r="D2171">
        <v>452300</v>
      </c>
      <c r="E2171" s="115">
        <f>'Combining-Exhibit 4'!I$212</f>
        <v>0</v>
      </c>
      <c r="F2171" t="s">
        <v>812</v>
      </c>
    </row>
    <row r="2172" spans="1:6" x14ac:dyDescent="0.3">
      <c r="A2172">
        <f>VLOOKUP('Start Here'!$B$2,EntityNumber,2,FALSE)</f>
        <v>510002</v>
      </c>
      <c r="B2172" s="131">
        <f>YEAR('Start Here'!$B$5)</f>
        <v>2025</v>
      </c>
      <c r="C2172" s="213" t="str">
        <f>IF(ISBLANK('Combining-Exhibit 4'!$I$7),"",'Combining-Exhibit 4'!$I$7)</f>
        <v/>
      </c>
      <c r="D2172">
        <v>452400</v>
      </c>
      <c r="E2172" s="115">
        <f>'Combining-Exhibit 4'!I$213</f>
        <v>0</v>
      </c>
      <c r="F2172" t="s">
        <v>812</v>
      </c>
    </row>
    <row r="2173" spans="1:6" x14ac:dyDescent="0.3">
      <c r="A2173">
        <f>VLOOKUP('Start Here'!$B$2,EntityNumber,2,FALSE)</f>
        <v>510002</v>
      </c>
      <c r="B2173" s="131">
        <f>YEAR('Start Here'!$B$5)</f>
        <v>2025</v>
      </c>
      <c r="C2173" s="213" t="str">
        <f>IF(ISBLANK('Combining-Exhibit 4'!$I$7),"",'Combining-Exhibit 4'!$I$7)</f>
        <v/>
      </c>
      <c r="D2173">
        <v>452500</v>
      </c>
      <c r="E2173" s="115">
        <f>'Combining-Exhibit 4'!I$214</f>
        <v>0</v>
      </c>
      <c r="F2173" t="s">
        <v>812</v>
      </c>
    </row>
    <row r="2174" spans="1:6" x14ac:dyDescent="0.3">
      <c r="A2174">
        <f>VLOOKUP('Start Here'!$B$2,EntityNumber,2,FALSE)</f>
        <v>510002</v>
      </c>
      <c r="B2174" s="131">
        <f>YEAR('Start Here'!$B$5)</f>
        <v>2025</v>
      </c>
      <c r="C2174" s="213" t="str">
        <f>IF(ISBLANK('Combining-Exhibit 4'!$I$7),"",'Combining-Exhibit 4'!$I$7)</f>
        <v/>
      </c>
      <c r="D2174">
        <v>452900</v>
      </c>
      <c r="E2174" s="115">
        <f>'Combining-Exhibit 4'!I$215</f>
        <v>0</v>
      </c>
      <c r="F2174" t="s">
        <v>812</v>
      </c>
    </row>
    <row r="2175" spans="1:6" x14ac:dyDescent="0.3">
      <c r="A2175">
        <f>VLOOKUP('Start Here'!$B$2,EntityNumber,2,FALSE)</f>
        <v>510002</v>
      </c>
      <c r="B2175" s="131">
        <f>YEAR('Start Here'!$B$5)</f>
        <v>2025</v>
      </c>
      <c r="C2175" s="213" t="str">
        <f>IF(ISBLANK('Combining-Exhibit 4'!$I$7),"",'Combining-Exhibit 4'!$I$7)</f>
        <v/>
      </c>
      <c r="D2175">
        <v>461100</v>
      </c>
      <c r="E2175" s="115">
        <f>'Combining-Exhibit 4'!I$220</f>
        <v>0</v>
      </c>
      <c r="F2175" t="s">
        <v>812</v>
      </c>
    </row>
    <row r="2176" spans="1:6" x14ac:dyDescent="0.3">
      <c r="A2176">
        <f>VLOOKUP('Start Here'!$B$2,EntityNumber,2,FALSE)</f>
        <v>510002</v>
      </c>
      <c r="B2176" s="131">
        <f>YEAR('Start Here'!$B$5)</f>
        <v>2025</v>
      </c>
      <c r="C2176" s="213" t="str">
        <f>IF(ISBLANK('Combining-Exhibit 4'!$I$7),"",'Combining-Exhibit 4'!$I$7)</f>
        <v/>
      </c>
      <c r="D2176">
        <v>461200</v>
      </c>
      <c r="E2176" s="115">
        <f>'Combining-Exhibit 4'!I$221</f>
        <v>0</v>
      </c>
      <c r="F2176" t="s">
        <v>812</v>
      </c>
    </row>
    <row r="2177" spans="1:6" x14ac:dyDescent="0.3">
      <c r="A2177">
        <f>VLOOKUP('Start Here'!$B$2,EntityNumber,2,FALSE)</f>
        <v>510002</v>
      </c>
      <c r="B2177" s="131">
        <f>YEAR('Start Here'!$B$5)</f>
        <v>2025</v>
      </c>
      <c r="C2177" s="213" t="str">
        <f>IF(ISBLANK('Combining-Exhibit 4'!$I$7),"",'Combining-Exhibit 4'!$I$7)</f>
        <v/>
      </c>
      <c r="D2177">
        <v>461300</v>
      </c>
      <c r="E2177" s="115">
        <f>'Combining-Exhibit 4'!I$222</f>
        <v>0</v>
      </c>
      <c r="F2177" t="s">
        <v>812</v>
      </c>
    </row>
    <row r="2178" spans="1:6" x14ac:dyDescent="0.3">
      <c r="A2178">
        <f>VLOOKUP('Start Here'!$B$2,EntityNumber,2,FALSE)</f>
        <v>510002</v>
      </c>
      <c r="B2178" s="131">
        <f>YEAR('Start Here'!$B$5)</f>
        <v>2025</v>
      </c>
      <c r="C2178" s="213" t="str">
        <f>IF(ISBLANK('Combining-Exhibit 4'!$I$7),"",'Combining-Exhibit 4'!$I$7)</f>
        <v/>
      </c>
      <c r="D2178">
        <v>461400</v>
      </c>
      <c r="E2178" s="115">
        <f>'Combining-Exhibit 4'!I$223</f>
        <v>0</v>
      </c>
      <c r="F2178" t="s">
        <v>812</v>
      </c>
    </row>
    <row r="2179" spans="1:6" x14ac:dyDescent="0.3">
      <c r="A2179">
        <f>VLOOKUP('Start Here'!$B$2,EntityNumber,2,FALSE)</f>
        <v>510002</v>
      </c>
      <c r="B2179" s="131">
        <f>YEAR('Start Here'!$B$5)</f>
        <v>2025</v>
      </c>
      <c r="C2179" s="213" t="str">
        <f>IF(ISBLANK('Combining-Exhibit 4'!$I$7),"",'Combining-Exhibit 4'!$I$7)</f>
        <v/>
      </c>
      <c r="D2179">
        <v>461500</v>
      </c>
      <c r="E2179" s="115">
        <f>'Combining-Exhibit 4'!I$224</f>
        <v>0</v>
      </c>
      <c r="F2179" t="s">
        <v>812</v>
      </c>
    </row>
    <row r="2180" spans="1:6" x14ac:dyDescent="0.3">
      <c r="A2180">
        <f>VLOOKUP('Start Here'!$B$2,EntityNumber,2,FALSE)</f>
        <v>510002</v>
      </c>
      <c r="B2180" s="131">
        <f>YEAR('Start Here'!$B$5)</f>
        <v>2025</v>
      </c>
      <c r="C2180" s="213" t="str">
        <f>IF(ISBLANK('Combining-Exhibit 4'!$I$7),"",'Combining-Exhibit 4'!$I$7)</f>
        <v/>
      </c>
      <c r="D2180">
        <v>461600</v>
      </c>
      <c r="E2180" s="115">
        <f>'Combining-Exhibit 4'!I$225</f>
        <v>0</v>
      </c>
      <c r="F2180" t="s">
        <v>812</v>
      </c>
    </row>
    <row r="2181" spans="1:6" x14ac:dyDescent="0.3">
      <c r="A2181">
        <f>VLOOKUP('Start Here'!$B$2,EntityNumber,2,FALSE)</f>
        <v>510002</v>
      </c>
      <c r="B2181" s="131">
        <f>YEAR('Start Here'!$B$5)</f>
        <v>2025</v>
      </c>
      <c r="C2181" s="213" t="str">
        <f>IF(ISBLANK('Combining-Exhibit 4'!$I$7),"",'Combining-Exhibit 4'!$I$7)</f>
        <v/>
      </c>
      <c r="D2181">
        <v>461900</v>
      </c>
      <c r="E2181" s="115">
        <f>'Combining-Exhibit 4'!I$226</f>
        <v>0</v>
      </c>
      <c r="F2181" t="s">
        <v>812</v>
      </c>
    </row>
    <row r="2182" spans="1:6" x14ac:dyDescent="0.3">
      <c r="A2182">
        <f>VLOOKUP('Start Here'!$B$2,EntityNumber,2,FALSE)</f>
        <v>510002</v>
      </c>
      <c r="B2182" s="131">
        <f>YEAR('Start Here'!$B$5)</f>
        <v>2025</v>
      </c>
      <c r="C2182" s="213" t="str">
        <f>IF(ISBLANK('Combining-Exhibit 4'!$I$7),"",'Combining-Exhibit 4'!$I$7)</f>
        <v/>
      </c>
      <c r="D2182">
        <v>462100</v>
      </c>
      <c r="E2182" s="115">
        <f>'Combining-Exhibit 4'!I$228</f>
        <v>0</v>
      </c>
      <c r="F2182" t="s">
        <v>812</v>
      </c>
    </row>
    <row r="2183" spans="1:6" x14ac:dyDescent="0.3">
      <c r="A2183">
        <f>VLOOKUP('Start Here'!$B$2,EntityNumber,2,FALSE)</f>
        <v>510002</v>
      </c>
      <c r="B2183" s="131">
        <f>YEAR('Start Here'!$B$5)</f>
        <v>2025</v>
      </c>
      <c r="C2183" s="213" t="str">
        <f>IF(ISBLANK('Combining-Exhibit 4'!$I$7),"",'Combining-Exhibit 4'!$I$7)</f>
        <v/>
      </c>
      <c r="D2183">
        <v>462200</v>
      </c>
      <c r="E2183" s="115">
        <f>'Combining-Exhibit 4'!I$229</f>
        <v>0</v>
      </c>
      <c r="F2183" t="s">
        <v>812</v>
      </c>
    </row>
    <row r="2184" spans="1:6" x14ac:dyDescent="0.3">
      <c r="A2184">
        <f>VLOOKUP('Start Here'!$B$2,EntityNumber,2,FALSE)</f>
        <v>510002</v>
      </c>
      <c r="B2184" s="131">
        <f>YEAR('Start Here'!$B$5)</f>
        <v>2025</v>
      </c>
      <c r="C2184" s="213" t="str">
        <f>IF(ISBLANK('Combining-Exhibit 4'!$I$7),"",'Combining-Exhibit 4'!$I$7)</f>
        <v/>
      </c>
      <c r="D2184">
        <v>462300</v>
      </c>
      <c r="E2184" s="115">
        <f>'Combining-Exhibit 4'!I$230</f>
        <v>0</v>
      </c>
      <c r="F2184" t="s">
        <v>812</v>
      </c>
    </row>
    <row r="2185" spans="1:6" x14ac:dyDescent="0.3">
      <c r="A2185">
        <f>VLOOKUP('Start Here'!$B$2,EntityNumber,2,FALSE)</f>
        <v>510002</v>
      </c>
      <c r="B2185" s="131">
        <f>YEAR('Start Here'!$B$5)</f>
        <v>2025</v>
      </c>
      <c r="C2185" s="213" t="str">
        <f>IF(ISBLANK('Combining-Exhibit 4'!$I$7),"",'Combining-Exhibit 4'!$I$7)</f>
        <v/>
      </c>
      <c r="D2185">
        <v>462400</v>
      </c>
      <c r="E2185" s="115">
        <f>'Combining-Exhibit 4'!I$231</f>
        <v>0</v>
      </c>
      <c r="F2185" t="s">
        <v>812</v>
      </c>
    </row>
    <row r="2186" spans="1:6" x14ac:dyDescent="0.3">
      <c r="A2186">
        <f>VLOOKUP('Start Here'!$B$2,EntityNumber,2,FALSE)</f>
        <v>510002</v>
      </c>
      <c r="B2186" s="131">
        <f>YEAR('Start Here'!$B$5)</f>
        <v>2025</v>
      </c>
      <c r="C2186" s="213" t="str">
        <f>IF(ISBLANK('Combining-Exhibit 4'!$I$7),"",'Combining-Exhibit 4'!$I$7)</f>
        <v/>
      </c>
      <c r="D2186">
        <v>462900</v>
      </c>
      <c r="E2186" s="115">
        <f>'Combining-Exhibit 4'!I$232</f>
        <v>0</v>
      </c>
      <c r="F2186" t="s">
        <v>812</v>
      </c>
    </row>
    <row r="2187" spans="1:6" x14ac:dyDescent="0.3">
      <c r="A2187">
        <f>VLOOKUP('Start Here'!$B$2,EntityNumber,2,FALSE)</f>
        <v>510002</v>
      </c>
      <c r="B2187" s="131">
        <f>YEAR('Start Here'!$B$5)</f>
        <v>2025</v>
      </c>
      <c r="C2187" s="213" t="str">
        <f>IF(ISBLANK('Combining-Exhibit 4'!$I$7),"",'Combining-Exhibit 4'!$I$7)</f>
        <v/>
      </c>
      <c r="D2187">
        <v>471100</v>
      </c>
      <c r="E2187" s="115">
        <f>'Combining-Exhibit 4'!I$237</f>
        <v>0</v>
      </c>
      <c r="F2187" t="s">
        <v>812</v>
      </c>
    </row>
    <row r="2188" spans="1:6" x14ac:dyDescent="0.3">
      <c r="A2188">
        <f>VLOOKUP('Start Here'!$B$2,EntityNumber,2,FALSE)</f>
        <v>510002</v>
      </c>
      <c r="B2188" s="131">
        <f>YEAR('Start Here'!$B$5)</f>
        <v>2025</v>
      </c>
      <c r="C2188" s="213" t="str">
        <f>IF(ISBLANK('Combining-Exhibit 4'!$I$7),"",'Combining-Exhibit 4'!$I$7)</f>
        <v/>
      </c>
      <c r="D2188">
        <v>471200</v>
      </c>
      <c r="E2188" s="115">
        <f>'Combining-Exhibit 4'!I$238</f>
        <v>0</v>
      </c>
      <c r="F2188" t="s">
        <v>812</v>
      </c>
    </row>
    <row r="2189" spans="1:6" x14ac:dyDescent="0.3">
      <c r="A2189">
        <f>VLOOKUP('Start Here'!$B$2,EntityNumber,2,FALSE)</f>
        <v>510002</v>
      </c>
      <c r="B2189" s="131">
        <f>YEAR('Start Here'!$B$5)</f>
        <v>2025</v>
      </c>
      <c r="C2189" s="213" t="str">
        <f>IF(ISBLANK('Combining-Exhibit 4'!$I$7),"",'Combining-Exhibit 4'!$I$7)</f>
        <v/>
      </c>
      <c r="D2189">
        <v>471900</v>
      </c>
      <c r="E2189" s="115">
        <f>'Combining-Exhibit 4'!I$239</f>
        <v>0</v>
      </c>
      <c r="F2189" t="s">
        <v>812</v>
      </c>
    </row>
    <row r="2190" spans="1:6" x14ac:dyDescent="0.3">
      <c r="A2190">
        <f>VLOOKUP('Start Here'!$B$2,EntityNumber,2,FALSE)</f>
        <v>510002</v>
      </c>
      <c r="B2190" s="131">
        <f>YEAR('Start Here'!$B$5)</f>
        <v>2025</v>
      </c>
      <c r="C2190" s="213" t="str">
        <f>IF(ISBLANK('Combining-Exhibit 4'!$I$7),"",'Combining-Exhibit 4'!$I$7)</f>
        <v/>
      </c>
      <c r="D2190">
        <v>472100</v>
      </c>
      <c r="E2190" s="115">
        <f>'Combining-Exhibit 4'!I$241</f>
        <v>0</v>
      </c>
      <c r="F2190" t="s">
        <v>812</v>
      </c>
    </row>
    <row r="2191" spans="1:6" x14ac:dyDescent="0.3">
      <c r="A2191">
        <f>VLOOKUP('Start Here'!$B$2,EntityNumber,2,FALSE)</f>
        <v>510002</v>
      </c>
      <c r="B2191" s="131">
        <f>YEAR('Start Here'!$B$5)</f>
        <v>2025</v>
      </c>
      <c r="C2191" s="213" t="str">
        <f>IF(ISBLANK('Combining-Exhibit 4'!$I$7),"",'Combining-Exhibit 4'!$I$7)</f>
        <v/>
      </c>
      <c r="D2191">
        <v>471900</v>
      </c>
      <c r="E2191" s="115">
        <f>'Combining-Exhibit 4'!I$242</f>
        <v>0</v>
      </c>
      <c r="F2191" t="s">
        <v>812</v>
      </c>
    </row>
    <row r="2192" spans="1:6" x14ac:dyDescent="0.3">
      <c r="A2192">
        <f>VLOOKUP('Start Here'!$B$2,EntityNumber,2,FALSE)</f>
        <v>510002</v>
      </c>
      <c r="B2192" s="131">
        <f>YEAR('Start Here'!$B$5)</f>
        <v>2025</v>
      </c>
      <c r="C2192" s="213" t="str">
        <f>IF(ISBLANK('Combining-Exhibit 4'!$I$7),"",'Combining-Exhibit 4'!$I$7)</f>
        <v/>
      </c>
      <c r="D2192">
        <v>475000</v>
      </c>
      <c r="E2192" s="115">
        <f>'Combining-Exhibit 4'!I$245</f>
        <v>0</v>
      </c>
      <c r="F2192" t="s">
        <v>812</v>
      </c>
    </row>
    <row r="2193" spans="1:6" x14ac:dyDescent="0.3">
      <c r="A2193">
        <f>VLOOKUP('Start Here'!$B$2,EntityNumber,2,FALSE)</f>
        <v>510002</v>
      </c>
      <c r="B2193" s="131">
        <f>YEAR('Start Here'!$B$5)</f>
        <v>2025</v>
      </c>
      <c r="C2193" s="213" t="str">
        <f>IF(ISBLANK('Combining-Exhibit 4'!$I$7),"",'Combining-Exhibit 4'!$I$7)</f>
        <v/>
      </c>
      <c r="D2193">
        <v>480000</v>
      </c>
      <c r="E2193" s="115">
        <f>'Combining-Exhibit 4'!I$246</f>
        <v>0</v>
      </c>
      <c r="F2193" t="s">
        <v>812</v>
      </c>
    </row>
    <row r="2194" spans="1:6" x14ac:dyDescent="0.3">
      <c r="A2194">
        <f>VLOOKUP('Start Here'!$B$2,EntityNumber,2,FALSE)</f>
        <v>510002</v>
      </c>
      <c r="B2194" s="131">
        <f>YEAR('Start Here'!$B$5)</f>
        <v>2025</v>
      </c>
      <c r="C2194" s="213" t="str">
        <f>IF(ISBLANK('Combining-Exhibit 4'!$I$7),"",'Combining-Exhibit 4'!$I$7)</f>
        <v/>
      </c>
      <c r="D2194">
        <v>485000</v>
      </c>
      <c r="E2194" s="115">
        <f>'Combining-Exhibit 4'!I$247</f>
        <v>0</v>
      </c>
      <c r="F2194" t="s">
        <v>812</v>
      </c>
    </row>
    <row r="2195" spans="1:6" x14ac:dyDescent="0.3">
      <c r="A2195">
        <f>VLOOKUP('Start Here'!$B$2,EntityNumber,2,FALSE)</f>
        <v>510002</v>
      </c>
      <c r="B2195" s="131">
        <f>YEAR('Start Here'!$B$5)</f>
        <v>2025</v>
      </c>
      <c r="C2195" s="213" t="str">
        <f>IF(ISBLANK('Combining-Exhibit 4'!$I$7),"",'Combining-Exhibit 4'!$I$7)</f>
        <v/>
      </c>
      <c r="D2195">
        <v>489000</v>
      </c>
      <c r="E2195" s="115">
        <f>'Combining-Exhibit 4'!I$248</f>
        <v>0</v>
      </c>
      <c r="F2195" t="s">
        <v>812</v>
      </c>
    </row>
    <row r="2196" spans="1:6" x14ac:dyDescent="0.3">
      <c r="A2196">
        <f>VLOOKUP('Start Here'!$B$2,EntityNumber,2,FALSE)</f>
        <v>510002</v>
      </c>
      <c r="B2196" s="131">
        <f>YEAR('Start Here'!$B$5)</f>
        <v>2025</v>
      </c>
      <c r="C2196" s="213" t="str">
        <f>IF(ISBLANK('Combining-Exhibit 4'!$I$7),"",'Combining-Exhibit 4'!$I$7)</f>
        <v/>
      </c>
      <c r="D2196">
        <v>37100</v>
      </c>
      <c r="E2196" s="115">
        <f>'Combining-Exhibit 4'!I$253</f>
        <v>0</v>
      </c>
      <c r="F2196" t="s">
        <v>812</v>
      </c>
    </row>
    <row r="2197" spans="1:6" x14ac:dyDescent="0.3">
      <c r="A2197">
        <f>VLOOKUP('Start Here'!$B$2,EntityNumber,2,FALSE)</f>
        <v>510002</v>
      </c>
      <c r="B2197" s="131">
        <f>YEAR('Start Here'!$B$5)</f>
        <v>2025</v>
      </c>
      <c r="C2197" s="213" t="str">
        <f>IF(ISBLANK('Combining-Exhibit 4'!$I$7),"",'Combining-Exhibit 4'!$I$7)</f>
        <v/>
      </c>
      <c r="D2197">
        <v>91100</v>
      </c>
      <c r="E2197" s="115">
        <f>'Combining-Exhibit 4'!I$254*-1</f>
        <v>0</v>
      </c>
      <c r="F2197" t="s">
        <v>812</v>
      </c>
    </row>
    <row r="2198" spans="1:6" x14ac:dyDescent="0.3">
      <c r="A2198">
        <f>VLOOKUP('Start Here'!$B$2,EntityNumber,2,FALSE)</f>
        <v>510002</v>
      </c>
      <c r="B2198" s="131">
        <f>YEAR('Start Here'!$B$5)</f>
        <v>2025</v>
      </c>
      <c r="C2198" s="213" t="str">
        <f>IF(ISBLANK('Combining-Exhibit 4'!$I$7),"",'Combining-Exhibit 4'!$I$7)</f>
        <v/>
      </c>
      <c r="D2198">
        <v>37200</v>
      </c>
      <c r="E2198" s="115">
        <f>'Combining-Exhibit 4'!I$255</f>
        <v>0</v>
      </c>
      <c r="F2198" t="s">
        <v>812</v>
      </c>
    </row>
    <row r="2199" spans="1:6" x14ac:dyDescent="0.3">
      <c r="A2199">
        <f>VLOOKUP('Start Here'!$B$2,EntityNumber,2,FALSE)</f>
        <v>510002</v>
      </c>
      <c r="B2199" s="131">
        <f>YEAR('Start Here'!$B$5)</f>
        <v>2025</v>
      </c>
      <c r="C2199" s="213" t="str">
        <f>IF(ISBLANK('Combining-Exhibit 4'!$I$7),"",'Combining-Exhibit 4'!$I$7)</f>
        <v/>
      </c>
      <c r="D2199">
        <v>37300</v>
      </c>
      <c r="E2199" s="115">
        <f>'Combining-Exhibit 4'!I$256</f>
        <v>0</v>
      </c>
      <c r="F2199" t="s">
        <v>812</v>
      </c>
    </row>
    <row r="2200" spans="1:6" x14ac:dyDescent="0.3">
      <c r="A2200">
        <f>VLOOKUP('Start Here'!$B$2,EntityNumber,2,FALSE)</f>
        <v>510002</v>
      </c>
      <c r="B2200" s="131">
        <f>YEAR('Start Here'!$B$5)</f>
        <v>2025</v>
      </c>
      <c r="C2200" s="213" t="str">
        <f>IF(ISBLANK('Combining-Exhibit 4'!$I$7),"",'Combining-Exhibit 4'!$I$7)</f>
        <v/>
      </c>
      <c r="D2200">
        <v>37400</v>
      </c>
      <c r="E2200" s="115">
        <f>'Combining-Exhibit 4'!I$257</f>
        <v>0</v>
      </c>
      <c r="F2200" t="s">
        <v>812</v>
      </c>
    </row>
    <row r="2201" spans="1:6" x14ac:dyDescent="0.3">
      <c r="A2201">
        <f>VLOOKUP('Start Here'!$B$2,EntityNumber,2,FALSE)</f>
        <v>510002</v>
      </c>
      <c r="B2201" s="131">
        <f>YEAR('Start Here'!$B$5)</f>
        <v>2025</v>
      </c>
      <c r="C2201" s="213" t="str">
        <f>IF(ISBLANK('Combining-Exhibit 4'!$I$7),"",'Combining-Exhibit 4'!$I$7)</f>
        <v/>
      </c>
      <c r="D2201">
        <v>91200</v>
      </c>
      <c r="E2201" s="115">
        <f>'Combining-Exhibit 4'!I$258*-1</f>
        <v>0</v>
      </c>
      <c r="F2201" t="s">
        <v>812</v>
      </c>
    </row>
    <row r="2202" spans="1:6" x14ac:dyDescent="0.3">
      <c r="A2202">
        <f>VLOOKUP('Start Here'!$B$2,EntityNumber,2,FALSE)</f>
        <v>510002</v>
      </c>
      <c r="B2202" s="131">
        <f>YEAR('Start Here'!$B$5)</f>
        <v>2025</v>
      </c>
      <c r="C2202" s="213" t="str">
        <f>IF(ISBLANK('Combining-Exhibit 4'!$I$7),"",'Combining-Exhibit 4'!$I$7)</f>
        <v/>
      </c>
      <c r="D2202">
        <v>91500</v>
      </c>
      <c r="E2202" s="115">
        <f>'Combining-Exhibit 4'!I$259*-1</f>
        <v>0</v>
      </c>
      <c r="F2202" t="s">
        <v>812</v>
      </c>
    </row>
    <row r="2203" spans="1:6" x14ac:dyDescent="0.3">
      <c r="A2203">
        <f>VLOOKUP('Start Here'!$B$2,EntityNumber,2,FALSE)</f>
        <v>510002</v>
      </c>
      <c r="B2203" s="131">
        <f>YEAR('Start Here'!$B$5)</f>
        <v>2025</v>
      </c>
      <c r="C2203" s="213" t="str">
        <f>IF(ISBLANK('Combining-Exhibit 4'!$I$7),"",'Combining-Exhibit 4'!$I$7)</f>
        <v/>
      </c>
      <c r="D2203">
        <f>IF('Combining-Exhibit 4'!I$262&gt;0,37600,91300)</f>
        <v>91300</v>
      </c>
      <c r="E2203" s="115">
        <f>IF('Combining-Exhibit 4'!I$262&gt;0,'Combining-Exhibit 4'!I$262,'Combining-Exhibit 4'!I$262*-1)</f>
        <v>0</v>
      </c>
      <c r="F2203" t="s">
        <v>812</v>
      </c>
    </row>
    <row r="2204" spans="1:6" x14ac:dyDescent="0.3">
      <c r="A2204">
        <f>VLOOKUP('Start Here'!$B$2,EntityNumber,2,FALSE)</f>
        <v>510002</v>
      </c>
      <c r="B2204" s="131">
        <f>YEAR('Start Here'!$B$5)</f>
        <v>2025</v>
      </c>
      <c r="C2204" s="213" t="str">
        <f>IF(ISBLANK('Combining-Exhibit 4'!$I$7),"",'Combining-Exhibit 4'!$I$7)</f>
        <v/>
      </c>
      <c r="D2204">
        <f>IF('Combining-Exhibit 4'!I$263&gt;0,37500,91400)</f>
        <v>91400</v>
      </c>
      <c r="E2204" s="115">
        <f>IF('Combining-Exhibit 4'!I$263&gt;0,'Combining-Exhibit 4'!I$263,'Combining-Exhibit 4'!I$263*-1)</f>
        <v>0</v>
      </c>
      <c r="F2204" t="s">
        <v>812</v>
      </c>
    </row>
    <row r="2205" spans="1:6" x14ac:dyDescent="0.3">
      <c r="A2205">
        <f>VLOOKUP('Start Here'!$B$2,EntityNumber,2,FALSE)</f>
        <v>510002</v>
      </c>
      <c r="B2205" s="131">
        <f>YEAR('Start Here'!$B$5)</f>
        <v>2025</v>
      </c>
      <c r="C2205" s="213" t="str">
        <f>IF(ISBLANK('Combining-Exhibit 4'!$J$7),"",'Combining-Exhibit 4'!$J$7)</f>
        <v/>
      </c>
      <c r="D2205">
        <v>31100</v>
      </c>
      <c r="E2205" s="115">
        <f>'Combining-Exhibit 4'!J$11</f>
        <v>0</v>
      </c>
      <c r="F2205" t="s">
        <v>812</v>
      </c>
    </row>
    <row r="2206" spans="1:6" x14ac:dyDescent="0.3">
      <c r="A2206">
        <f>VLOOKUP('Start Here'!$B$2,EntityNumber,2,FALSE)</f>
        <v>510002</v>
      </c>
      <c r="B2206" s="131">
        <f>YEAR('Start Here'!$B$5)</f>
        <v>2025</v>
      </c>
      <c r="C2206" s="213" t="str">
        <f>IF(ISBLANK('Combining-Exhibit 4'!$J$7),"",'Combining-Exhibit 4'!$J$7)</f>
        <v/>
      </c>
      <c r="D2206">
        <v>31200</v>
      </c>
      <c r="E2206" s="115">
        <f>'Combining-Exhibit 4'!J$12</f>
        <v>0</v>
      </c>
      <c r="F2206" t="s">
        <v>812</v>
      </c>
    </row>
    <row r="2207" spans="1:6" x14ac:dyDescent="0.3">
      <c r="A2207">
        <f>VLOOKUP('Start Here'!$B$2,EntityNumber,2,FALSE)</f>
        <v>510002</v>
      </c>
      <c r="B2207" s="131">
        <f>YEAR('Start Here'!$B$5)</f>
        <v>2025</v>
      </c>
      <c r="C2207" s="213" t="str">
        <f>IF(ISBLANK('Combining-Exhibit 4'!$J$7),"",'Combining-Exhibit 4'!$J$7)</f>
        <v/>
      </c>
      <c r="D2207">
        <v>31300</v>
      </c>
      <c r="E2207" s="115">
        <f>'Combining-Exhibit 4'!J$13</f>
        <v>0</v>
      </c>
      <c r="F2207" t="s">
        <v>812</v>
      </c>
    </row>
    <row r="2208" spans="1:6" x14ac:dyDescent="0.3">
      <c r="A2208">
        <f>VLOOKUP('Start Here'!$B$2,EntityNumber,2,FALSE)</f>
        <v>510002</v>
      </c>
      <c r="B2208" s="131">
        <f>YEAR('Start Here'!$B$5)</f>
        <v>2025</v>
      </c>
      <c r="C2208" s="213" t="str">
        <f>IF(ISBLANK('Combining-Exhibit 4'!$J$7),"",'Combining-Exhibit 4'!$J$7)</f>
        <v/>
      </c>
      <c r="D2208">
        <v>31400</v>
      </c>
      <c r="E2208" s="115">
        <f>'Combining-Exhibit 4'!J$14</f>
        <v>0</v>
      </c>
      <c r="F2208" t="s">
        <v>812</v>
      </c>
    </row>
    <row r="2209" spans="1:6" x14ac:dyDescent="0.3">
      <c r="A2209">
        <f>VLOOKUP('Start Here'!$B$2,EntityNumber,2,FALSE)</f>
        <v>510002</v>
      </c>
      <c r="B2209" s="131">
        <f>YEAR('Start Here'!$B$5)</f>
        <v>2025</v>
      </c>
      <c r="C2209" s="213" t="str">
        <f>IF(ISBLANK('Combining-Exhibit 4'!$J$7),"",'Combining-Exhibit 4'!$J$7)</f>
        <v/>
      </c>
      <c r="D2209">
        <v>31500</v>
      </c>
      <c r="E2209" s="115">
        <f>'Combining-Exhibit 4'!J$15</f>
        <v>0</v>
      </c>
      <c r="F2209" t="s">
        <v>812</v>
      </c>
    </row>
    <row r="2210" spans="1:6" x14ac:dyDescent="0.3">
      <c r="A2210">
        <f>VLOOKUP('Start Here'!$B$2,EntityNumber,2,FALSE)</f>
        <v>510002</v>
      </c>
      <c r="B2210" s="131">
        <f>YEAR('Start Here'!$B$5)</f>
        <v>2025</v>
      </c>
      <c r="C2210" s="213" t="str">
        <f>IF(ISBLANK('Combining-Exhibit 4'!$J$7),"",'Combining-Exhibit 4'!$J$7)</f>
        <v/>
      </c>
      <c r="D2210">
        <v>31600</v>
      </c>
      <c r="E2210" s="115">
        <f>'Combining-Exhibit 4'!J$16</f>
        <v>0</v>
      </c>
      <c r="F2210" t="s">
        <v>812</v>
      </c>
    </row>
    <row r="2211" spans="1:6" x14ac:dyDescent="0.3">
      <c r="A2211">
        <f>VLOOKUP('Start Here'!$B$2,EntityNumber,2,FALSE)</f>
        <v>510002</v>
      </c>
      <c r="B2211" s="131">
        <f>YEAR('Start Here'!$B$5)</f>
        <v>2025</v>
      </c>
      <c r="C2211" s="213" t="str">
        <f>IF(ISBLANK('Combining-Exhibit 4'!$J$7),"",'Combining-Exhibit 4'!$J$7)</f>
        <v/>
      </c>
      <c r="D2211">
        <v>31800</v>
      </c>
      <c r="E2211" s="115">
        <f>'Combining-Exhibit 4'!J$17</f>
        <v>0</v>
      </c>
      <c r="F2211" t="s">
        <v>812</v>
      </c>
    </row>
    <row r="2212" spans="1:6" x14ac:dyDescent="0.3">
      <c r="A2212">
        <f>VLOOKUP('Start Here'!$B$2,EntityNumber,2,FALSE)</f>
        <v>510002</v>
      </c>
      <c r="B2212" s="131">
        <f>YEAR('Start Here'!$B$5)</f>
        <v>2025</v>
      </c>
      <c r="C2212" s="213" t="str">
        <f>IF(ISBLANK('Combining-Exhibit 4'!$J$7),"",'Combining-Exhibit 4'!$J$7)</f>
        <v/>
      </c>
      <c r="D2212">
        <v>31900</v>
      </c>
      <c r="E2212" s="115">
        <f>'Combining-Exhibit 4'!J$18</f>
        <v>0</v>
      </c>
      <c r="F2212" t="s">
        <v>812</v>
      </c>
    </row>
    <row r="2213" spans="1:6" x14ac:dyDescent="0.3">
      <c r="A2213">
        <f>VLOOKUP('Start Here'!$B$2,EntityNumber,2,FALSE)</f>
        <v>510002</v>
      </c>
      <c r="B2213" s="131">
        <f>YEAR('Start Here'!$B$5)</f>
        <v>2025</v>
      </c>
      <c r="C2213" s="213" t="str">
        <f>IF(ISBLANK('Combining-Exhibit 4'!$J$7),"",'Combining-Exhibit 4'!$J$7)</f>
        <v/>
      </c>
      <c r="D2213">
        <v>32000</v>
      </c>
      <c r="E2213" s="115">
        <f>'Combining-Exhibit 4'!J$21</f>
        <v>0</v>
      </c>
      <c r="F2213" t="s">
        <v>812</v>
      </c>
    </row>
    <row r="2214" spans="1:6" x14ac:dyDescent="0.3">
      <c r="A2214">
        <f>VLOOKUP('Start Here'!$B$2,EntityNumber,2,FALSE)</f>
        <v>510002</v>
      </c>
      <c r="B2214" s="131">
        <f>YEAR('Start Here'!$B$5)</f>
        <v>2025</v>
      </c>
      <c r="C2214" s="213" t="str">
        <f>IF(ISBLANK('Combining-Exhibit 4'!$J$7),"",'Combining-Exhibit 4'!$J$7)</f>
        <v/>
      </c>
      <c r="D2214">
        <v>33100</v>
      </c>
      <c r="E2214" s="115">
        <f>'Combining-Exhibit 4'!J$24</f>
        <v>0</v>
      </c>
      <c r="F2214" t="s">
        <v>812</v>
      </c>
    </row>
    <row r="2215" spans="1:6" x14ac:dyDescent="0.3">
      <c r="A2215">
        <f>VLOOKUP('Start Here'!$B$2,EntityNumber,2,FALSE)</f>
        <v>510002</v>
      </c>
      <c r="B2215" s="131">
        <f>YEAR('Start Here'!$B$5)</f>
        <v>2025</v>
      </c>
      <c r="C2215" s="213" t="str">
        <f>IF(ISBLANK('Combining-Exhibit 4'!$J$7),"",'Combining-Exhibit 4'!$J$7)</f>
        <v/>
      </c>
      <c r="D2215">
        <v>33200</v>
      </c>
      <c r="E2215" s="115">
        <f>'Combining-Exhibit 4'!J$25</f>
        <v>0</v>
      </c>
      <c r="F2215" t="s">
        <v>812</v>
      </c>
    </row>
    <row r="2216" spans="1:6" x14ac:dyDescent="0.3">
      <c r="A2216">
        <f>VLOOKUP('Start Here'!$B$2,EntityNumber,2,FALSE)</f>
        <v>510002</v>
      </c>
      <c r="B2216" s="131">
        <f>YEAR('Start Here'!$B$5)</f>
        <v>2025</v>
      </c>
      <c r="C2216" s="213" t="str">
        <f>IF(ISBLANK('Combining-Exhibit 4'!$J$7),"",'Combining-Exhibit 4'!$J$7)</f>
        <v/>
      </c>
      <c r="D2216">
        <v>33300</v>
      </c>
      <c r="E2216" s="115">
        <f>'Combining-Exhibit 4'!J$26</f>
        <v>0</v>
      </c>
      <c r="F2216" t="s">
        <v>812</v>
      </c>
    </row>
    <row r="2217" spans="1:6" x14ac:dyDescent="0.3">
      <c r="A2217">
        <f>VLOOKUP('Start Here'!$B$2,EntityNumber,2,FALSE)</f>
        <v>510002</v>
      </c>
      <c r="B2217" s="131">
        <f>YEAR('Start Here'!$B$5)</f>
        <v>2025</v>
      </c>
      <c r="C2217" s="213" t="str">
        <f>IF(ISBLANK('Combining-Exhibit 4'!$J$7),"",'Combining-Exhibit 4'!$J$7)</f>
        <v/>
      </c>
      <c r="D2217">
        <v>33400</v>
      </c>
      <c r="E2217" s="115">
        <f>'Combining-Exhibit 4'!J$27</f>
        <v>0</v>
      </c>
      <c r="F2217" t="s">
        <v>812</v>
      </c>
    </row>
    <row r="2218" spans="1:6" x14ac:dyDescent="0.3">
      <c r="A2218">
        <f>VLOOKUP('Start Here'!$B$2,EntityNumber,2,FALSE)</f>
        <v>510002</v>
      </c>
      <c r="B2218" s="131">
        <f>YEAR('Start Here'!$B$5)</f>
        <v>2025</v>
      </c>
      <c r="C2218" s="213" t="str">
        <f>IF(ISBLANK('Combining-Exhibit 4'!$J$7),"",'Combining-Exhibit 4'!$J$7)</f>
        <v/>
      </c>
      <c r="D2218">
        <v>33501</v>
      </c>
      <c r="E2218" s="115">
        <f>'Combining-Exhibit 4'!J$29</f>
        <v>0</v>
      </c>
      <c r="F2218" t="s">
        <v>812</v>
      </c>
    </row>
    <row r="2219" spans="1:6" x14ac:dyDescent="0.3">
      <c r="A2219">
        <f>VLOOKUP('Start Here'!$B$2,EntityNumber,2,FALSE)</f>
        <v>510002</v>
      </c>
      <c r="B2219" s="131">
        <f>YEAR('Start Here'!$B$5)</f>
        <v>2025</v>
      </c>
      <c r="C2219" s="213" t="str">
        <f>IF(ISBLANK('Combining-Exhibit 4'!$J$7),"",'Combining-Exhibit 4'!$J$7)</f>
        <v/>
      </c>
      <c r="D2219">
        <v>33502</v>
      </c>
      <c r="E2219" s="115">
        <f>'Combining-Exhibit 4'!J$30</f>
        <v>0</v>
      </c>
      <c r="F2219" t="s">
        <v>812</v>
      </c>
    </row>
    <row r="2220" spans="1:6" x14ac:dyDescent="0.3">
      <c r="A2220">
        <f>VLOOKUP('Start Here'!$B$2,EntityNumber,2,FALSE)</f>
        <v>510002</v>
      </c>
      <c r="B2220" s="131">
        <f>YEAR('Start Here'!$B$5)</f>
        <v>2025</v>
      </c>
      <c r="C2220" s="213" t="str">
        <f>IF(ISBLANK('Combining-Exhibit 4'!$J$7),"",'Combining-Exhibit 4'!$J$7)</f>
        <v/>
      </c>
      <c r="D2220">
        <v>33504</v>
      </c>
      <c r="E2220" s="115">
        <f>'Combining-Exhibit 4'!J$31</f>
        <v>0</v>
      </c>
      <c r="F2220" t="s">
        <v>812</v>
      </c>
    </row>
    <row r="2221" spans="1:6" x14ac:dyDescent="0.3">
      <c r="A2221">
        <f>VLOOKUP('Start Here'!$B$2,EntityNumber,2,FALSE)</f>
        <v>510002</v>
      </c>
      <c r="B2221" s="131">
        <f>YEAR('Start Here'!$B$5)</f>
        <v>2025</v>
      </c>
      <c r="C2221" s="213" t="str">
        <f>IF(ISBLANK('Combining-Exhibit 4'!$J$7),"",'Combining-Exhibit 4'!$J$7)</f>
        <v/>
      </c>
      <c r="D2221">
        <v>33505</v>
      </c>
      <c r="E2221" s="115">
        <f>'Combining-Exhibit 4'!J$32</f>
        <v>0</v>
      </c>
      <c r="F2221" t="s">
        <v>812</v>
      </c>
    </row>
    <row r="2222" spans="1:6" x14ac:dyDescent="0.3">
      <c r="A2222">
        <f>VLOOKUP('Start Here'!$B$2,EntityNumber,2,FALSE)</f>
        <v>510002</v>
      </c>
      <c r="B2222" s="131">
        <f>YEAR('Start Here'!$B$5)</f>
        <v>2025</v>
      </c>
      <c r="C2222" s="213" t="str">
        <f>IF(ISBLANK('Combining-Exhibit 4'!$J$7),"",'Combining-Exhibit 4'!$J$7)</f>
        <v/>
      </c>
      <c r="D2222">
        <v>33506</v>
      </c>
      <c r="E2222" s="115">
        <f>'Combining-Exhibit 4'!J$33</f>
        <v>0</v>
      </c>
      <c r="F2222" t="s">
        <v>812</v>
      </c>
    </row>
    <row r="2223" spans="1:6" x14ac:dyDescent="0.3">
      <c r="A2223">
        <f>VLOOKUP('Start Here'!$B$2,EntityNumber,2,FALSE)</f>
        <v>510002</v>
      </c>
      <c r="B2223" s="131">
        <f>YEAR('Start Here'!$B$5)</f>
        <v>2025</v>
      </c>
      <c r="C2223" s="213" t="str">
        <f>IF(ISBLANK('Combining-Exhibit 4'!$J$7),"",'Combining-Exhibit 4'!$J$7)</f>
        <v/>
      </c>
      <c r="D2223">
        <v>33507</v>
      </c>
      <c r="E2223" s="115">
        <f>'Combining-Exhibit 4'!J$34</f>
        <v>0</v>
      </c>
      <c r="F2223" t="s">
        <v>812</v>
      </c>
    </row>
    <row r="2224" spans="1:6" x14ac:dyDescent="0.3">
      <c r="A2224">
        <f>VLOOKUP('Start Here'!$B$2,EntityNumber,2,FALSE)</f>
        <v>510002</v>
      </c>
      <c r="B2224" s="131">
        <f>YEAR('Start Here'!$B$5)</f>
        <v>2025</v>
      </c>
      <c r="C2224" s="213" t="str">
        <f>IF(ISBLANK('Combining-Exhibit 4'!$J$7),"",'Combining-Exhibit 4'!$J$7)</f>
        <v/>
      </c>
      <c r="D2224">
        <v>33508</v>
      </c>
      <c r="E2224" s="115">
        <f>'Combining-Exhibit 4'!J$35</f>
        <v>0</v>
      </c>
      <c r="F2224" t="s">
        <v>812</v>
      </c>
    </row>
    <row r="2225" spans="1:6" x14ac:dyDescent="0.3">
      <c r="A2225">
        <f>VLOOKUP('Start Here'!$B$2,EntityNumber,2,FALSE)</f>
        <v>510002</v>
      </c>
      <c r="B2225" s="131">
        <f>YEAR('Start Here'!$B$5)</f>
        <v>2025</v>
      </c>
      <c r="C2225" s="213" t="str">
        <f>IF(ISBLANK('Combining-Exhibit 4'!$J$7),"",'Combining-Exhibit 4'!$J$7)</f>
        <v/>
      </c>
      <c r="D2225">
        <v>33509</v>
      </c>
      <c r="E2225" s="115">
        <f>'Combining-Exhibit 4'!J$36</f>
        <v>0</v>
      </c>
      <c r="F2225" t="s">
        <v>812</v>
      </c>
    </row>
    <row r="2226" spans="1:6" x14ac:dyDescent="0.3">
      <c r="A2226">
        <f>VLOOKUP('Start Here'!$B$2,EntityNumber,2,FALSE)</f>
        <v>510002</v>
      </c>
      <c r="B2226" s="131">
        <f>YEAR('Start Here'!$B$5)</f>
        <v>2025</v>
      </c>
      <c r="C2226" s="213" t="str">
        <f>IF(ISBLANK('Combining-Exhibit 4'!$J$7),"",'Combining-Exhibit 4'!$J$7)</f>
        <v/>
      </c>
      <c r="D2226">
        <v>33510</v>
      </c>
      <c r="E2226" s="115">
        <f>'Combining-Exhibit 4'!J$37</f>
        <v>0</v>
      </c>
      <c r="F2226" t="s">
        <v>812</v>
      </c>
    </row>
    <row r="2227" spans="1:6" x14ac:dyDescent="0.3">
      <c r="A2227">
        <f>VLOOKUP('Start Here'!$B$2,EntityNumber,2,FALSE)</f>
        <v>510002</v>
      </c>
      <c r="B2227" s="131">
        <f>YEAR('Start Here'!$B$5)</f>
        <v>2025</v>
      </c>
      <c r="C2227" s="213" t="str">
        <f>IF(ISBLANK('Combining-Exhibit 4'!$J$7),"",'Combining-Exhibit 4'!$J$7)</f>
        <v/>
      </c>
      <c r="D2227">
        <v>33511</v>
      </c>
      <c r="E2227" s="115">
        <f>'Combining-Exhibit 4'!J$38</f>
        <v>0</v>
      </c>
      <c r="F2227" t="s">
        <v>812</v>
      </c>
    </row>
    <row r="2228" spans="1:6" x14ac:dyDescent="0.3">
      <c r="A2228">
        <f>VLOOKUP('Start Here'!$B$2,EntityNumber,2,FALSE)</f>
        <v>510002</v>
      </c>
      <c r="B2228" s="131">
        <f>YEAR('Start Here'!$B$5)</f>
        <v>2025</v>
      </c>
      <c r="C2228" s="213" t="str">
        <f>IF(ISBLANK('Combining-Exhibit 4'!$J$7),"",'Combining-Exhibit 4'!$J$7)</f>
        <v/>
      </c>
      <c r="D2228">
        <v>33513</v>
      </c>
      <c r="E2228" s="115">
        <f>'Combining-Exhibit 4'!J$39</f>
        <v>0</v>
      </c>
      <c r="F2228" t="s">
        <v>812</v>
      </c>
    </row>
    <row r="2229" spans="1:6" x14ac:dyDescent="0.3">
      <c r="A2229">
        <f>VLOOKUP('Start Here'!$B$2,EntityNumber,2,FALSE)</f>
        <v>510002</v>
      </c>
      <c r="B2229" s="131">
        <f>YEAR('Start Here'!$B$5)</f>
        <v>2025</v>
      </c>
      <c r="C2229" s="213" t="str">
        <f>IF(ISBLANK('Combining-Exhibit 4'!$J$7),"",'Combining-Exhibit 4'!$J$7)</f>
        <v/>
      </c>
      <c r="D2229">
        <v>33514</v>
      </c>
      <c r="E2229" s="115">
        <f>'Combining-Exhibit 4'!J$40</f>
        <v>0</v>
      </c>
      <c r="F2229" t="s">
        <v>812</v>
      </c>
    </row>
    <row r="2230" spans="1:6" x14ac:dyDescent="0.3">
      <c r="A2230">
        <f>VLOOKUP('Start Here'!$B$2,EntityNumber,2,FALSE)</f>
        <v>510002</v>
      </c>
      <c r="B2230" s="131">
        <f>YEAR('Start Here'!$B$5)</f>
        <v>2025</v>
      </c>
      <c r="C2230" s="213" t="str">
        <f>IF(ISBLANK('Combining-Exhibit 4'!$J$7),"",'Combining-Exhibit 4'!$J$7)</f>
        <v/>
      </c>
      <c r="D2230">
        <v>33515</v>
      </c>
      <c r="E2230" s="115">
        <f>'Combining-Exhibit 4'!J$41</f>
        <v>0</v>
      </c>
      <c r="F2230" t="s">
        <v>812</v>
      </c>
    </row>
    <row r="2231" spans="1:6" x14ac:dyDescent="0.3">
      <c r="A2231">
        <f>VLOOKUP('Start Here'!$B$2,EntityNumber,2,FALSE)</f>
        <v>510002</v>
      </c>
      <c r="B2231" s="131">
        <f>YEAR('Start Here'!$B$5)</f>
        <v>2025</v>
      </c>
      <c r="C2231" s="213" t="str">
        <f>IF(ISBLANK('Combining-Exhibit 4'!$J$7),"",'Combining-Exhibit 4'!$J$7)</f>
        <v/>
      </c>
      <c r="D2231">
        <v>33516</v>
      </c>
      <c r="E2231" s="115">
        <f>'Combining-Exhibit 4'!J$42</f>
        <v>0</v>
      </c>
      <c r="F2231" t="s">
        <v>812</v>
      </c>
    </row>
    <row r="2232" spans="1:6" x14ac:dyDescent="0.3">
      <c r="A2232">
        <f>VLOOKUP('Start Here'!$B$2,EntityNumber,2,FALSE)</f>
        <v>510002</v>
      </c>
      <c r="B2232" s="131">
        <f>YEAR('Start Here'!$B$5)</f>
        <v>2025</v>
      </c>
      <c r="C2232" s="213" t="str">
        <f>IF(ISBLANK('Combining-Exhibit 4'!$J$7),"",'Combining-Exhibit 4'!$J$7)</f>
        <v/>
      </c>
      <c r="D2232">
        <v>33517</v>
      </c>
      <c r="E2232" s="115">
        <f>'Combining-Exhibit 4'!J$43</f>
        <v>0</v>
      </c>
      <c r="F2232" t="s">
        <v>812</v>
      </c>
    </row>
    <row r="2233" spans="1:6" x14ac:dyDescent="0.3">
      <c r="A2233">
        <f>VLOOKUP('Start Here'!$B$2,EntityNumber,2,FALSE)</f>
        <v>510002</v>
      </c>
      <c r="B2233" s="131">
        <f>YEAR('Start Here'!$B$5)</f>
        <v>2025</v>
      </c>
      <c r="C2233" s="213" t="str">
        <f>IF(ISBLANK('Combining-Exhibit 4'!$J$7),"",'Combining-Exhibit 4'!$J$7)</f>
        <v/>
      </c>
      <c r="D2233">
        <v>33518</v>
      </c>
      <c r="E2233" s="115">
        <f>'Combining-Exhibit 4'!J$44</f>
        <v>0</v>
      </c>
      <c r="F2233" t="s">
        <v>812</v>
      </c>
    </row>
    <row r="2234" spans="1:6" x14ac:dyDescent="0.3">
      <c r="A2234">
        <f>VLOOKUP('Start Here'!$B$2,EntityNumber,2,FALSE)</f>
        <v>510002</v>
      </c>
      <c r="B2234" s="131">
        <f>YEAR('Start Here'!$B$5)</f>
        <v>2025</v>
      </c>
      <c r="C2234" s="213" t="str">
        <f>IF(ISBLANK('Combining-Exhibit 4'!$J$7),"",'Combining-Exhibit 4'!$J$7)</f>
        <v/>
      </c>
      <c r="D2234">
        <v>33519</v>
      </c>
      <c r="E2234" s="115">
        <f>'Combining-Exhibit 4'!J$45</f>
        <v>0</v>
      </c>
      <c r="F2234" t="s">
        <v>812</v>
      </c>
    </row>
    <row r="2235" spans="1:6" x14ac:dyDescent="0.3">
      <c r="A2235">
        <f>VLOOKUP('Start Here'!$B$2,EntityNumber,2,FALSE)</f>
        <v>510002</v>
      </c>
      <c r="B2235" s="131">
        <f>YEAR('Start Here'!$B$5)</f>
        <v>2025</v>
      </c>
      <c r="C2235" s="213" t="str">
        <f>IF(ISBLANK('Combining-Exhibit 4'!$J$7),"",'Combining-Exhibit 4'!$J$7)</f>
        <v/>
      </c>
      <c r="D2235">
        <v>33599</v>
      </c>
      <c r="E2235" s="115">
        <f>'Combining-Exhibit 4'!J$46</f>
        <v>0</v>
      </c>
      <c r="F2235" t="s">
        <v>812</v>
      </c>
    </row>
    <row r="2236" spans="1:6" x14ac:dyDescent="0.3">
      <c r="A2236">
        <f>VLOOKUP('Start Here'!$B$2,EntityNumber,2,FALSE)</f>
        <v>510002</v>
      </c>
      <c r="B2236" s="131">
        <f>YEAR('Start Here'!$B$5)</f>
        <v>2025</v>
      </c>
      <c r="C2236" s="213" t="str">
        <f>IF(ISBLANK('Combining-Exhibit 4'!$J$7),"",'Combining-Exhibit 4'!$J$7)</f>
        <v/>
      </c>
      <c r="D2236">
        <v>33600</v>
      </c>
      <c r="E2236" s="115">
        <f>'Combining-Exhibit 4'!J$47</f>
        <v>0</v>
      </c>
      <c r="F2236" t="s">
        <v>812</v>
      </c>
    </row>
    <row r="2237" spans="1:6" x14ac:dyDescent="0.3">
      <c r="A2237">
        <f>VLOOKUP('Start Here'!$B$2,EntityNumber,2,FALSE)</f>
        <v>510002</v>
      </c>
      <c r="B2237" s="131">
        <f>YEAR('Start Here'!$B$5)</f>
        <v>2025</v>
      </c>
      <c r="C2237" s="213" t="str">
        <f>IF(ISBLANK('Combining-Exhibit 4'!$J$7),"",'Combining-Exhibit 4'!$J$7)</f>
        <v/>
      </c>
      <c r="D2237">
        <v>33800</v>
      </c>
      <c r="E2237" s="115">
        <f>'Combining-Exhibit 4'!J$48</f>
        <v>0</v>
      </c>
      <c r="F2237" t="s">
        <v>812</v>
      </c>
    </row>
    <row r="2238" spans="1:6" x14ac:dyDescent="0.3">
      <c r="A2238">
        <f>VLOOKUP('Start Here'!$B$2,EntityNumber,2,FALSE)</f>
        <v>510002</v>
      </c>
      <c r="B2238" s="131">
        <f>YEAR('Start Here'!$B$5)</f>
        <v>2025</v>
      </c>
      <c r="C2238" s="213" t="str">
        <f>IF(ISBLANK('Combining-Exhibit 4'!$J$7),"",'Combining-Exhibit 4'!$J$7)</f>
        <v/>
      </c>
      <c r="D2238">
        <v>33900</v>
      </c>
      <c r="E2238" s="115">
        <f>'Combining-Exhibit 4'!J$49</f>
        <v>0</v>
      </c>
      <c r="F2238" t="s">
        <v>812</v>
      </c>
    </row>
    <row r="2239" spans="1:6" x14ac:dyDescent="0.3">
      <c r="A2239">
        <f>VLOOKUP('Start Here'!$B$2,EntityNumber,2,FALSE)</f>
        <v>510002</v>
      </c>
      <c r="B2239" s="131">
        <f>YEAR('Start Here'!$B$5)</f>
        <v>2025</v>
      </c>
      <c r="C2239" s="213" t="str">
        <f>IF(ISBLANK('Combining-Exhibit 4'!$J$7),"",'Combining-Exhibit 4'!$J$7)</f>
        <v/>
      </c>
      <c r="D2239">
        <v>34110</v>
      </c>
      <c r="E2239" s="115">
        <f>'Combining-Exhibit 4'!J$54</f>
        <v>0</v>
      </c>
      <c r="F2239" t="s">
        <v>812</v>
      </c>
    </row>
    <row r="2240" spans="1:6" x14ac:dyDescent="0.3">
      <c r="A2240">
        <f>VLOOKUP('Start Here'!$B$2,EntityNumber,2,FALSE)</f>
        <v>510002</v>
      </c>
      <c r="B2240" s="131">
        <f>YEAR('Start Here'!$B$5)</f>
        <v>2025</v>
      </c>
      <c r="C2240" s="213" t="str">
        <f>IF(ISBLANK('Combining-Exhibit 4'!$J$7),"",'Combining-Exhibit 4'!$J$7)</f>
        <v/>
      </c>
      <c r="D2240">
        <v>34120</v>
      </c>
      <c r="E2240" s="115">
        <f>'Combining-Exhibit 4'!J$55</f>
        <v>0</v>
      </c>
      <c r="F2240" t="s">
        <v>812</v>
      </c>
    </row>
    <row r="2241" spans="1:6" x14ac:dyDescent="0.3">
      <c r="A2241">
        <f>VLOOKUP('Start Here'!$B$2,EntityNumber,2,FALSE)</f>
        <v>510002</v>
      </c>
      <c r="B2241" s="131">
        <f>YEAR('Start Here'!$B$5)</f>
        <v>2025</v>
      </c>
      <c r="C2241" s="213" t="str">
        <f>IF(ISBLANK('Combining-Exhibit 4'!$J$7),"",'Combining-Exhibit 4'!$J$7)</f>
        <v/>
      </c>
      <c r="D2241">
        <v>34130</v>
      </c>
      <c r="E2241" s="115">
        <f>'Combining-Exhibit 4'!J$56</f>
        <v>0</v>
      </c>
      <c r="F2241" t="s">
        <v>812</v>
      </c>
    </row>
    <row r="2242" spans="1:6" x14ac:dyDescent="0.3">
      <c r="A2242">
        <f>VLOOKUP('Start Here'!$B$2,EntityNumber,2,FALSE)</f>
        <v>510002</v>
      </c>
      <c r="B2242" s="131">
        <f>YEAR('Start Here'!$B$5)</f>
        <v>2025</v>
      </c>
      <c r="C2242" s="213" t="str">
        <f>IF(ISBLANK('Combining-Exhibit 4'!$J$7),"",'Combining-Exhibit 4'!$J$7)</f>
        <v/>
      </c>
      <c r="D2242">
        <v>34140</v>
      </c>
      <c r="E2242" s="115">
        <f>'Combining-Exhibit 4'!J$57</f>
        <v>0</v>
      </c>
      <c r="F2242" t="s">
        <v>812</v>
      </c>
    </row>
    <row r="2243" spans="1:6" x14ac:dyDescent="0.3">
      <c r="A2243">
        <f>VLOOKUP('Start Here'!$B$2,EntityNumber,2,FALSE)</f>
        <v>510002</v>
      </c>
      <c r="B2243" s="131">
        <f>YEAR('Start Here'!$B$5)</f>
        <v>2025</v>
      </c>
      <c r="C2243" s="213" t="str">
        <f>IF(ISBLANK('Combining-Exhibit 4'!$J$7),"",'Combining-Exhibit 4'!$J$7)</f>
        <v/>
      </c>
      <c r="D2243">
        <v>34150</v>
      </c>
      <c r="E2243" s="115">
        <f>'Combining-Exhibit 4'!J$58</f>
        <v>0</v>
      </c>
      <c r="F2243" t="s">
        <v>812</v>
      </c>
    </row>
    <row r="2244" spans="1:6" x14ac:dyDescent="0.3">
      <c r="A2244">
        <f>VLOOKUP('Start Here'!$B$2,EntityNumber,2,FALSE)</f>
        <v>510002</v>
      </c>
      <c r="B2244" s="131">
        <f>YEAR('Start Here'!$B$5)</f>
        <v>2025</v>
      </c>
      <c r="C2244" s="213" t="str">
        <f>IF(ISBLANK('Combining-Exhibit 4'!$J$7),"",'Combining-Exhibit 4'!$J$7)</f>
        <v/>
      </c>
      <c r="D2244">
        <v>34190</v>
      </c>
      <c r="E2244" s="115">
        <f>'Combining-Exhibit 4'!J$59</f>
        <v>0</v>
      </c>
      <c r="F2244" t="s">
        <v>812</v>
      </c>
    </row>
    <row r="2245" spans="1:6" x14ac:dyDescent="0.3">
      <c r="A2245">
        <f>VLOOKUP('Start Here'!$B$2,EntityNumber,2,FALSE)</f>
        <v>510002</v>
      </c>
      <c r="B2245" s="131">
        <f>YEAR('Start Here'!$B$5)</f>
        <v>2025</v>
      </c>
      <c r="C2245" s="213" t="str">
        <f>IF(ISBLANK('Combining-Exhibit 4'!$J$7),"",'Combining-Exhibit 4'!$J$7)</f>
        <v/>
      </c>
      <c r="D2245">
        <v>34210</v>
      </c>
      <c r="E2245" s="115">
        <f>'Combining-Exhibit 4'!J$61</f>
        <v>0</v>
      </c>
      <c r="F2245" t="s">
        <v>812</v>
      </c>
    </row>
    <row r="2246" spans="1:6" x14ac:dyDescent="0.3">
      <c r="A2246">
        <f>VLOOKUP('Start Here'!$B$2,EntityNumber,2,FALSE)</f>
        <v>510002</v>
      </c>
      <c r="B2246" s="131">
        <f>YEAR('Start Here'!$B$5)</f>
        <v>2025</v>
      </c>
      <c r="C2246" s="213" t="str">
        <f>IF(ISBLANK('Combining-Exhibit 4'!$J$7),"",'Combining-Exhibit 4'!$J$7)</f>
        <v/>
      </c>
      <c r="D2246">
        <v>34220</v>
      </c>
      <c r="E2246" s="115">
        <f>'Combining-Exhibit 4'!J$62</f>
        <v>0</v>
      </c>
      <c r="F2246" t="s">
        <v>812</v>
      </c>
    </row>
    <row r="2247" spans="1:6" x14ac:dyDescent="0.3">
      <c r="A2247">
        <f>VLOOKUP('Start Here'!$B$2,EntityNumber,2,FALSE)</f>
        <v>510002</v>
      </c>
      <c r="B2247" s="131">
        <f>YEAR('Start Here'!$B$5)</f>
        <v>2025</v>
      </c>
      <c r="C2247" s="213" t="str">
        <f>IF(ISBLANK('Combining-Exhibit 4'!$J$7),"",'Combining-Exhibit 4'!$J$7)</f>
        <v/>
      </c>
      <c r="D2247">
        <v>34230</v>
      </c>
      <c r="E2247" s="115">
        <f>'Combining-Exhibit 4'!J$63</f>
        <v>0</v>
      </c>
      <c r="F2247" t="s">
        <v>812</v>
      </c>
    </row>
    <row r="2248" spans="1:6" x14ac:dyDescent="0.3">
      <c r="A2248">
        <f>VLOOKUP('Start Here'!$B$2,EntityNumber,2,FALSE)</f>
        <v>510002</v>
      </c>
      <c r="B2248" s="131">
        <f>YEAR('Start Here'!$B$5)</f>
        <v>2025</v>
      </c>
      <c r="C2248" s="213" t="str">
        <f>IF(ISBLANK('Combining-Exhibit 4'!$J$7),"",'Combining-Exhibit 4'!$J$7)</f>
        <v/>
      </c>
      <c r="D2248">
        <v>34290</v>
      </c>
      <c r="E2248" s="115">
        <f>'Combining-Exhibit 4'!J$64</f>
        <v>0</v>
      </c>
      <c r="F2248" t="s">
        <v>812</v>
      </c>
    </row>
    <row r="2249" spans="1:6" x14ac:dyDescent="0.3">
      <c r="A2249">
        <f>VLOOKUP('Start Here'!$B$2,EntityNumber,2,FALSE)</f>
        <v>510002</v>
      </c>
      <c r="B2249" s="131">
        <f>YEAR('Start Here'!$B$5)</f>
        <v>2025</v>
      </c>
      <c r="C2249" s="213" t="str">
        <f>IF(ISBLANK('Combining-Exhibit 4'!$J$7),"",'Combining-Exhibit 4'!$J$7)</f>
        <v/>
      </c>
      <c r="D2249">
        <v>34310</v>
      </c>
      <c r="E2249" s="115">
        <f>'Combining-Exhibit 4'!J$66</f>
        <v>0</v>
      </c>
      <c r="F2249" t="s">
        <v>812</v>
      </c>
    </row>
    <row r="2250" spans="1:6" x14ac:dyDescent="0.3">
      <c r="A2250">
        <f>VLOOKUP('Start Here'!$B$2,EntityNumber,2,FALSE)</f>
        <v>510002</v>
      </c>
      <c r="B2250" s="131">
        <f>YEAR('Start Here'!$B$5)</f>
        <v>2025</v>
      </c>
      <c r="C2250" s="213" t="str">
        <f>IF(ISBLANK('Combining-Exhibit 4'!$J$7),"",'Combining-Exhibit 4'!$J$7)</f>
        <v/>
      </c>
      <c r="D2250">
        <v>34320</v>
      </c>
      <c r="E2250" s="115">
        <f>'Combining-Exhibit 4'!J$67</f>
        <v>0</v>
      </c>
      <c r="F2250" t="s">
        <v>812</v>
      </c>
    </row>
    <row r="2251" spans="1:6" x14ac:dyDescent="0.3">
      <c r="A2251">
        <f>VLOOKUP('Start Here'!$B$2,EntityNumber,2,FALSE)</f>
        <v>510002</v>
      </c>
      <c r="B2251" s="131">
        <f>YEAR('Start Here'!$B$5)</f>
        <v>2025</v>
      </c>
      <c r="C2251" s="213" t="str">
        <f>IF(ISBLANK('Combining-Exhibit 4'!$J$7),"",'Combining-Exhibit 4'!$J$7)</f>
        <v/>
      </c>
      <c r="D2251">
        <v>34330</v>
      </c>
      <c r="E2251" s="115">
        <f>'Combining-Exhibit 4'!J$68</f>
        <v>0</v>
      </c>
      <c r="F2251" t="s">
        <v>812</v>
      </c>
    </row>
    <row r="2252" spans="1:6" x14ac:dyDescent="0.3">
      <c r="A2252">
        <f>VLOOKUP('Start Here'!$B$2,EntityNumber,2,FALSE)</f>
        <v>510002</v>
      </c>
      <c r="B2252" s="131">
        <f>YEAR('Start Here'!$B$5)</f>
        <v>2025</v>
      </c>
      <c r="C2252" s="213" t="str">
        <f>IF(ISBLANK('Combining-Exhibit 4'!$J$7),"",'Combining-Exhibit 4'!$J$7)</f>
        <v/>
      </c>
      <c r="D2252">
        <v>34390</v>
      </c>
      <c r="E2252" s="115">
        <f>'Combining-Exhibit 4'!J$69</f>
        <v>0</v>
      </c>
      <c r="F2252" t="s">
        <v>812</v>
      </c>
    </row>
    <row r="2253" spans="1:6" x14ac:dyDescent="0.3">
      <c r="A2253">
        <f>VLOOKUP('Start Here'!$B$2,EntityNumber,2,FALSE)</f>
        <v>510002</v>
      </c>
      <c r="B2253" s="131">
        <f>YEAR('Start Here'!$B$5)</f>
        <v>2025</v>
      </c>
      <c r="C2253" s="213" t="str">
        <f>IF(ISBLANK('Combining-Exhibit 4'!$J$7),"",'Combining-Exhibit 4'!$J$7)</f>
        <v/>
      </c>
      <c r="D2253">
        <v>34411</v>
      </c>
      <c r="E2253" s="115">
        <f>'Combining-Exhibit 4'!J$72</f>
        <v>0</v>
      </c>
      <c r="F2253" t="s">
        <v>812</v>
      </c>
    </row>
    <row r="2254" spans="1:6" x14ac:dyDescent="0.3">
      <c r="A2254">
        <f>VLOOKUP('Start Here'!$B$2,EntityNumber,2,FALSE)</f>
        <v>510002</v>
      </c>
      <c r="B2254" s="131">
        <f>YEAR('Start Here'!$B$5)</f>
        <v>2025</v>
      </c>
      <c r="C2254" s="213" t="str">
        <f>IF(ISBLANK('Combining-Exhibit 4'!$J$7),"",'Combining-Exhibit 4'!$J$7)</f>
        <v/>
      </c>
      <c r="D2254">
        <v>34412</v>
      </c>
      <c r="E2254" s="115">
        <f>'Combining-Exhibit 4'!J$73</f>
        <v>0</v>
      </c>
      <c r="F2254" t="s">
        <v>812</v>
      </c>
    </row>
    <row r="2255" spans="1:6" x14ac:dyDescent="0.3">
      <c r="A2255">
        <f>VLOOKUP('Start Here'!$B$2,EntityNumber,2,FALSE)</f>
        <v>510002</v>
      </c>
      <c r="B2255" s="131">
        <f>YEAR('Start Here'!$B$5)</f>
        <v>2025</v>
      </c>
      <c r="C2255" s="213" t="str">
        <f>IF(ISBLANK('Combining-Exhibit 4'!$J$7),"",'Combining-Exhibit 4'!$J$7)</f>
        <v/>
      </c>
      <c r="D2255">
        <v>34413</v>
      </c>
      <c r="E2255" s="115">
        <f>'Combining-Exhibit 4'!J$74</f>
        <v>0</v>
      </c>
      <c r="F2255" t="s">
        <v>812</v>
      </c>
    </row>
    <row r="2256" spans="1:6" x14ac:dyDescent="0.3">
      <c r="A2256">
        <f>VLOOKUP('Start Here'!$B$2,EntityNumber,2,FALSE)</f>
        <v>510002</v>
      </c>
      <c r="B2256" s="131">
        <f>YEAR('Start Here'!$B$5)</f>
        <v>2025</v>
      </c>
      <c r="C2256" s="213" t="str">
        <f>IF(ISBLANK('Combining-Exhibit 4'!$J$7),"",'Combining-Exhibit 4'!$J$7)</f>
        <v/>
      </c>
      <c r="D2256">
        <v>34414</v>
      </c>
      <c r="E2256" s="115">
        <f>'Combining-Exhibit 4'!J$75</f>
        <v>0</v>
      </c>
      <c r="F2256" t="s">
        <v>812</v>
      </c>
    </row>
    <row r="2257" spans="1:6" x14ac:dyDescent="0.3">
      <c r="A2257">
        <f>VLOOKUP('Start Here'!$B$2,EntityNumber,2,FALSE)</f>
        <v>510002</v>
      </c>
      <c r="B2257" s="131">
        <f>YEAR('Start Here'!$B$5)</f>
        <v>2025</v>
      </c>
      <c r="C2257" s="213" t="str">
        <f>IF(ISBLANK('Combining-Exhibit 4'!$J$7),"",'Combining-Exhibit 4'!$J$7)</f>
        <v/>
      </c>
      <c r="D2257">
        <v>34419</v>
      </c>
      <c r="E2257" s="115">
        <f>'Combining-Exhibit 4'!J$76</f>
        <v>0</v>
      </c>
      <c r="F2257" t="s">
        <v>812</v>
      </c>
    </row>
    <row r="2258" spans="1:6" x14ac:dyDescent="0.3">
      <c r="A2258">
        <f>VLOOKUP('Start Here'!$B$2,EntityNumber,2,FALSE)</f>
        <v>510002</v>
      </c>
      <c r="B2258" s="131">
        <f>YEAR('Start Here'!$B$5)</f>
        <v>2025</v>
      </c>
      <c r="C2258" s="213" t="str">
        <f>IF(ISBLANK('Combining-Exhibit 4'!$J$7),"",'Combining-Exhibit 4'!$J$7)</f>
        <v/>
      </c>
      <c r="D2258">
        <v>34421</v>
      </c>
      <c r="E2258" s="115">
        <f>'Combining-Exhibit 4'!J$78</f>
        <v>0</v>
      </c>
      <c r="F2258" t="s">
        <v>812</v>
      </c>
    </row>
    <row r="2259" spans="1:6" x14ac:dyDescent="0.3">
      <c r="A2259">
        <f>VLOOKUP('Start Here'!$B$2,EntityNumber,2,FALSE)</f>
        <v>510002</v>
      </c>
      <c r="B2259" s="131">
        <f>YEAR('Start Here'!$B$5)</f>
        <v>2025</v>
      </c>
      <c r="C2259" s="213" t="str">
        <f>IF(ISBLANK('Combining-Exhibit 4'!$J$7),"",'Combining-Exhibit 4'!$J$7)</f>
        <v/>
      </c>
      <c r="D2259">
        <v>34422</v>
      </c>
      <c r="E2259" s="115">
        <f>'Combining-Exhibit 4'!J$79</f>
        <v>0</v>
      </c>
      <c r="F2259" t="s">
        <v>812</v>
      </c>
    </row>
    <row r="2260" spans="1:6" x14ac:dyDescent="0.3">
      <c r="A2260">
        <f>VLOOKUP('Start Here'!$B$2,EntityNumber,2,FALSE)</f>
        <v>510002</v>
      </c>
      <c r="B2260" s="131">
        <f>YEAR('Start Here'!$B$5)</f>
        <v>2025</v>
      </c>
      <c r="C2260" s="213" t="str">
        <f>IF(ISBLANK('Combining-Exhibit 4'!$J$7),"",'Combining-Exhibit 4'!$J$7)</f>
        <v/>
      </c>
      <c r="D2260">
        <v>34423</v>
      </c>
      <c r="E2260" s="115">
        <f>'Combining-Exhibit 4'!J$80</f>
        <v>0</v>
      </c>
      <c r="F2260" t="s">
        <v>812</v>
      </c>
    </row>
    <row r="2261" spans="1:6" x14ac:dyDescent="0.3">
      <c r="A2261">
        <f>VLOOKUP('Start Here'!$B$2,EntityNumber,2,FALSE)</f>
        <v>510002</v>
      </c>
      <c r="B2261" s="131">
        <f>YEAR('Start Here'!$B$5)</f>
        <v>2025</v>
      </c>
      <c r="C2261" s="213" t="str">
        <f>IF(ISBLANK('Combining-Exhibit 4'!$J$7),"",'Combining-Exhibit 4'!$J$7)</f>
        <v/>
      </c>
      <c r="D2261">
        <v>34424</v>
      </c>
      <c r="E2261" s="115">
        <f>'Combining-Exhibit 4'!J$81</f>
        <v>0</v>
      </c>
      <c r="F2261" t="s">
        <v>812</v>
      </c>
    </row>
    <row r="2262" spans="1:6" x14ac:dyDescent="0.3">
      <c r="A2262">
        <f>VLOOKUP('Start Here'!$B$2,EntityNumber,2,FALSE)</f>
        <v>510002</v>
      </c>
      <c r="B2262" s="131">
        <f>YEAR('Start Here'!$B$5)</f>
        <v>2025</v>
      </c>
      <c r="C2262" s="213" t="str">
        <f>IF(ISBLANK('Combining-Exhibit 4'!$J$7),"",'Combining-Exhibit 4'!$J$7)</f>
        <v/>
      </c>
      <c r="D2262">
        <v>34429</v>
      </c>
      <c r="E2262" s="115">
        <f>'Combining-Exhibit 4'!J$82</f>
        <v>0</v>
      </c>
      <c r="F2262" t="s">
        <v>812</v>
      </c>
    </row>
    <row r="2263" spans="1:6" x14ac:dyDescent="0.3">
      <c r="A2263">
        <f>VLOOKUP('Start Here'!$B$2,EntityNumber,2,FALSE)</f>
        <v>510002</v>
      </c>
      <c r="B2263" s="131">
        <f>YEAR('Start Here'!$B$5)</f>
        <v>2025</v>
      </c>
      <c r="C2263" s="213" t="str">
        <f>IF(ISBLANK('Combining-Exhibit 4'!$J$7),"",'Combining-Exhibit 4'!$J$7)</f>
        <v/>
      </c>
      <c r="D2263">
        <v>34430</v>
      </c>
      <c r="E2263" s="115">
        <f>'Combining-Exhibit 4'!J$83</f>
        <v>0</v>
      </c>
      <c r="F2263" t="s">
        <v>812</v>
      </c>
    </row>
    <row r="2264" spans="1:6" x14ac:dyDescent="0.3">
      <c r="A2264">
        <f>VLOOKUP('Start Here'!$B$2,EntityNumber,2,FALSE)</f>
        <v>510002</v>
      </c>
      <c r="B2264" s="131">
        <f>YEAR('Start Here'!$B$5)</f>
        <v>2025</v>
      </c>
      <c r="C2264" s="213" t="str">
        <f>IF(ISBLANK('Combining-Exhibit 4'!$J$7),"",'Combining-Exhibit 4'!$J$7)</f>
        <v/>
      </c>
      <c r="D2264">
        <v>34440</v>
      </c>
      <c r="E2264" s="115">
        <f>'Combining-Exhibit 4'!J$84</f>
        <v>0</v>
      </c>
      <c r="F2264" t="s">
        <v>812</v>
      </c>
    </row>
    <row r="2265" spans="1:6" x14ac:dyDescent="0.3">
      <c r="A2265">
        <f>VLOOKUP('Start Here'!$B$2,EntityNumber,2,FALSE)</f>
        <v>510002</v>
      </c>
      <c r="B2265" s="131">
        <f>YEAR('Start Here'!$B$5)</f>
        <v>2025</v>
      </c>
      <c r="C2265" s="213" t="str">
        <f>IF(ISBLANK('Combining-Exhibit 4'!$J$7),"",'Combining-Exhibit 4'!$J$7)</f>
        <v/>
      </c>
      <c r="D2265">
        <v>34500</v>
      </c>
      <c r="E2265" s="115">
        <f>'Combining-Exhibit 4'!J$85</f>
        <v>0</v>
      </c>
      <c r="F2265" t="s">
        <v>812</v>
      </c>
    </row>
    <row r="2266" spans="1:6" x14ac:dyDescent="0.3">
      <c r="A2266">
        <f>VLOOKUP('Start Here'!$B$2,EntityNumber,2,FALSE)</f>
        <v>510002</v>
      </c>
      <c r="B2266" s="131">
        <f>YEAR('Start Here'!$B$5)</f>
        <v>2025</v>
      </c>
      <c r="C2266" s="213" t="str">
        <f>IF(ISBLANK('Combining-Exhibit 4'!$J$7),"",'Combining-Exhibit 4'!$J$7)</f>
        <v/>
      </c>
      <c r="D2266">
        <v>34600</v>
      </c>
      <c r="E2266" s="115">
        <f>'Combining-Exhibit 4'!J$86</f>
        <v>0</v>
      </c>
      <c r="F2266" t="s">
        <v>812</v>
      </c>
    </row>
    <row r="2267" spans="1:6" x14ac:dyDescent="0.3">
      <c r="A2267">
        <f>VLOOKUP('Start Here'!$B$2,EntityNumber,2,FALSE)</f>
        <v>510002</v>
      </c>
      <c r="B2267" s="131">
        <f>YEAR('Start Here'!$B$5)</f>
        <v>2025</v>
      </c>
      <c r="C2267" s="213" t="str">
        <f>IF(ISBLANK('Combining-Exhibit 4'!$J$7),"",'Combining-Exhibit 4'!$J$7)</f>
        <v/>
      </c>
      <c r="D2267">
        <v>34800</v>
      </c>
      <c r="E2267" s="115">
        <f>'Combining-Exhibit 4'!J$87</f>
        <v>0</v>
      </c>
      <c r="F2267" t="s">
        <v>812</v>
      </c>
    </row>
    <row r="2268" spans="1:6" x14ac:dyDescent="0.3">
      <c r="A2268">
        <f>VLOOKUP('Start Here'!$B$2,EntityNumber,2,FALSE)</f>
        <v>510002</v>
      </c>
      <c r="B2268" s="131">
        <f>YEAR('Start Here'!$B$5)</f>
        <v>2025</v>
      </c>
      <c r="C2268" s="213" t="str">
        <f>IF(ISBLANK('Combining-Exhibit 4'!$J$7),"",'Combining-Exhibit 4'!$J$7)</f>
        <v/>
      </c>
      <c r="D2268">
        <v>34900</v>
      </c>
      <c r="E2268" s="115">
        <f>'Combining-Exhibit 4'!J$88</f>
        <v>0</v>
      </c>
      <c r="F2268" t="s">
        <v>812</v>
      </c>
    </row>
    <row r="2269" spans="1:6" x14ac:dyDescent="0.3">
      <c r="A2269">
        <f>VLOOKUP('Start Here'!$B$2,EntityNumber,2,FALSE)</f>
        <v>510002</v>
      </c>
      <c r="B2269" s="131">
        <f>YEAR('Start Here'!$B$5)</f>
        <v>2025</v>
      </c>
      <c r="C2269" s="213" t="str">
        <f>IF(ISBLANK('Combining-Exhibit 4'!$J$7),"",'Combining-Exhibit 4'!$J$7)</f>
        <v/>
      </c>
      <c r="D2269">
        <v>35100</v>
      </c>
      <c r="E2269" s="115">
        <f>'Combining-Exhibit 4'!J$92</f>
        <v>0</v>
      </c>
      <c r="F2269" t="s">
        <v>812</v>
      </c>
    </row>
    <row r="2270" spans="1:6" x14ac:dyDescent="0.3">
      <c r="A2270">
        <f>VLOOKUP('Start Here'!$B$2,EntityNumber,2,FALSE)</f>
        <v>510002</v>
      </c>
      <c r="B2270" s="131">
        <f>YEAR('Start Here'!$B$5)</f>
        <v>2025</v>
      </c>
      <c r="C2270" s="213" t="str">
        <f>IF(ISBLANK('Combining-Exhibit 4'!$J$7),"",'Combining-Exhibit 4'!$J$7)</f>
        <v/>
      </c>
      <c r="D2270">
        <v>35200</v>
      </c>
      <c r="E2270" s="115">
        <f>'Combining-Exhibit 4'!J$93</f>
        <v>0</v>
      </c>
      <c r="F2270" t="s">
        <v>812</v>
      </c>
    </row>
    <row r="2271" spans="1:6" x14ac:dyDescent="0.3">
      <c r="A2271">
        <f>VLOOKUP('Start Here'!$B$2,EntityNumber,2,FALSE)</f>
        <v>510002</v>
      </c>
      <c r="B2271" s="131">
        <f>YEAR('Start Here'!$B$5)</f>
        <v>2025</v>
      </c>
      <c r="C2271" s="213" t="str">
        <f>IF(ISBLANK('Combining-Exhibit 4'!$J$7),"",'Combining-Exhibit 4'!$J$7)</f>
        <v/>
      </c>
      <c r="D2271">
        <v>35300</v>
      </c>
      <c r="E2271" s="115">
        <f>'Combining-Exhibit 4'!J$94</f>
        <v>0</v>
      </c>
      <c r="F2271" t="s">
        <v>812</v>
      </c>
    </row>
    <row r="2272" spans="1:6" x14ac:dyDescent="0.3">
      <c r="A2272">
        <f>VLOOKUP('Start Here'!$B$2,EntityNumber,2,FALSE)</f>
        <v>510002</v>
      </c>
      <c r="B2272" s="131">
        <f>YEAR('Start Here'!$B$5)</f>
        <v>2025</v>
      </c>
      <c r="C2272" s="213" t="str">
        <f>IF(ISBLANK('Combining-Exhibit 4'!$J$7),"",'Combining-Exhibit 4'!$J$7)</f>
        <v/>
      </c>
      <c r="D2272">
        <v>35900</v>
      </c>
      <c r="E2272" s="115">
        <f>'Combining-Exhibit 4'!J$95</f>
        <v>0</v>
      </c>
      <c r="F2272" t="s">
        <v>812</v>
      </c>
    </row>
    <row r="2273" spans="1:6" x14ac:dyDescent="0.3">
      <c r="A2273">
        <f>VLOOKUP('Start Here'!$B$2,EntityNumber,2,FALSE)</f>
        <v>510002</v>
      </c>
      <c r="B2273" s="131">
        <f>YEAR('Start Here'!$B$5)</f>
        <v>2025</v>
      </c>
      <c r="C2273" s="213" t="str">
        <f>IF(ISBLANK('Combining-Exhibit 4'!$J$7),"",'Combining-Exhibit 4'!$J$7)</f>
        <v/>
      </c>
      <c r="D2273">
        <v>36100</v>
      </c>
      <c r="E2273" s="115">
        <f>'Combining-Exhibit 4'!J$99</f>
        <v>0</v>
      </c>
      <c r="F2273" t="s">
        <v>812</v>
      </c>
    </row>
    <row r="2274" spans="1:6" x14ac:dyDescent="0.3">
      <c r="A2274">
        <f>VLOOKUP('Start Here'!$B$2,EntityNumber,2,FALSE)</f>
        <v>510002</v>
      </c>
      <c r="B2274" s="131">
        <f>YEAR('Start Here'!$B$5)</f>
        <v>2025</v>
      </c>
      <c r="C2274" s="213" t="str">
        <f>IF(ISBLANK('Combining-Exhibit 4'!$J$7),"",'Combining-Exhibit 4'!$J$7)</f>
        <v/>
      </c>
      <c r="D2274">
        <v>36200</v>
      </c>
      <c r="E2274" s="115">
        <f>'Combining-Exhibit 4'!J$100</f>
        <v>0</v>
      </c>
      <c r="F2274" t="s">
        <v>812</v>
      </c>
    </row>
    <row r="2275" spans="1:6" x14ac:dyDescent="0.3">
      <c r="A2275">
        <f>VLOOKUP('Start Here'!$B$2,EntityNumber,2,FALSE)</f>
        <v>510002</v>
      </c>
      <c r="B2275" s="131">
        <f>YEAR('Start Here'!$B$5)</f>
        <v>2025</v>
      </c>
      <c r="C2275" s="213" t="str">
        <f>IF(ISBLANK('Combining-Exhibit 4'!$J$7),"",'Combining-Exhibit 4'!$J$7)</f>
        <v/>
      </c>
      <c r="D2275">
        <v>36300</v>
      </c>
      <c r="E2275" s="115">
        <f>'Combining-Exhibit 4'!J$101</f>
        <v>0</v>
      </c>
      <c r="F2275" t="s">
        <v>812</v>
      </c>
    </row>
    <row r="2276" spans="1:6" x14ac:dyDescent="0.3">
      <c r="A2276">
        <f>VLOOKUP('Start Here'!$B$2,EntityNumber,2,FALSE)</f>
        <v>510002</v>
      </c>
      <c r="B2276" s="131">
        <f>YEAR('Start Here'!$B$5)</f>
        <v>2025</v>
      </c>
      <c r="C2276" s="213" t="str">
        <f>IF(ISBLANK('Combining-Exhibit 4'!$J$7),"",'Combining-Exhibit 4'!$J$7)</f>
        <v/>
      </c>
      <c r="D2276">
        <v>36500</v>
      </c>
      <c r="E2276" s="115">
        <f>'Combining-Exhibit 4'!J$102</f>
        <v>0</v>
      </c>
      <c r="F2276" t="s">
        <v>812</v>
      </c>
    </row>
    <row r="2277" spans="1:6" x14ac:dyDescent="0.3">
      <c r="A2277">
        <f>VLOOKUP('Start Here'!$B$2,EntityNumber,2,FALSE)</f>
        <v>510002</v>
      </c>
      <c r="B2277" s="131">
        <f>YEAR('Start Here'!$B$5)</f>
        <v>2025</v>
      </c>
      <c r="C2277" s="213" t="str">
        <f>IF(ISBLANK('Combining-Exhibit 4'!$J$7),"",'Combining-Exhibit 4'!$J$7)</f>
        <v/>
      </c>
      <c r="D2277">
        <v>36600</v>
      </c>
      <c r="E2277" s="115">
        <f>'Combining-Exhibit 4'!J$103</f>
        <v>0</v>
      </c>
      <c r="F2277" t="s">
        <v>812</v>
      </c>
    </row>
    <row r="2278" spans="1:6" x14ac:dyDescent="0.3">
      <c r="A2278">
        <f>VLOOKUP('Start Here'!$B$2,EntityNumber,2,FALSE)</f>
        <v>510002</v>
      </c>
      <c r="B2278" s="131">
        <f>YEAR('Start Here'!$B$5)</f>
        <v>2025</v>
      </c>
      <c r="C2278" s="213" t="str">
        <f>IF(ISBLANK('Combining-Exhibit 4'!$J$7),"",'Combining-Exhibit 4'!$J$7)</f>
        <v/>
      </c>
      <c r="D2278">
        <v>36900</v>
      </c>
      <c r="E2278" s="115">
        <f>'Combining-Exhibit 4'!J$104</f>
        <v>0</v>
      </c>
      <c r="F2278" t="s">
        <v>812</v>
      </c>
    </row>
    <row r="2279" spans="1:6" x14ac:dyDescent="0.3">
      <c r="A2279">
        <f>VLOOKUP('Start Here'!$B$2,EntityNumber,2,FALSE)</f>
        <v>510002</v>
      </c>
      <c r="B2279" s="131">
        <f>YEAR('Start Here'!$B$5)</f>
        <v>2025</v>
      </c>
      <c r="C2279" s="213" t="str">
        <f>IF(ISBLANK('Combining-Exhibit 4'!$J$7),"",'Combining-Exhibit 4'!$J$7)</f>
        <v/>
      </c>
      <c r="D2279">
        <v>411100</v>
      </c>
      <c r="E2279" s="115">
        <f>'Combining-Exhibit 4'!J$111</f>
        <v>0</v>
      </c>
      <c r="F2279" t="s">
        <v>812</v>
      </c>
    </row>
    <row r="2280" spans="1:6" x14ac:dyDescent="0.3">
      <c r="A2280">
        <f>VLOOKUP('Start Here'!$B$2,EntityNumber,2,FALSE)</f>
        <v>510002</v>
      </c>
      <c r="B2280" s="131">
        <f>YEAR('Start Here'!$B$5)</f>
        <v>2025</v>
      </c>
      <c r="C2280" s="213" t="str">
        <f>IF(ISBLANK('Combining-Exhibit 4'!$J$7),"",'Combining-Exhibit 4'!$J$7)</f>
        <v/>
      </c>
      <c r="D2280">
        <v>412000</v>
      </c>
      <c r="E2280" s="115">
        <f>'Combining-Exhibit 4'!J$112</f>
        <v>0</v>
      </c>
      <c r="F2280" t="s">
        <v>812</v>
      </c>
    </row>
    <row r="2281" spans="1:6" x14ac:dyDescent="0.3">
      <c r="A2281">
        <f>VLOOKUP('Start Here'!$B$2,EntityNumber,2,FALSE)</f>
        <v>510002</v>
      </c>
      <c r="B2281" s="131">
        <f>YEAR('Start Here'!$B$5)</f>
        <v>2025</v>
      </c>
      <c r="C2281" s="213" t="str">
        <f>IF(ISBLANK('Combining-Exhibit 4'!$J$7),"",'Combining-Exhibit 4'!$J$7)</f>
        <v/>
      </c>
      <c r="D2281">
        <v>413000</v>
      </c>
      <c r="E2281" s="115">
        <f>'Combining-Exhibit 4'!J$113</f>
        <v>0</v>
      </c>
      <c r="F2281" t="s">
        <v>812</v>
      </c>
    </row>
    <row r="2282" spans="1:6" x14ac:dyDescent="0.3">
      <c r="A2282">
        <f>VLOOKUP('Start Here'!$B$2,EntityNumber,2,FALSE)</f>
        <v>510002</v>
      </c>
      <c r="B2282" s="131">
        <f>YEAR('Start Here'!$B$5)</f>
        <v>2025</v>
      </c>
      <c r="C2282" s="213" t="str">
        <f>IF(ISBLANK('Combining-Exhibit 4'!$J$7),"",'Combining-Exhibit 4'!$J$7)</f>
        <v/>
      </c>
      <c r="D2282">
        <v>414100</v>
      </c>
      <c r="E2282" s="115">
        <f>'Combining-Exhibit 4'!J$115</f>
        <v>0</v>
      </c>
      <c r="F2282" t="s">
        <v>812</v>
      </c>
    </row>
    <row r="2283" spans="1:6" x14ac:dyDescent="0.3">
      <c r="A2283">
        <f>VLOOKUP('Start Here'!$B$2,EntityNumber,2,FALSE)</f>
        <v>510002</v>
      </c>
      <c r="B2283" s="131">
        <f>YEAR('Start Here'!$B$5)</f>
        <v>2025</v>
      </c>
      <c r="C2283" s="213" t="str">
        <f>IF(ISBLANK('Combining-Exhibit 4'!$J$7),"",'Combining-Exhibit 4'!$J$7)</f>
        <v/>
      </c>
      <c r="D2283">
        <v>414200</v>
      </c>
      <c r="E2283" s="115">
        <f>'Combining-Exhibit 4'!J$116</f>
        <v>0</v>
      </c>
      <c r="F2283" t="s">
        <v>812</v>
      </c>
    </row>
    <row r="2284" spans="1:6" x14ac:dyDescent="0.3">
      <c r="A2284">
        <f>VLOOKUP('Start Here'!$B$2,EntityNumber,2,FALSE)</f>
        <v>510002</v>
      </c>
      <c r="B2284" s="131">
        <f>YEAR('Start Here'!$B$5)</f>
        <v>2025</v>
      </c>
      <c r="C2284" s="213" t="str">
        <f>IF(ISBLANK('Combining-Exhibit 4'!$J$7),"",'Combining-Exhibit 4'!$J$7)</f>
        <v/>
      </c>
      <c r="D2284">
        <v>414300</v>
      </c>
      <c r="E2284" s="115">
        <f>'Combining-Exhibit 4'!J$117</f>
        <v>0</v>
      </c>
      <c r="F2284" t="s">
        <v>812</v>
      </c>
    </row>
    <row r="2285" spans="1:6" x14ac:dyDescent="0.3">
      <c r="A2285">
        <f>VLOOKUP('Start Here'!$B$2,EntityNumber,2,FALSE)</f>
        <v>510002</v>
      </c>
      <c r="B2285" s="131">
        <f>YEAR('Start Here'!$B$5)</f>
        <v>2025</v>
      </c>
      <c r="C2285" s="213" t="str">
        <f>IF(ISBLANK('Combining-Exhibit 4'!$J$7),"",'Combining-Exhibit 4'!$J$7)</f>
        <v/>
      </c>
      <c r="D2285">
        <v>414900</v>
      </c>
      <c r="E2285" s="115">
        <f>'Combining-Exhibit 4'!J$118</f>
        <v>0</v>
      </c>
      <c r="F2285" t="s">
        <v>812</v>
      </c>
    </row>
    <row r="2286" spans="1:6" x14ac:dyDescent="0.3">
      <c r="A2286">
        <f>VLOOKUP('Start Here'!$B$2,EntityNumber,2,FALSE)</f>
        <v>510002</v>
      </c>
      <c r="B2286" s="131">
        <f>YEAR('Start Here'!$B$5)</f>
        <v>2025</v>
      </c>
      <c r="C2286" s="213" t="str">
        <f>IF(ISBLANK('Combining-Exhibit 4'!$J$7),"",'Combining-Exhibit 4'!$J$7)</f>
        <v/>
      </c>
      <c r="D2286">
        <v>415100</v>
      </c>
      <c r="E2286" s="115">
        <f>'Combining-Exhibit 4'!J$120</f>
        <v>0</v>
      </c>
      <c r="F2286" t="s">
        <v>812</v>
      </c>
    </row>
    <row r="2287" spans="1:6" x14ac:dyDescent="0.3">
      <c r="A2287">
        <f>VLOOKUP('Start Here'!$B$2,EntityNumber,2,FALSE)</f>
        <v>510002</v>
      </c>
      <c r="B2287" s="131">
        <f>YEAR('Start Here'!$B$5)</f>
        <v>2025</v>
      </c>
      <c r="C2287" s="213" t="str">
        <f>IF(ISBLANK('Combining-Exhibit 4'!$J$7),"",'Combining-Exhibit 4'!$J$7)</f>
        <v/>
      </c>
      <c r="D2287">
        <v>415200</v>
      </c>
      <c r="E2287" s="115">
        <f>'Combining-Exhibit 4'!J$121</f>
        <v>0</v>
      </c>
      <c r="F2287" t="s">
        <v>812</v>
      </c>
    </row>
    <row r="2288" spans="1:6" x14ac:dyDescent="0.3">
      <c r="A2288">
        <f>VLOOKUP('Start Here'!$B$2,EntityNumber,2,FALSE)</f>
        <v>510002</v>
      </c>
      <c r="B2288" s="131">
        <f>YEAR('Start Here'!$B$5)</f>
        <v>2025</v>
      </c>
      <c r="C2288" s="213" t="str">
        <f>IF(ISBLANK('Combining-Exhibit 4'!$J$7),"",'Combining-Exhibit 4'!$J$7)</f>
        <v/>
      </c>
      <c r="D2288">
        <v>415300</v>
      </c>
      <c r="E2288" s="115">
        <f>'Combining-Exhibit 4'!J$122</f>
        <v>0</v>
      </c>
      <c r="F2288" t="s">
        <v>812</v>
      </c>
    </row>
    <row r="2289" spans="1:6" x14ac:dyDescent="0.3">
      <c r="A2289">
        <f>VLOOKUP('Start Here'!$B$2,EntityNumber,2,FALSE)</f>
        <v>510002</v>
      </c>
      <c r="B2289" s="131">
        <f>YEAR('Start Here'!$B$5)</f>
        <v>2025</v>
      </c>
      <c r="C2289" s="213" t="str">
        <f>IF(ISBLANK('Combining-Exhibit 4'!$J$7),"",'Combining-Exhibit 4'!$J$7)</f>
        <v/>
      </c>
      <c r="D2289">
        <v>415400</v>
      </c>
      <c r="E2289" s="115">
        <f>'Combining-Exhibit 4'!J$123</f>
        <v>0</v>
      </c>
      <c r="F2289" t="s">
        <v>812</v>
      </c>
    </row>
    <row r="2290" spans="1:6" x14ac:dyDescent="0.3">
      <c r="A2290">
        <f>VLOOKUP('Start Here'!$B$2,EntityNumber,2,FALSE)</f>
        <v>510002</v>
      </c>
      <c r="B2290" s="131">
        <f>YEAR('Start Here'!$B$5)</f>
        <v>2025</v>
      </c>
      <c r="C2290" s="213" t="str">
        <f>IF(ISBLANK('Combining-Exhibit 4'!$J$7),"",'Combining-Exhibit 4'!$J$7)</f>
        <v/>
      </c>
      <c r="D2290">
        <v>415900</v>
      </c>
      <c r="E2290" s="115">
        <f>'Combining-Exhibit 4'!J$124</f>
        <v>0</v>
      </c>
      <c r="F2290" t="s">
        <v>812</v>
      </c>
    </row>
    <row r="2291" spans="1:6" x14ac:dyDescent="0.3">
      <c r="A2291">
        <f>VLOOKUP('Start Here'!$B$2,EntityNumber,2,FALSE)</f>
        <v>510002</v>
      </c>
      <c r="B2291" s="131">
        <f>YEAR('Start Here'!$B$5)</f>
        <v>2025</v>
      </c>
      <c r="C2291" s="213" t="str">
        <f>IF(ISBLANK('Combining-Exhibit 4'!$J$7),"",'Combining-Exhibit 4'!$J$7)</f>
        <v/>
      </c>
      <c r="D2291">
        <v>416100</v>
      </c>
      <c r="E2291" s="115">
        <f>'Combining-Exhibit 4'!J$126</f>
        <v>0</v>
      </c>
      <c r="F2291" t="s">
        <v>812</v>
      </c>
    </row>
    <row r="2292" spans="1:6" x14ac:dyDescent="0.3">
      <c r="A2292">
        <f>VLOOKUP('Start Here'!$B$2,EntityNumber,2,FALSE)</f>
        <v>510002</v>
      </c>
      <c r="B2292" s="131">
        <f>YEAR('Start Here'!$B$5)</f>
        <v>2025</v>
      </c>
      <c r="C2292" s="213" t="str">
        <f>IF(ISBLANK('Combining-Exhibit 4'!$J$7),"",'Combining-Exhibit 4'!$J$7)</f>
        <v/>
      </c>
      <c r="D2292">
        <v>416200</v>
      </c>
      <c r="E2292" s="115">
        <f>'Combining-Exhibit 4'!J$127</f>
        <v>0</v>
      </c>
      <c r="F2292" t="s">
        <v>812</v>
      </c>
    </row>
    <row r="2293" spans="1:6" x14ac:dyDescent="0.3">
      <c r="A2293">
        <f>VLOOKUP('Start Here'!$B$2,EntityNumber,2,FALSE)</f>
        <v>510002</v>
      </c>
      <c r="B2293" s="131">
        <f>YEAR('Start Here'!$B$5)</f>
        <v>2025</v>
      </c>
      <c r="C2293" s="213" t="str">
        <f>IF(ISBLANK('Combining-Exhibit 4'!$J$7),"",'Combining-Exhibit 4'!$J$7)</f>
        <v/>
      </c>
      <c r="D2293">
        <v>416300</v>
      </c>
      <c r="E2293" s="115">
        <f>'Combining-Exhibit 4'!J$128</f>
        <v>0</v>
      </c>
      <c r="F2293" t="s">
        <v>812</v>
      </c>
    </row>
    <row r="2294" spans="1:6" x14ac:dyDescent="0.3">
      <c r="A2294">
        <f>VLOOKUP('Start Here'!$B$2,EntityNumber,2,FALSE)</f>
        <v>510002</v>
      </c>
      <c r="B2294" s="131">
        <f>YEAR('Start Here'!$B$5)</f>
        <v>2025</v>
      </c>
      <c r="C2294" s="213" t="str">
        <f>IF(ISBLANK('Combining-Exhibit 4'!$J$7),"",'Combining-Exhibit 4'!$J$7)</f>
        <v/>
      </c>
      <c r="D2294">
        <v>416400</v>
      </c>
      <c r="E2294" s="115">
        <f>'Combining-Exhibit 4'!J$129</f>
        <v>0</v>
      </c>
      <c r="F2294" t="s">
        <v>812</v>
      </c>
    </row>
    <row r="2295" spans="1:6" x14ac:dyDescent="0.3">
      <c r="A2295">
        <f>VLOOKUP('Start Here'!$B$2,EntityNumber,2,FALSE)</f>
        <v>510002</v>
      </c>
      <c r="B2295" s="131">
        <f>YEAR('Start Here'!$B$5)</f>
        <v>2025</v>
      </c>
      <c r="C2295" s="213" t="str">
        <f>IF(ISBLANK('Combining-Exhibit 4'!$J$7),"",'Combining-Exhibit 4'!$J$7)</f>
        <v/>
      </c>
      <c r="D2295">
        <v>416500</v>
      </c>
      <c r="E2295" s="115">
        <f>'Combining-Exhibit 4'!J$130</f>
        <v>0</v>
      </c>
      <c r="F2295" t="s">
        <v>812</v>
      </c>
    </row>
    <row r="2296" spans="1:6" x14ac:dyDescent="0.3">
      <c r="A2296">
        <f>VLOOKUP('Start Here'!$B$2,EntityNumber,2,FALSE)</f>
        <v>510002</v>
      </c>
      <c r="B2296" s="131">
        <f>YEAR('Start Here'!$B$5)</f>
        <v>2025</v>
      </c>
      <c r="C2296" s="213" t="str">
        <f>IF(ISBLANK('Combining-Exhibit 4'!$J$7),"",'Combining-Exhibit 4'!$J$7)</f>
        <v/>
      </c>
      <c r="D2296">
        <v>416600</v>
      </c>
      <c r="E2296" s="115">
        <f>'Combining-Exhibit 4'!J$131</f>
        <v>0</v>
      </c>
      <c r="F2296" t="s">
        <v>812</v>
      </c>
    </row>
    <row r="2297" spans="1:6" x14ac:dyDescent="0.3">
      <c r="A2297">
        <f>VLOOKUP('Start Here'!$B$2,EntityNumber,2,FALSE)</f>
        <v>510002</v>
      </c>
      <c r="B2297" s="131">
        <f>YEAR('Start Here'!$B$5)</f>
        <v>2025</v>
      </c>
      <c r="C2297" s="213" t="str">
        <f>IF(ISBLANK('Combining-Exhibit 4'!$J$7),"",'Combining-Exhibit 4'!$J$7)</f>
        <v/>
      </c>
      <c r="D2297">
        <v>416700</v>
      </c>
      <c r="E2297" s="115">
        <f>'Combining-Exhibit 4'!J$132</f>
        <v>0</v>
      </c>
      <c r="F2297" t="s">
        <v>812</v>
      </c>
    </row>
    <row r="2298" spans="1:6" x14ac:dyDescent="0.3">
      <c r="A2298">
        <f>VLOOKUP('Start Here'!$B$2,EntityNumber,2,FALSE)</f>
        <v>510002</v>
      </c>
      <c r="B2298" s="131">
        <f>YEAR('Start Here'!$B$5)</f>
        <v>2025</v>
      </c>
      <c r="C2298" s="213" t="str">
        <f>IF(ISBLANK('Combining-Exhibit 4'!$J$7),"",'Combining-Exhibit 4'!$J$7)</f>
        <v/>
      </c>
      <c r="D2298">
        <v>416800</v>
      </c>
      <c r="E2298" s="115">
        <f>'Combining-Exhibit 4'!J$133</f>
        <v>0</v>
      </c>
      <c r="F2298" t="s">
        <v>812</v>
      </c>
    </row>
    <row r="2299" spans="1:6" x14ac:dyDescent="0.3">
      <c r="A2299">
        <f>VLOOKUP('Start Here'!$B$2,EntityNumber,2,FALSE)</f>
        <v>510002</v>
      </c>
      <c r="B2299" s="131">
        <f>YEAR('Start Here'!$B$5)</f>
        <v>2025</v>
      </c>
      <c r="C2299" s="213" t="str">
        <f>IF(ISBLANK('Combining-Exhibit 4'!$J$7),"",'Combining-Exhibit 4'!$J$7)</f>
        <v/>
      </c>
      <c r="D2299">
        <v>416900</v>
      </c>
      <c r="E2299" s="115">
        <f>'Combining-Exhibit 4'!J$134</f>
        <v>0</v>
      </c>
      <c r="F2299" t="s">
        <v>812</v>
      </c>
    </row>
    <row r="2300" spans="1:6" x14ac:dyDescent="0.3">
      <c r="A2300">
        <f>VLOOKUP('Start Here'!$B$2,EntityNumber,2,FALSE)</f>
        <v>510002</v>
      </c>
      <c r="B2300" s="131">
        <f>YEAR('Start Here'!$B$5)</f>
        <v>2025</v>
      </c>
      <c r="C2300" s="213" t="str">
        <f>IF(ISBLANK('Combining-Exhibit 4'!$J$7),"",'Combining-Exhibit 4'!$J$7)</f>
        <v/>
      </c>
      <c r="D2300">
        <v>417000</v>
      </c>
      <c r="E2300" s="115">
        <f>'Combining-Exhibit 4'!J$135</f>
        <v>0</v>
      </c>
      <c r="F2300" t="s">
        <v>812</v>
      </c>
    </row>
    <row r="2301" spans="1:6" x14ac:dyDescent="0.3">
      <c r="A2301">
        <f>VLOOKUP('Start Here'!$B$2,EntityNumber,2,FALSE)</f>
        <v>510002</v>
      </c>
      <c r="B2301" s="131">
        <f>YEAR('Start Here'!$B$5)</f>
        <v>2025</v>
      </c>
      <c r="C2301" s="213" t="str">
        <f>IF(ISBLANK('Combining-Exhibit 4'!$J$7),"",'Combining-Exhibit 4'!$J$7)</f>
        <v/>
      </c>
      <c r="D2301">
        <v>417100</v>
      </c>
      <c r="E2301" s="115">
        <f>'Combining-Exhibit 4'!J$136</f>
        <v>0</v>
      </c>
      <c r="F2301" t="s">
        <v>812</v>
      </c>
    </row>
    <row r="2302" spans="1:6" x14ac:dyDescent="0.3">
      <c r="A2302">
        <f>VLOOKUP('Start Here'!$B$2,EntityNumber,2,FALSE)</f>
        <v>510002</v>
      </c>
      <c r="B2302" s="131">
        <f>YEAR('Start Here'!$B$5)</f>
        <v>2025</v>
      </c>
      <c r="C2302" s="213" t="str">
        <f>IF(ISBLANK('Combining-Exhibit 4'!$J$7),"",'Combining-Exhibit 4'!$J$7)</f>
        <v/>
      </c>
      <c r="D2302">
        <v>417200</v>
      </c>
      <c r="E2302" s="115">
        <f>'Combining-Exhibit 4'!J$137</f>
        <v>0</v>
      </c>
      <c r="F2302" t="s">
        <v>812</v>
      </c>
    </row>
    <row r="2303" spans="1:6" x14ac:dyDescent="0.3">
      <c r="A2303">
        <f>VLOOKUP('Start Here'!$B$2,EntityNumber,2,FALSE)</f>
        <v>510002</v>
      </c>
      <c r="B2303" s="131">
        <f>YEAR('Start Here'!$B$5)</f>
        <v>2025</v>
      </c>
      <c r="C2303" s="213" t="str">
        <f>IF(ISBLANK('Combining-Exhibit 4'!$J$7),"",'Combining-Exhibit 4'!$J$7)</f>
        <v/>
      </c>
      <c r="D2303">
        <v>421100</v>
      </c>
      <c r="E2303" s="115">
        <f>'Combining-Exhibit 4'!J$142</f>
        <v>0</v>
      </c>
      <c r="F2303" t="s">
        <v>812</v>
      </c>
    </row>
    <row r="2304" spans="1:6" x14ac:dyDescent="0.3">
      <c r="A2304">
        <f>VLOOKUP('Start Here'!$B$2,EntityNumber,2,FALSE)</f>
        <v>510002</v>
      </c>
      <c r="B2304" s="131">
        <f>YEAR('Start Here'!$B$5)</f>
        <v>2025</v>
      </c>
      <c r="C2304" s="213" t="str">
        <f>IF(ISBLANK('Combining-Exhibit 4'!$J$7),"",'Combining-Exhibit 4'!$J$7)</f>
        <v/>
      </c>
      <c r="D2304">
        <v>421200</v>
      </c>
      <c r="E2304" s="115">
        <f>'Combining-Exhibit 4'!J$143</f>
        <v>0</v>
      </c>
      <c r="F2304" t="s">
        <v>812</v>
      </c>
    </row>
    <row r="2305" spans="1:6" x14ac:dyDescent="0.3">
      <c r="A2305">
        <f>VLOOKUP('Start Here'!$B$2,EntityNumber,2,FALSE)</f>
        <v>510002</v>
      </c>
      <c r="B2305" s="131">
        <f>YEAR('Start Here'!$B$5)</f>
        <v>2025</v>
      </c>
      <c r="C2305" s="213" t="str">
        <f>IF(ISBLANK('Combining-Exhibit 4'!$J$7),"",'Combining-Exhibit 4'!$J$7)</f>
        <v/>
      </c>
      <c r="D2305">
        <v>421300</v>
      </c>
      <c r="E2305" s="115">
        <f>'Combining-Exhibit 4'!J$144</f>
        <v>0</v>
      </c>
      <c r="F2305" t="s">
        <v>812</v>
      </c>
    </row>
    <row r="2306" spans="1:6" x14ac:dyDescent="0.3">
      <c r="A2306">
        <f>VLOOKUP('Start Here'!$B$2,EntityNumber,2,FALSE)</f>
        <v>510002</v>
      </c>
      <c r="B2306" s="131">
        <f>YEAR('Start Here'!$B$5)</f>
        <v>2025</v>
      </c>
      <c r="C2306" s="213" t="str">
        <f>IF(ISBLANK('Combining-Exhibit 4'!$J$7),"",'Combining-Exhibit 4'!$J$7)</f>
        <v/>
      </c>
      <c r="D2306">
        <v>421400</v>
      </c>
      <c r="E2306" s="115">
        <f>'Combining-Exhibit 4'!J$145</f>
        <v>0</v>
      </c>
      <c r="F2306" t="s">
        <v>812</v>
      </c>
    </row>
    <row r="2307" spans="1:6" x14ac:dyDescent="0.3">
      <c r="A2307">
        <f>VLOOKUP('Start Here'!$B$2,EntityNumber,2,FALSE)</f>
        <v>510002</v>
      </c>
      <c r="B2307" s="131">
        <f>YEAR('Start Here'!$B$5)</f>
        <v>2025</v>
      </c>
      <c r="C2307" s="213" t="str">
        <f>IF(ISBLANK('Combining-Exhibit 4'!$J$7),"",'Combining-Exhibit 4'!$J$7)</f>
        <v/>
      </c>
      <c r="D2307">
        <v>421500</v>
      </c>
      <c r="E2307" s="115">
        <f>'Combining-Exhibit 4'!J$146</f>
        <v>0</v>
      </c>
      <c r="F2307" t="s">
        <v>812</v>
      </c>
    </row>
    <row r="2308" spans="1:6" x14ac:dyDescent="0.3">
      <c r="A2308">
        <f>VLOOKUP('Start Here'!$B$2,EntityNumber,2,FALSE)</f>
        <v>510002</v>
      </c>
      <c r="B2308" s="131">
        <f>YEAR('Start Here'!$B$5)</f>
        <v>2025</v>
      </c>
      <c r="C2308" s="213" t="str">
        <f>IF(ISBLANK('Combining-Exhibit 4'!$J$7),"",'Combining-Exhibit 4'!$J$7)</f>
        <v/>
      </c>
      <c r="D2308">
        <v>421900</v>
      </c>
      <c r="E2308" s="115">
        <f>'Combining-Exhibit 4'!J$147</f>
        <v>0</v>
      </c>
      <c r="F2308" t="s">
        <v>812</v>
      </c>
    </row>
    <row r="2309" spans="1:6" x14ac:dyDescent="0.3">
      <c r="A2309">
        <f>VLOOKUP('Start Here'!$B$2,EntityNumber,2,FALSE)</f>
        <v>510002</v>
      </c>
      <c r="B2309" s="131">
        <f>YEAR('Start Here'!$B$5)</f>
        <v>2025</v>
      </c>
      <c r="C2309" s="213" t="str">
        <f>IF(ISBLANK('Combining-Exhibit 4'!$J$7),"",'Combining-Exhibit 4'!$J$7)</f>
        <v/>
      </c>
      <c r="D2309">
        <v>422100</v>
      </c>
      <c r="E2309" s="115">
        <f>'Combining-Exhibit 4'!J$149</f>
        <v>0</v>
      </c>
      <c r="F2309" t="s">
        <v>812</v>
      </c>
    </row>
    <row r="2310" spans="1:6" x14ac:dyDescent="0.3">
      <c r="A2310">
        <f>VLOOKUP('Start Here'!$B$2,EntityNumber,2,FALSE)</f>
        <v>510002</v>
      </c>
      <c r="B2310" s="131">
        <f>YEAR('Start Here'!$B$5)</f>
        <v>2025</v>
      </c>
      <c r="C2310" s="213" t="str">
        <f>IF(ISBLANK('Combining-Exhibit 4'!$J$7),"",'Combining-Exhibit 4'!$J$7)</f>
        <v/>
      </c>
      <c r="D2310">
        <v>422200</v>
      </c>
      <c r="E2310" s="115">
        <f>'Combining-Exhibit 4'!J$150</f>
        <v>0</v>
      </c>
      <c r="F2310" t="s">
        <v>812</v>
      </c>
    </row>
    <row r="2311" spans="1:6" x14ac:dyDescent="0.3">
      <c r="A2311">
        <f>VLOOKUP('Start Here'!$B$2,EntityNumber,2,FALSE)</f>
        <v>510002</v>
      </c>
      <c r="B2311" s="131">
        <f>YEAR('Start Here'!$B$5)</f>
        <v>2025</v>
      </c>
      <c r="C2311" s="213" t="str">
        <f>IF(ISBLANK('Combining-Exhibit 4'!$J$7),"",'Combining-Exhibit 4'!$J$7)</f>
        <v/>
      </c>
      <c r="D2311">
        <v>422300</v>
      </c>
      <c r="E2311" s="115">
        <f>'Combining-Exhibit 4'!J$151</f>
        <v>0</v>
      </c>
      <c r="F2311" t="s">
        <v>812</v>
      </c>
    </row>
    <row r="2312" spans="1:6" x14ac:dyDescent="0.3">
      <c r="A2312">
        <f>VLOOKUP('Start Here'!$B$2,EntityNumber,2,FALSE)</f>
        <v>510002</v>
      </c>
      <c r="B2312" s="131">
        <f>YEAR('Start Here'!$B$5)</f>
        <v>2025</v>
      </c>
      <c r="C2312" s="213" t="str">
        <f>IF(ISBLANK('Combining-Exhibit 4'!$J$7),"",'Combining-Exhibit 4'!$J$7)</f>
        <v/>
      </c>
      <c r="D2312">
        <v>422500</v>
      </c>
      <c r="E2312" s="115">
        <f>'Combining-Exhibit 4'!J$152</f>
        <v>0</v>
      </c>
      <c r="F2312" t="s">
        <v>812</v>
      </c>
    </row>
    <row r="2313" spans="1:6" x14ac:dyDescent="0.3">
      <c r="A2313">
        <f>VLOOKUP('Start Here'!$B$2,EntityNumber,2,FALSE)</f>
        <v>510002</v>
      </c>
      <c r="B2313" s="131">
        <f>YEAR('Start Here'!$B$5)</f>
        <v>2025</v>
      </c>
      <c r="C2313" s="213" t="str">
        <f>IF(ISBLANK('Combining-Exhibit 4'!$J$7),"",'Combining-Exhibit 4'!$J$7)</f>
        <v/>
      </c>
      <c r="D2313">
        <v>422900</v>
      </c>
      <c r="E2313" s="115">
        <f>'Combining-Exhibit 4'!J$153</f>
        <v>0</v>
      </c>
      <c r="F2313" t="s">
        <v>812</v>
      </c>
    </row>
    <row r="2314" spans="1:6" x14ac:dyDescent="0.3">
      <c r="A2314">
        <f>VLOOKUP('Start Here'!$B$2,EntityNumber,2,FALSE)</f>
        <v>510002</v>
      </c>
      <c r="B2314" s="131">
        <f>YEAR('Start Here'!$B$5)</f>
        <v>2025</v>
      </c>
      <c r="C2314" s="213" t="str">
        <f>IF(ISBLANK('Combining-Exhibit 4'!$J$7),"",'Combining-Exhibit 4'!$J$7)</f>
        <v/>
      </c>
      <c r="D2314">
        <v>431100</v>
      </c>
      <c r="E2314" s="115">
        <f>'Combining-Exhibit 4'!J$158</f>
        <v>0</v>
      </c>
      <c r="F2314" t="s">
        <v>812</v>
      </c>
    </row>
    <row r="2315" spans="1:6" x14ac:dyDescent="0.3">
      <c r="A2315">
        <f>VLOOKUP('Start Here'!$B$2,EntityNumber,2,FALSE)</f>
        <v>510002</v>
      </c>
      <c r="B2315" s="131">
        <f>YEAR('Start Here'!$B$5)</f>
        <v>2025</v>
      </c>
      <c r="C2315" s="213" t="str">
        <f>IF(ISBLANK('Combining-Exhibit 4'!$J$7),"",'Combining-Exhibit 4'!$J$7)</f>
        <v/>
      </c>
      <c r="D2315">
        <v>432100</v>
      </c>
      <c r="E2315" s="115">
        <f>'Combining-Exhibit 4'!J$160</f>
        <v>0</v>
      </c>
      <c r="F2315" t="s">
        <v>812</v>
      </c>
    </row>
    <row r="2316" spans="1:6" x14ac:dyDescent="0.3">
      <c r="A2316">
        <f>VLOOKUP('Start Here'!$B$2,EntityNumber,2,FALSE)</f>
        <v>510002</v>
      </c>
      <c r="B2316" s="131">
        <f>YEAR('Start Here'!$B$5)</f>
        <v>2025</v>
      </c>
      <c r="C2316" s="213" t="str">
        <f>IF(ISBLANK('Combining-Exhibit 4'!$J$7),"",'Combining-Exhibit 4'!$J$7)</f>
        <v/>
      </c>
      <c r="D2316">
        <v>432200</v>
      </c>
      <c r="E2316" s="115">
        <f>'Combining-Exhibit 4'!J$161</f>
        <v>0</v>
      </c>
      <c r="F2316" t="s">
        <v>812</v>
      </c>
    </row>
    <row r="2317" spans="1:6" x14ac:dyDescent="0.3">
      <c r="A2317">
        <f>VLOOKUP('Start Here'!$B$2,EntityNumber,2,FALSE)</f>
        <v>510002</v>
      </c>
      <c r="B2317" s="131">
        <f>YEAR('Start Here'!$B$5)</f>
        <v>2025</v>
      </c>
      <c r="C2317" s="213" t="str">
        <f>IF(ISBLANK('Combining-Exhibit 4'!$J$7),"",'Combining-Exhibit 4'!$J$7)</f>
        <v/>
      </c>
      <c r="D2317">
        <v>433100</v>
      </c>
      <c r="E2317" s="115">
        <f>'Combining-Exhibit 4'!J$163</f>
        <v>0</v>
      </c>
      <c r="F2317" t="s">
        <v>812</v>
      </c>
    </row>
    <row r="2318" spans="1:6" x14ac:dyDescent="0.3">
      <c r="A2318">
        <f>VLOOKUP('Start Here'!$B$2,EntityNumber,2,FALSE)</f>
        <v>510002</v>
      </c>
      <c r="B2318" s="131">
        <f>YEAR('Start Here'!$B$5)</f>
        <v>2025</v>
      </c>
      <c r="C2318" s="213" t="str">
        <f>IF(ISBLANK('Combining-Exhibit 4'!$J$7),"",'Combining-Exhibit 4'!$J$7)</f>
        <v/>
      </c>
      <c r="D2318">
        <v>433200</v>
      </c>
      <c r="E2318" s="115">
        <f>'Combining-Exhibit 4'!J$164</f>
        <v>0</v>
      </c>
      <c r="F2318" t="s">
        <v>812</v>
      </c>
    </row>
    <row r="2319" spans="1:6" x14ac:dyDescent="0.3">
      <c r="A2319">
        <f>VLOOKUP('Start Here'!$B$2,EntityNumber,2,FALSE)</f>
        <v>510002</v>
      </c>
      <c r="B2319" s="131">
        <f>YEAR('Start Here'!$B$5)</f>
        <v>2025</v>
      </c>
      <c r="C2319" s="213" t="str">
        <f>IF(ISBLANK('Combining-Exhibit 4'!$J$7),"",'Combining-Exhibit 4'!$J$7)</f>
        <v/>
      </c>
      <c r="D2319">
        <v>433300</v>
      </c>
      <c r="E2319" s="115">
        <f>'Combining-Exhibit 4'!J$165</f>
        <v>0</v>
      </c>
      <c r="F2319" t="s">
        <v>812</v>
      </c>
    </row>
    <row r="2320" spans="1:6" x14ac:dyDescent="0.3">
      <c r="A2320">
        <f>VLOOKUP('Start Here'!$B$2,EntityNumber,2,FALSE)</f>
        <v>510002</v>
      </c>
      <c r="B2320" s="131">
        <f>YEAR('Start Here'!$B$5)</f>
        <v>2025</v>
      </c>
      <c r="C2320" s="213" t="str">
        <f>IF(ISBLANK('Combining-Exhibit 4'!$J$7),"",'Combining-Exhibit 4'!$J$7)</f>
        <v/>
      </c>
      <c r="D2320">
        <v>434000</v>
      </c>
      <c r="E2320" s="115">
        <f>'Combining-Exhibit 4'!J$166</f>
        <v>0</v>
      </c>
      <c r="F2320" t="s">
        <v>812</v>
      </c>
    </row>
    <row r="2321" spans="1:6" x14ac:dyDescent="0.3">
      <c r="A2321">
        <f>VLOOKUP('Start Here'!$B$2,EntityNumber,2,FALSE)</f>
        <v>510002</v>
      </c>
      <c r="B2321" s="131">
        <f>YEAR('Start Here'!$B$5)</f>
        <v>2025</v>
      </c>
      <c r="C2321" s="213" t="str">
        <f>IF(ISBLANK('Combining-Exhibit 4'!$J$7),"",'Combining-Exhibit 4'!$J$7)</f>
        <v/>
      </c>
      <c r="D2321">
        <v>439000</v>
      </c>
      <c r="E2321" s="115">
        <f>'Combining-Exhibit 4'!J$167</f>
        <v>0</v>
      </c>
      <c r="F2321" t="s">
        <v>812</v>
      </c>
    </row>
    <row r="2322" spans="1:6" x14ac:dyDescent="0.3">
      <c r="A2322">
        <f>VLOOKUP('Start Here'!$B$2,EntityNumber,2,FALSE)</f>
        <v>510002</v>
      </c>
      <c r="B2322" s="131">
        <f>YEAR('Start Here'!$B$5)</f>
        <v>2025</v>
      </c>
      <c r="C2322" s="213" t="str">
        <f>IF(ISBLANK('Combining-Exhibit 4'!$J$7),"",'Combining-Exhibit 4'!$J$7)</f>
        <v/>
      </c>
      <c r="D2322">
        <v>441100</v>
      </c>
      <c r="E2322" s="115">
        <f>'Combining-Exhibit 4'!J$172</f>
        <v>0</v>
      </c>
      <c r="F2322" t="s">
        <v>812</v>
      </c>
    </row>
    <row r="2323" spans="1:6" x14ac:dyDescent="0.3">
      <c r="A2323">
        <f>VLOOKUP('Start Here'!$B$2,EntityNumber,2,FALSE)</f>
        <v>510002</v>
      </c>
      <c r="B2323" s="131">
        <f>YEAR('Start Here'!$B$5)</f>
        <v>2025</v>
      </c>
      <c r="C2323" s="213" t="str">
        <f>IF(ISBLANK('Combining-Exhibit 4'!$J$7),"",'Combining-Exhibit 4'!$J$7)</f>
        <v/>
      </c>
      <c r="D2323">
        <v>441200</v>
      </c>
      <c r="E2323" s="115">
        <f>'Combining-Exhibit 4'!J$173</f>
        <v>0</v>
      </c>
      <c r="F2323" t="s">
        <v>812</v>
      </c>
    </row>
    <row r="2324" spans="1:6" x14ac:dyDescent="0.3">
      <c r="A2324">
        <f>VLOOKUP('Start Here'!$B$2,EntityNumber,2,FALSE)</f>
        <v>510002</v>
      </c>
      <c r="B2324" s="131">
        <f>YEAR('Start Here'!$B$5)</f>
        <v>2025</v>
      </c>
      <c r="C2324" s="213" t="str">
        <f>IF(ISBLANK('Combining-Exhibit 4'!$J$7),"",'Combining-Exhibit 4'!$J$7)</f>
        <v/>
      </c>
      <c r="D2324">
        <v>441300</v>
      </c>
      <c r="E2324" s="115">
        <f>'Combining-Exhibit 4'!J$174</f>
        <v>0</v>
      </c>
      <c r="F2324" t="s">
        <v>812</v>
      </c>
    </row>
    <row r="2325" spans="1:6" x14ac:dyDescent="0.3">
      <c r="A2325">
        <f>VLOOKUP('Start Here'!$B$2,EntityNumber,2,FALSE)</f>
        <v>510002</v>
      </c>
      <c r="B2325" s="131">
        <f>YEAR('Start Here'!$B$5)</f>
        <v>2025</v>
      </c>
      <c r="C2325" s="213" t="str">
        <f>IF(ISBLANK('Combining-Exhibit 4'!$J$7),"",'Combining-Exhibit 4'!$J$7)</f>
        <v/>
      </c>
      <c r="D2325">
        <v>441500</v>
      </c>
      <c r="E2325" s="115">
        <f>'Combining-Exhibit 4'!J$175</f>
        <v>0</v>
      </c>
      <c r="F2325" t="s">
        <v>812</v>
      </c>
    </row>
    <row r="2326" spans="1:6" x14ac:dyDescent="0.3">
      <c r="A2326">
        <f>VLOOKUP('Start Here'!$B$2,EntityNumber,2,FALSE)</f>
        <v>510002</v>
      </c>
      <c r="B2326" s="131">
        <f>YEAR('Start Here'!$B$5)</f>
        <v>2025</v>
      </c>
      <c r="C2326" s="213" t="str">
        <f>IF(ISBLANK('Combining-Exhibit 4'!$J$7),"",'Combining-Exhibit 4'!$J$7)</f>
        <v/>
      </c>
      <c r="D2326">
        <v>441900</v>
      </c>
      <c r="E2326" s="115">
        <f>'Combining-Exhibit 4'!J$176</f>
        <v>0</v>
      </c>
      <c r="F2326" t="s">
        <v>812</v>
      </c>
    </row>
    <row r="2327" spans="1:6" x14ac:dyDescent="0.3">
      <c r="A2327">
        <f>VLOOKUP('Start Here'!$B$2,EntityNumber,2,FALSE)</f>
        <v>510002</v>
      </c>
      <c r="B2327" s="131">
        <f>YEAR('Start Here'!$B$5)</f>
        <v>2025</v>
      </c>
      <c r="C2327" s="213" t="str">
        <f>IF(ISBLANK('Combining-Exhibit 4'!$J$7),"",'Combining-Exhibit 4'!$J$7)</f>
        <v/>
      </c>
      <c r="D2327">
        <v>442100</v>
      </c>
      <c r="E2327" s="115">
        <f>'Combining-Exhibit 4'!J$178</f>
        <v>0</v>
      </c>
      <c r="F2327" t="s">
        <v>812</v>
      </c>
    </row>
    <row r="2328" spans="1:6" x14ac:dyDescent="0.3">
      <c r="A2328">
        <f>VLOOKUP('Start Here'!$B$2,EntityNumber,2,FALSE)</f>
        <v>510002</v>
      </c>
      <c r="B2328" s="131">
        <f>YEAR('Start Here'!$B$5)</f>
        <v>2025</v>
      </c>
      <c r="C2328" s="213" t="str">
        <f>IF(ISBLANK('Combining-Exhibit 4'!$J$7),"",'Combining-Exhibit 4'!$J$7)</f>
        <v/>
      </c>
      <c r="D2328">
        <v>442200</v>
      </c>
      <c r="E2328" s="115">
        <f>'Combining-Exhibit 4'!J$179</f>
        <v>0</v>
      </c>
      <c r="F2328" t="s">
        <v>812</v>
      </c>
    </row>
    <row r="2329" spans="1:6" x14ac:dyDescent="0.3">
      <c r="A2329">
        <f>VLOOKUP('Start Here'!$B$2,EntityNumber,2,FALSE)</f>
        <v>510002</v>
      </c>
      <c r="B2329" s="131">
        <f>YEAR('Start Here'!$B$5)</f>
        <v>2025</v>
      </c>
      <c r="C2329" s="213" t="str">
        <f>IF(ISBLANK('Combining-Exhibit 4'!$J$7),"",'Combining-Exhibit 4'!$J$7)</f>
        <v/>
      </c>
      <c r="D2329">
        <v>442300</v>
      </c>
      <c r="E2329" s="115">
        <f>'Combining-Exhibit 4'!J$180</f>
        <v>0</v>
      </c>
      <c r="F2329" t="s">
        <v>812</v>
      </c>
    </row>
    <row r="2330" spans="1:6" x14ac:dyDescent="0.3">
      <c r="A2330">
        <f>VLOOKUP('Start Here'!$B$2,EntityNumber,2,FALSE)</f>
        <v>510002</v>
      </c>
      <c r="B2330" s="131">
        <f>YEAR('Start Here'!$B$5)</f>
        <v>2025</v>
      </c>
      <c r="C2330" s="213" t="str">
        <f>IF(ISBLANK('Combining-Exhibit 4'!$J$7),"",'Combining-Exhibit 4'!$J$7)</f>
        <v/>
      </c>
      <c r="D2330">
        <v>442400</v>
      </c>
      <c r="E2330" s="115">
        <f>'Combining-Exhibit 4'!J$181</f>
        <v>0</v>
      </c>
      <c r="F2330" t="s">
        <v>812</v>
      </c>
    </row>
    <row r="2331" spans="1:6" x14ac:dyDescent="0.3">
      <c r="A2331">
        <f>VLOOKUP('Start Here'!$B$2,EntityNumber,2,FALSE)</f>
        <v>510002</v>
      </c>
      <c r="B2331" s="131">
        <f>YEAR('Start Here'!$B$5)</f>
        <v>2025</v>
      </c>
      <c r="C2331" s="213" t="str">
        <f>IF(ISBLANK('Combining-Exhibit 4'!$J$7),"",'Combining-Exhibit 4'!$J$7)</f>
        <v/>
      </c>
      <c r="D2331">
        <v>442500</v>
      </c>
      <c r="E2331" s="115">
        <f>'Combining-Exhibit 4'!J$182</f>
        <v>0</v>
      </c>
      <c r="F2331" t="s">
        <v>812</v>
      </c>
    </row>
    <row r="2332" spans="1:6" x14ac:dyDescent="0.3">
      <c r="A2332">
        <f>VLOOKUP('Start Here'!$B$2,EntityNumber,2,FALSE)</f>
        <v>510002</v>
      </c>
      <c r="B2332" s="131">
        <f>YEAR('Start Here'!$B$5)</f>
        <v>2025</v>
      </c>
      <c r="C2332" s="213" t="str">
        <f>IF(ISBLANK('Combining-Exhibit 4'!$J$7),"",'Combining-Exhibit 4'!$J$7)</f>
        <v/>
      </c>
      <c r="D2332">
        <v>442600</v>
      </c>
      <c r="E2332" s="115">
        <f>'Combining-Exhibit 4'!J$183</f>
        <v>0</v>
      </c>
      <c r="F2332" t="s">
        <v>812</v>
      </c>
    </row>
    <row r="2333" spans="1:6" x14ac:dyDescent="0.3">
      <c r="A2333">
        <f>VLOOKUP('Start Here'!$B$2,EntityNumber,2,FALSE)</f>
        <v>510002</v>
      </c>
      <c r="B2333" s="131">
        <f>YEAR('Start Here'!$B$5)</f>
        <v>2025</v>
      </c>
      <c r="C2333" s="213" t="str">
        <f>IF(ISBLANK('Combining-Exhibit 4'!$J$7),"",'Combining-Exhibit 4'!$J$7)</f>
        <v/>
      </c>
      <c r="D2333">
        <v>442900</v>
      </c>
      <c r="E2333" s="115">
        <f>'Combining-Exhibit 4'!J$184</f>
        <v>0</v>
      </c>
      <c r="F2333" t="s">
        <v>812</v>
      </c>
    </row>
    <row r="2334" spans="1:6" x14ac:dyDescent="0.3">
      <c r="A2334">
        <f>VLOOKUP('Start Here'!$B$2,EntityNumber,2,FALSE)</f>
        <v>510002</v>
      </c>
      <c r="B2334" s="131">
        <f>YEAR('Start Here'!$B$5)</f>
        <v>2025</v>
      </c>
      <c r="C2334" s="213" t="str">
        <f>IF(ISBLANK('Combining-Exhibit 4'!$J$7),"",'Combining-Exhibit 4'!$J$7)</f>
        <v/>
      </c>
      <c r="D2334">
        <v>443100</v>
      </c>
      <c r="E2334" s="115">
        <f>'Combining-Exhibit 4'!J$186</f>
        <v>0</v>
      </c>
      <c r="F2334" t="s">
        <v>812</v>
      </c>
    </row>
    <row r="2335" spans="1:6" x14ac:dyDescent="0.3">
      <c r="A2335">
        <f>VLOOKUP('Start Here'!$B$2,EntityNumber,2,FALSE)</f>
        <v>510002</v>
      </c>
      <c r="B2335" s="131">
        <f>YEAR('Start Here'!$B$5)</f>
        <v>2025</v>
      </c>
      <c r="C2335" s="213" t="str">
        <f>IF(ISBLANK('Combining-Exhibit 4'!$J$7),"",'Combining-Exhibit 4'!$J$7)</f>
        <v/>
      </c>
      <c r="D2335">
        <v>443200</v>
      </c>
      <c r="E2335" s="115">
        <f>'Combining-Exhibit 4'!J$187</f>
        <v>0</v>
      </c>
      <c r="F2335" t="s">
        <v>812</v>
      </c>
    </row>
    <row r="2336" spans="1:6" x14ac:dyDescent="0.3">
      <c r="A2336">
        <f>VLOOKUP('Start Here'!$B$2,EntityNumber,2,FALSE)</f>
        <v>510002</v>
      </c>
      <c r="B2336" s="131">
        <f>YEAR('Start Here'!$B$5)</f>
        <v>2025</v>
      </c>
      <c r="C2336" s="213" t="str">
        <f>IF(ISBLANK('Combining-Exhibit 4'!$J$7),"",'Combining-Exhibit 4'!$J$7)</f>
        <v/>
      </c>
      <c r="D2336">
        <v>443300</v>
      </c>
      <c r="E2336" s="115">
        <f>'Combining-Exhibit 4'!J$188</f>
        <v>0</v>
      </c>
      <c r="F2336" t="s">
        <v>812</v>
      </c>
    </row>
    <row r="2337" spans="1:6" x14ac:dyDescent="0.3">
      <c r="A2337">
        <f>VLOOKUP('Start Here'!$B$2,EntityNumber,2,FALSE)</f>
        <v>510002</v>
      </c>
      <c r="B2337" s="131">
        <f>YEAR('Start Here'!$B$5)</f>
        <v>2025</v>
      </c>
      <c r="C2337" s="213" t="str">
        <f>IF(ISBLANK('Combining-Exhibit 4'!$J$7),"",'Combining-Exhibit 4'!$J$7)</f>
        <v/>
      </c>
      <c r="D2337">
        <v>443400</v>
      </c>
      <c r="E2337" s="115">
        <f>'Combining-Exhibit 4'!J$189</f>
        <v>0</v>
      </c>
      <c r="F2337" t="s">
        <v>812</v>
      </c>
    </row>
    <row r="2338" spans="1:6" x14ac:dyDescent="0.3">
      <c r="A2338">
        <f>VLOOKUP('Start Here'!$B$2,EntityNumber,2,FALSE)</f>
        <v>510002</v>
      </c>
      <c r="B2338" s="131">
        <f>YEAR('Start Here'!$B$5)</f>
        <v>2025</v>
      </c>
      <c r="C2338" s="213" t="str">
        <f>IF(ISBLANK('Combining-Exhibit 4'!$J$7),"",'Combining-Exhibit 4'!$J$7)</f>
        <v/>
      </c>
      <c r="D2338">
        <v>443900</v>
      </c>
      <c r="E2338" s="115">
        <f>'Combining-Exhibit 4'!J$190</f>
        <v>0</v>
      </c>
      <c r="F2338" t="s">
        <v>812</v>
      </c>
    </row>
    <row r="2339" spans="1:6" x14ac:dyDescent="0.3">
      <c r="A2339">
        <f>VLOOKUP('Start Here'!$B$2,EntityNumber,2,FALSE)</f>
        <v>510002</v>
      </c>
      <c r="B2339" s="131">
        <f>YEAR('Start Here'!$B$5)</f>
        <v>2025</v>
      </c>
      <c r="C2339" s="213" t="str">
        <f>IF(ISBLANK('Combining-Exhibit 4'!$J$7),"",'Combining-Exhibit 4'!$J$7)</f>
        <v/>
      </c>
      <c r="D2339">
        <v>444100</v>
      </c>
      <c r="E2339" s="115">
        <f>'Combining-Exhibit 4'!J$192</f>
        <v>0</v>
      </c>
      <c r="F2339" t="s">
        <v>812</v>
      </c>
    </row>
    <row r="2340" spans="1:6" x14ac:dyDescent="0.3">
      <c r="A2340">
        <f>VLOOKUP('Start Here'!$B$2,EntityNumber,2,FALSE)</f>
        <v>510002</v>
      </c>
      <c r="B2340" s="131">
        <f>YEAR('Start Here'!$B$5)</f>
        <v>2025</v>
      </c>
      <c r="C2340" s="213" t="str">
        <f>IF(ISBLANK('Combining-Exhibit 4'!$J$7),"",'Combining-Exhibit 4'!$J$7)</f>
        <v/>
      </c>
      <c r="D2340">
        <v>444200</v>
      </c>
      <c r="E2340" s="115">
        <f>'Combining-Exhibit 4'!J$193</f>
        <v>0</v>
      </c>
      <c r="F2340" t="s">
        <v>812</v>
      </c>
    </row>
    <row r="2341" spans="1:6" x14ac:dyDescent="0.3">
      <c r="A2341">
        <f>VLOOKUP('Start Here'!$B$2,EntityNumber,2,FALSE)</f>
        <v>510002</v>
      </c>
      <c r="B2341" s="131">
        <f>YEAR('Start Here'!$B$5)</f>
        <v>2025</v>
      </c>
      <c r="C2341" s="213" t="str">
        <f>IF(ISBLANK('Combining-Exhibit 4'!$J$7),"",'Combining-Exhibit 4'!$J$7)</f>
        <v/>
      </c>
      <c r="D2341">
        <v>444300</v>
      </c>
      <c r="E2341" s="115">
        <f>'Combining-Exhibit 4'!J$194</f>
        <v>0</v>
      </c>
      <c r="F2341" t="s">
        <v>812</v>
      </c>
    </row>
    <row r="2342" spans="1:6" x14ac:dyDescent="0.3">
      <c r="A2342">
        <f>VLOOKUP('Start Here'!$B$2,EntityNumber,2,FALSE)</f>
        <v>510002</v>
      </c>
      <c r="B2342" s="131">
        <f>YEAR('Start Here'!$B$5)</f>
        <v>2025</v>
      </c>
      <c r="C2342" s="213" t="str">
        <f>IF(ISBLANK('Combining-Exhibit 4'!$J$7),"",'Combining-Exhibit 4'!$J$7)</f>
        <v/>
      </c>
      <c r="D2342">
        <v>444400</v>
      </c>
      <c r="E2342" s="115">
        <f>'Combining-Exhibit 4'!J$195</f>
        <v>0</v>
      </c>
      <c r="F2342" t="s">
        <v>812</v>
      </c>
    </row>
    <row r="2343" spans="1:6" x14ac:dyDescent="0.3">
      <c r="A2343">
        <f>VLOOKUP('Start Here'!$B$2,EntityNumber,2,FALSE)</f>
        <v>510002</v>
      </c>
      <c r="B2343" s="131">
        <f>YEAR('Start Here'!$B$5)</f>
        <v>2025</v>
      </c>
      <c r="C2343" s="213" t="str">
        <f>IF(ISBLANK('Combining-Exhibit 4'!$J$7),"",'Combining-Exhibit 4'!$J$7)</f>
        <v/>
      </c>
      <c r="D2343">
        <v>444500</v>
      </c>
      <c r="E2343" s="115">
        <f>'Combining-Exhibit 4'!J$196</f>
        <v>0</v>
      </c>
      <c r="F2343" t="s">
        <v>812</v>
      </c>
    </row>
    <row r="2344" spans="1:6" x14ac:dyDescent="0.3">
      <c r="A2344">
        <f>VLOOKUP('Start Here'!$B$2,EntityNumber,2,FALSE)</f>
        <v>510002</v>
      </c>
      <c r="B2344" s="131">
        <f>YEAR('Start Here'!$B$5)</f>
        <v>2025</v>
      </c>
      <c r="C2344" s="213" t="str">
        <f>IF(ISBLANK('Combining-Exhibit 4'!$J$7),"",'Combining-Exhibit 4'!$J$7)</f>
        <v/>
      </c>
      <c r="D2344">
        <v>444900</v>
      </c>
      <c r="E2344" s="115">
        <f>'Combining-Exhibit 4'!J$197</f>
        <v>0</v>
      </c>
      <c r="F2344" t="s">
        <v>812</v>
      </c>
    </row>
    <row r="2345" spans="1:6" x14ac:dyDescent="0.3">
      <c r="A2345">
        <f>VLOOKUP('Start Here'!$B$2,EntityNumber,2,FALSE)</f>
        <v>510002</v>
      </c>
      <c r="B2345" s="131">
        <f>YEAR('Start Here'!$B$5)</f>
        <v>2025</v>
      </c>
      <c r="C2345" s="213" t="str">
        <f>IF(ISBLANK('Combining-Exhibit 4'!$J$7),"",'Combining-Exhibit 4'!$J$7)</f>
        <v/>
      </c>
      <c r="D2345">
        <v>451100</v>
      </c>
      <c r="E2345" s="115">
        <f>'Combining-Exhibit 4'!J$202</f>
        <v>0</v>
      </c>
      <c r="F2345" t="s">
        <v>812</v>
      </c>
    </row>
    <row r="2346" spans="1:6" x14ac:dyDescent="0.3">
      <c r="A2346">
        <f>VLOOKUP('Start Here'!$B$2,EntityNumber,2,FALSE)</f>
        <v>510002</v>
      </c>
      <c r="B2346" s="131">
        <f>YEAR('Start Here'!$B$5)</f>
        <v>2025</v>
      </c>
      <c r="C2346" s="213" t="str">
        <f>IF(ISBLANK('Combining-Exhibit 4'!$J$7),"",'Combining-Exhibit 4'!$J$7)</f>
        <v/>
      </c>
      <c r="D2346">
        <v>451200</v>
      </c>
      <c r="E2346" s="115">
        <f>'Combining-Exhibit 4'!J$203</f>
        <v>0</v>
      </c>
      <c r="F2346" t="s">
        <v>812</v>
      </c>
    </row>
    <row r="2347" spans="1:6" x14ac:dyDescent="0.3">
      <c r="A2347">
        <f>VLOOKUP('Start Here'!$B$2,EntityNumber,2,FALSE)</f>
        <v>510002</v>
      </c>
      <c r="B2347" s="131">
        <f>YEAR('Start Here'!$B$5)</f>
        <v>2025</v>
      </c>
      <c r="C2347" s="213" t="str">
        <f>IF(ISBLANK('Combining-Exhibit 4'!$J$7),"",'Combining-Exhibit 4'!$J$7)</f>
        <v/>
      </c>
      <c r="D2347">
        <v>451300</v>
      </c>
      <c r="E2347" s="115">
        <f>'Combining-Exhibit 4'!J$204</f>
        <v>0</v>
      </c>
      <c r="F2347" t="s">
        <v>812</v>
      </c>
    </row>
    <row r="2348" spans="1:6" x14ac:dyDescent="0.3">
      <c r="A2348">
        <f>VLOOKUP('Start Here'!$B$2,EntityNumber,2,FALSE)</f>
        <v>510002</v>
      </c>
      <c r="B2348" s="131">
        <f>YEAR('Start Here'!$B$5)</f>
        <v>2025</v>
      </c>
      <c r="C2348" s="213" t="str">
        <f>IF(ISBLANK('Combining-Exhibit 4'!$J$7),"",'Combining-Exhibit 4'!$J$7)</f>
        <v/>
      </c>
      <c r="D2348">
        <v>451400</v>
      </c>
      <c r="E2348" s="115">
        <f>'Combining-Exhibit 4'!J$205</f>
        <v>0</v>
      </c>
      <c r="F2348" t="s">
        <v>812</v>
      </c>
    </row>
    <row r="2349" spans="1:6" x14ac:dyDescent="0.3">
      <c r="A2349">
        <f>VLOOKUP('Start Here'!$B$2,EntityNumber,2,FALSE)</f>
        <v>510002</v>
      </c>
      <c r="B2349" s="131">
        <f>YEAR('Start Here'!$B$5)</f>
        <v>2025</v>
      </c>
      <c r="C2349" s="213" t="str">
        <f>IF(ISBLANK('Combining-Exhibit 4'!$J$7),"",'Combining-Exhibit 4'!$J$7)</f>
        <v/>
      </c>
      <c r="D2349">
        <v>451500</v>
      </c>
      <c r="E2349" s="115">
        <f>'Combining-Exhibit 4'!J$206</f>
        <v>0</v>
      </c>
      <c r="F2349" t="s">
        <v>812</v>
      </c>
    </row>
    <row r="2350" spans="1:6" x14ac:dyDescent="0.3">
      <c r="A2350">
        <f>VLOOKUP('Start Here'!$B$2,EntityNumber,2,FALSE)</f>
        <v>510002</v>
      </c>
      <c r="B2350" s="131">
        <f>YEAR('Start Here'!$B$5)</f>
        <v>2025</v>
      </c>
      <c r="C2350" s="213" t="str">
        <f>IF(ISBLANK('Combining-Exhibit 4'!$J$7),"",'Combining-Exhibit 4'!$J$7)</f>
        <v/>
      </c>
      <c r="D2350">
        <v>451600</v>
      </c>
      <c r="E2350" s="115">
        <f>'Combining-Exhibit 4'!J$207</f>
        <v>0</v>
      </c>
      <c r="F2350" t="s">
        <v>812</v>
      </c>
    </row>
    <row r="2351" spans="1:6" x14ac:dyDescent="0.3">
      <c r="A2351">
        <f>VLOOKUP('Start Here'!$B$2,EntityNumber,2,FALSE)</f>
        <v>510002</v>
      </c>
      <c r="B2351" s="131">
        <f>YEAR('Start Here'!$B$5)</f>
        <v>2025</v>
      </c>
      <c r="C2351" s="213" t="str">
        <f>IF(ISBLANK('Combining-Exhibit 4'!$J$7),"",'Combining-Exhibit 4'!$J$7)</f>
        <v/>
      </c>
      <c r="D2351">
        <v>451900</v>
      </c>
      <c r="E2351" s="115">
        <f>'Combining-Exhibit 4'!J$208</f>
        <v>0</v>
      </c>
      <c r="F2351" t="s">
        <v>812</v>
      </c>
    </row>
    <row r="2352" spans="1:6" x14ac:dyDescent="0.3">
      <c r="A2352">
        <f>VLOOKUP('Start Here'!$B$2,EntityNumber,2,FALSE)</f>
        <v>510002</v>
      </c>
      <c r="B2352" s="131">
        <f>YEAR('Start Here'!$B$5)</f>
        <v>2025</v>
      </c>
      <c r="C2352" s="213" t="str">
        <f>IF(ISBLANK('Combining-Exhibit 4'!$J$7),"",'Combining-Exhibit 4'!$J$7)</f>
        <v/>
      </c>
      <c r="D2352">
        <v>452100</v>
      </c>
      <c r="E2352" s="115">
        <f>'Combining-Exhibit 4'!J$210</f>
        <v>0</v>
      </c>
      <c r="F2352" t="s">
        <v>812</v>
      </c>
    </row>
    <row r="2353" spans="1:6" x14ac:dyDescent="0.3">
      <c r="A2353">
        <f>VLOOKUP('Start Here'!$B$2,EntityNumber,2,FALSE)</f>
        <v>510002</v>
      </c>
      <c r="B2353" s="131">
        <f>YEAR('Start Here'!$B$5)</f>
        <v>2025</v>
      </c>
      <c r="C2353" s="213" t="str">
        <f>IF(ISBLANK('Combining-Exhibit 4'!$J$7),"",'Combining-Exhibit 4'!$J$7)</f>
        <v/>
      </c>
      <c r="D2353">
        <v>452200</v>
      </c>
      <c r="E2353" s="115">
        <f>'Combining-Exhibit 4'!J$211</f>
        <v>0</v>
      </c>
      <c r="F2353" t="s">
        <v>812</v>
      </c>
    </row>
    <row r="2354" spans="1:6" x14ac:dyDescent="0.3">
      <c r="A2354">
        <f>VLOOKUP('Start Here'!$B$2,EntityNumber,2,FALSE)</f>
        <v>510002</v>
      </c>
      <c r="B2354" s="131">
        <f>YEAR('Start Here'!$B$5)</f>
        <v>2025</v>
      </c>
      <c r="C2354" s="213" t="str">
        <f>IF(ISBLANK('Combining-Exhibit 4'!$J$7),"",'Combining-Exhibit 4'!$J$7)</f>
        <v/>
      </c>
      <c r="D2354">
        <v>452300</v>
      </c>
      <c r="E2354" s="115">
        <f>'Combining-Exhibit 4'!J$212</f>
        <v>0</v>
      </c>
      <c r="F2354" t="s">
        <v>812</v>
      </c>
    </row>
    <row r="2355" spans="1:6" x14ac:dyDescent="0.3">
      <c r="A2355">
        <f>VLOOKUP('Start Here'!$B$2,EntityNumber,2,FALSE)</f>
        <v>510002</v>
      </c>
      <c r="B2355" s="131">
        <f>YEAR('Start Here'!$B$5)</f>
        <v>2025</v>
      </c>
      <c r="C2355" s="213" t="str">
        <f>IF(ISBLANK('Combining-Exhibit 4'!$J$7),"",'Combining-Exhibit 4'!$J$7)</f>
        <v/>
      </c>
      <c r="D2355">
        <v>452400</v>
      </c>
      <c r="E2355" s="115">
        <f>'Combining-Exhibit 4'!J$213</f>
        <v>0</v>
      </c>
      <c r="F2355" t="s">
        <v>812</v>
      </c>
    </row>
    <row r="2356" spans="1:6" x14ac:dyDescent="0.3">
      <c r="A2356">
        <f>VLOOKUP('Start Here'!$B$2,EntityNumber,2,FALSE)</f>
        <v>510002</v>
      </c>
      <c r="B2356" s="131">
        <f>YEAR('Start Here'!$B$5)</f>
        <v>2025</v>
      </c>
      <c r="C2356" s="213" t="str">
        <f>IF(ISBLANK('Combining-Exhibit 4'!$J$7),"",'Combining-Exhibit 4'!$J$7)</f>
        <v/>
      </c>
      <c r="D2356">
        <v>452500</v>
      </c>
      <c r="E2356" s="115">
        <f>'Combining-Exhibit 4'!J$214</f>
        <v>0</v>
      </c>
      <c r="F2356" t="s">
        <v>812</v>
      </c>
    </row>
    <row r="2357" spans="1:6" x14ac:dyDescent="0.3">
      <c r="A2357">
        <f>VLOOKUP('Start Here'!$B$2,EntityNumber,2,FALSE)</f>
        <v>510002</v>
      </c>
      <c r="B2357" s="131">
        <f>YEAR('Start Here'!$B$5)</f>
        <v>2025</v>
      </c>
      <c r="C2357" s="213" t="str">
        <f>IF(ISBLANK('Combining-Exhibit 4'!$J$7),"",'Combining-Exhibit 4'!$J$7)</f>
        <v/>
      </c>
      <c r="D2357">
        <v>452900</v>
      </c>
      <c r="E2357" s="115">
        <f>'Combining-Exhibit 4'!J$215</f>
        <v>0</v>
      </c>
      <c r="F2357" t="s">
        <v>812</v>
      </c>
    </row>
    <row r="2358" spans="1:6" x14ac:dyDescent="0.3">
      <c r="A2358">
        <f>VLOOKUP('Start Here'!$B$2,EntityNumber,2,FALSE)</f>
        <v>510002</v>
      </c>
      <c r="B2358" s="131">
        <f>YEAR('Start Here'!$B$5)</f>
        <v>2025</v>
      </c>
      <c r="C2358" s="213" t="str">
        <f>IF(ISBLANK('Combining-Exhibit 4'!$J$7),"",'Combining-Exhibit 4'!$J$7)</f>
        <v/>
      </c>
      <c r="D2358">
        <v>461100</v>
      </c>
      <c r="E2358" s="115">
        <f>'Combining-Exhibit 4'!J$220</f>
        <v>0</v>
      </c>
      <c r="F2358" t="s">
        <v>812</v>
      </c>
    </row>
    <row r="2359" spans="1:6" x14ac:dyDescent="0.3">
      <c r="A2359">
        <f>VLOOKUP('Start Here'!$B$2,EntityNumber,2,FALSE)</f>
        <v>510002</v>
      </c>
      <c r="B2359" s="131">
        <f>YEAR('Start Here'!$B$5)</f>
        <v>2025</v>
      </c>
      <c r="C2359" s="213" t="str">
        <f>IF(ISBLANK('Combining-Exhibit 4'!$J$7),"",'Combining-Exhibit 4'!$J$7)</f>
        <v/>
      </c>
      <c r="D2359">
        <v>461200</v>
      </c>
      <c r="E2359" s="115">
        <f>'Combining-Exhibit 4'!J$221</f>
        <v>0</v>
      </c>
      <c r="F2359" t="s">
        <v>812</v>
      </c>
    </row>
    <row r="2360" spans="1:6" x14ac:dyDescent="0.3">
      <c r="A2360">
        <f>VLOOKUP('Start Here'!$B$2,EntityNumber,2,FALSE)</f>
        <v>510002</v>
      </c>
      <c r="B2360" s="131">
        <f>YEAR('Start Here'!$B$5)</f>
        <v>2025</v>
      </c>
      <c r="C2360" s="213" t="str">
        <f>IF(ISBLANK('Combining-Exhibit 4'!$J$7),"",'Combining-Exhibit 4'!$J$7)</f>
        <v/>
      </c>
      <c r="D2360">
        <v>461300</v>
      </c>
      <c r="E2360" s="115">
        <f>'Combining-Exhibit 4'!J$222</f>
        <v>0</v>
      </c>
      <c r="F2360" t="s">
        <v>812</v>
      </c>
    </row>
    <row r="2361" spans="1:6" x14ac:dyDescent="0.3">
      <c r="A2361">
        <f>VLOOKUP('Start Here'!$B$2,EntityNumber,2,FALSE)</f>
        <v>510002</v>
      </c>
      <c r="B2361" s="131">
        <f>YEAR('Start Here'!$B$5)</f>
        <v>2025</v>
      </c>
      <c r="C2361" s="213" t="str">
        <f>IF(ISBLANK('Combining-Exhibit 4'!$J$7),"",'Combining-Exhibit 4'!$J$7)</f>
        <v/>
      </c>
      <c r="D2361">
        <v>461400</v>
      </c>
      <c r="E2361" s="115">
        <f>'Combining-Exhibit 4'!J$223</f>
        <v>0</v>
      </c>
      <c r="F2361" t="s">
        <v>812</v>
      </c>
    </row>
    <row r="2362" spans="1:6" x14ac:dyDescent="0.3">
      <c r="A2362">
        <f>VLOOKUP('Start Here'!$B$2,EntityNumber,2,FALSE)</f>
        <v>510002</v>
      </c>
      <c r="B2362" s="131">
        <f>YEAR('Start Here'!$B$5)</f>
        <v>2025</v>
      </c>
      <c r="C2362" s="213" t="str">
        <f>IF(ISBLANK('Combining-Exhibit 4'!$J$7),"",'Combining-Exhibit 4'!$J$7)</f>
        <v/>
      </c>
      <c r="D2362">
        <v>461500</v>
      </c>
      <c r="E2362" s="115">
        <f>'Combining-Exhibit 4'!J$224</f>
        <v>0</v>
      </c>
      <c r="F2362" t="s">
        <v>812</v>
      </c>
    </row>
    <row r="2363" spans="1:6" x14ac:dyDescent="0.3">
      <c r="A2363">
        <f>VLOOKUP('Start Here'!$B$2,EntityNumber,2,FALSE)</f>
        <v>510002</v>
      </c>
      <c r="B2363" s="131">
        <f>YEAR('Start Here'!$B$5)</f>
        <v>2025</v>
      </c>
      <c r="C2363" s="213" t="str">
        <f>IF(ISBLANK('Combining-Exhibit 4'!$J$7),"",'Combining-Exhibit 4'!$J$7)</f>
        <v/>
      </c>
      <c r="D2363">
        <v>461600</v>
      </c>
      <c r="E2363" s="115">
        <f>'Combining-Exhibit 4'!J$225</f>
        <v>0</v>
      </c>
      <c r="F2363" t="s">
        <v>812</v>
      </c>
    </row>
    <row r="2364" spans="1:6" x14ac:dyDescent="0.3">
      <c r="A2364">
        <f>VLOOKUP('Start Here'!$B$2,EntityNumber,2,FALSE)</f>
        <v>510002</v>
      </c>
      <c r="B2364" s="131">
        <f>YEAR('Start Here'!$B$5)</f>
        <v>2025</v>
      </c>
      <c r="C2364" s="213" t="str">
        <f>IF(ISBLANK('Combining-Exhibit 4'!$J$7),"",'Combining-Exhibit 4'!$J$7)</f>
        <v/>
      </c>
      <c r="D2364">
        <v>461900</v>
      </c>
      <c r="E2364" s="115">
        <f>'Combining-Exhibit 4'!J$226</f>
        <v>0</v>
      </c>
      <c r="F2364" t="s">
        <v>812</v>
      </c>
    </row>
    <row r="2365" spans="1:6" x14ac:dyDescent="0.3">
      <c r="A2365">
        <f>VLOOKUP('Start Here'!$B$2,EntityNumber,2,FALSE)</f>
        <v>510002</v>
      </c>
      <c r="B2365" s="131">
        <f>YEAR('Start Here'!$B$5)</f>
        <v>2025</v>
      </c>
      <c r="C2365" s="213" t="str">
        <f>IF(ISBLANK('Combining-Exhibit 4'!$J$7),"",'Combining-Exhibit 4'!$J$7)</f>
        <v/>
      </c>
      <c r="D2365">
        <v>462100</v>
      </c>
      <c r="E2365" s="115">
        <f>'Combining-Exhibit 4'!J$228</f>
        <v>0</v>
      </c>
      <c r="F2365" t="s">
        <v>812</v>
      </c>
    </row>
    <row r="2366" spans="1:6" x14ac:dyDescent="0.3">
      <c r="A2366">
        <f>VLOOKUP('Start Here'!$B$2,EntityNumber,2,FALSE)</f>
        <v>510002</v>
      </c>
      <c r="B2366" s="131">
        <f>YEAR('Start Here'!$B$5)</f>
        <v>2025</v>
      </c>
      <c r="C2366" s="213" t="str">
        <f>IF(ISBLANK('Combining-Exhibit 4'!$J$7),"",'Combining-Exhibit 4'!$J$7)</f>
        <v/>
      </c>
      <c r="D2366">
        <v>462200</v>
      </c>
      <c r="E2366" s="115">
        <f>'Combining-Exhibit 4'!J$229</f>
        <v>0</v>
      </c>
      <c r="F2366" t="s">
        <v>812</v>
      </c>
    </row>
    <row r="2367" spans="1:6" x14ac:dyDescent="0.3">
      <c r="A2367">
        <f>VLOOKUP('Start Here'!$B$2,EntityNumber,2,FALSE)</f>
        <v>510002</v>
      </c>
      <c r="B2367" s="131">
        <f>YEAR('Start Here'!$B$5)</f>
        <v>2025</v>
      </c>
      <c r="C2367" s="213" t="str">
        <f>IF(ISBLANK('Combining-Exhibit 4'!$J$7),"",'Combining-Exhibit 4'!$J$7)</f>
        <v/>
      </c>
      <c r="D2367">
        <v>462300</v>
      </c>
      <c r="E2367" s="115">
        <f>'Combining-Exhibit 4'!J$230</f>
        <v>0</v>
      </c>
      <c r="F2367" t="s">
        <v>812</v>
      </c>
    </row>
    <row r="2368" spans="1:6" x14ac:dyDescent="0.3">
      <c r="A2368">
        <f>VLOOKUP('Start Here'!$B$2,EntityNumber,2,FALSE)</f>
        <v>510002</v>
      </c>
      <c r="B2368" s="131">
        <f>YEAR('Start Here'!$B$5)</f>
        <v>2025</v>
      </c>
      <c r="C2368" s="213" t="str">
        <f>IF(ISBLANK('Combining-Exhibit 4'!$J$7),"",'Combining-Exhibit 4'!$J$7)</f>
        <v/>
      </c>
      <c r="D2368">
        <v>462400</v>
      </c>
      <c r="E2368" s="115">
        <f>'Combining-Exhibit 4'!J$231</f>
        <v>0</v>
      </c>
      <c r="F2368" t="s">
        <v>812</v>
      </c>
    </row>
    <row r="2369" spans="1:6" x14ac:dyDescent="0.3">
      <c r="A2369">
        <f>VLOOKUP('Start Here'!$B$2,EntityNumber,2,FALSE)</f>
        <v>510002</v>
      </c>
      <c r="B2369" s="131">
        <f>YEAR('Start Here'!$B$5)</f>
        <v>2025</v>
      </c>
      <c r="C2369" s="213" t="str">
        <f>IF(ISBLANK('Combining-Exhibit 4'!$J$7),"",'Combining-Exhibit 4'!$J$7)</f>
        <v/>
      </c>
      <c r="D2369">
        <v>462900</v>
      </c>
      <c r="E2369" s="115">
        <f>'Combining-Exhibit 4'!J$232</f>
        <v>0</v>
      </c>
      <c r="F2369" t="s">
        <v>812</v>
      </c>
    </row>
    <row r="2370" spans="1:6" x14ac:dyDescent="0.3">
      <c r="A2370">
        <f>VLOOKUP('Start Here'!$B$2,EntityNumber,2,FALSE)</f>
        <v>510002</v>
      </c>
      <c r="B2370" s="131">
        <f>YEAR('Start Here'!$B$5)</f>
        <v>2025</v>
      </c>
      <c r="C2370" s="213" t="str">
        <f>IF(ISBLANK('Combining-Exhibit 4'!$J$7),"",'Combining-Exhibit 4'!$J$7)</f>
        <v/>
      </c>
      <c r="D2370">
        <v>471100</v>
      </c>
      <c r="E2370" s="115">
        <f>'Combining-Exhibit 4'!J$237</f>
        <v>0</v>
      </c>
      <c r="F2370" t="s">
        <v>812</v>
      </c>
    </row>
    <row r="2371" spans="1:6" x14ac:dyDescent="0.3">
      <c r="A2371">
        <f>VLOOKUP('Start Here'!$B$2,EntityNumber,2,FALSE)</f>
        <v>510002</v>
      </c>
      <c r="B2371" s="131">
        <f>YEAR('Start Here'!$B$5)</f>
        <v>2025</v>
      </c>
      <c r="C2371" s="213" t="str">
        <f>IF(ISBLANK('Combining-Exhibit 4'!$J$7),"",'Combining-Exhibit 4'!$J$7)</f>
        <v/>
      </c>
      <c r="D2371">
        <v>471200</v>
      </c>
      <c r="E2371" s="115">
        <f>'Combining-Exhibit 4'!J$238</f>
        <v>0</v>
      </c>
      <c r="F2371" t="s">
        <v>812</v>
      </c>
    </row>
    <row r="2372" spans="1:6" x14ac:dyDescent="0.3">
      <c r="A2372">
        <f>VLOOKUP('Start Here'!$B$2,EntityNumber,2,FALSE)</f>
        <v>510002</v>
      </c>
      <c r="B2372" s="131">
        <f>YEAR('Start Here'!$B$5)</f>
        <v>2025</v>
      </c>
      <c r="C2372" s="213" t="str">
        <f>IF(ISBLANK('Combining-Exhibit 4'!$J$7),"",'Combining-Exhibit 4'!$J$7)</f>
        <v/>
      </c>
      <c r="D2372">
        <v>471900</v>
      </c>
      <c r="E2372" s="115">
        <f>'Combining-Exhibit 4'!J$239</f>
        <v>0</v>
      </c>
      <c r="F2372" t="s">
        <v>812</v>
      </c>
    </row>
    <row r="2373" spans="1:6" x14ac:dyDescent="0.3">
      <c r="A2373">
        <f>VLOOKUP('Start Here'!$B$2,EntityNumber,2,FALSE)</f>
        <v>510002</v>
      </c>
      <c r="B2373" s="131">
        <f>YEAR('Start Here'!$B$5)</f>
        <v>2025</v>
      </c>
      <c r="C2373" s="213" t="str">
        <f>IF(ISBLANK('Combining-Exhibit 4'!$J$7),"",'Combining-Exhibit 4'!$J$7)</f>
        <v/>
      </c>
      <c r="D2373">
        <v>472100</v>
      </c>
      <c r="E2373" s="115">
        <f>'Combining-Exhibit 4'!J$241</f>
        <v>0</v>
      </c>
      <c r="F2373" t="s">
        <v>812</v>
      </c>
    </row>
    <row r="2374" spans="1:6" x14ac:dyDescent="0.3">
      <c r="A2374">
        <f>VLOOKUP('Start Here'!$B$2,EntityNumber,2,FALSE)</f>
        <v>510002</v>
      </c>
      <c r="B2374" s="131">
        <f>YEAR('Start Here'!$B$5)</f>
        <v>2025</v>
      </c>
      <c r="C2374" s="213" t="str">
        <f>IF(ISBLANK('Combining-Exhibit 4'!$J$7),"",'Combining-Exhibit 4'!$J$7)</f>
        <v/>
      </c>
      <c r="D2374">
        <v>471900</v>
      </c>
      <c r="E2374" s="115">
        <f>'Combining-Exhibit 4'!J$242</f>
        <v>0</v>
      </c>
      <c r="F2374" t="s">
        <v>812</v>
      </c>
    </row>
    <row r="2375" spans="1:6" x14ac:dyDescent="0.3">
      <c r="A2375">
        <f>VLOOKUP('Start Here'!$B$2,EntityNumber,2,FALSE)</f>
        <v>510002</v>
      </c>
      <c r="B2375" s="131">
        <f>YEAR('Start Here'!$B$5)</f>
        <v>2025</v>
      </c>
      <c r="C2375" s="213" t="str">
        <f>IF(ISBLANK('Combining-Exhibit 4'!$J$7),"",'Combining-Exhibit 4'!$J$7)</f>
        <v/>
      </c>
      <c r="D2375">
        <v>475000</v>
      </c>
      <c r="E2375" s="115">
        <f>'Combining-Exhibit 4'!J$245</f>
        <v>0</v>
      </c>
      <c r="F2375" t="s">
        <v>812</v>
      </c>
    </row>
    <row r="2376" spans="1:6" x14ac:dyDescent="0.3">
      <c r="A2376">
        <f>VLOOKUP('Start Here'!$B$2,EntityNumber,2,FALSE)</f>
        <v>510002</v>
      </c>
      <c r="B2376" s="131">
        <f>YEAR('Start Here'!$B$5)</f>
        <v>2025</v>
      </c>
      <c r="C2376" s="213" t="str">
        <f>IF(ISBLANK('Combining-Exhibit 4'!$J$7),"",'Combining-Exhibit 4'!$J$7)</f>
        <v/>
      </c>
      <c r="D2376">
        <v>480000</v>
      </c>
      <c r="E2376" s="115">
        <f>'Combining-Exhibit 4'!J$246</f>
        <v>0</v>
      </c>
      <c r="F2376" t="s">
        <v>812</v>
      </c>
    </row>
    <row r="2377" spans="1:6" x14ac:dyDescent="0.3">
      <c r="A2377">
        <f>VLOOKUP('Start Here'!$B$2,EntityNumber,2,FALSE)</f>
        <v>510002</v>
      </c>
      <c r="B2377" s="131">
        <f>YEAR('Start Here'!$B$5)</f>
        <v>2025</v>
      </c>
      <c r="C2377" s="213" t="str">
        <f>IF(ISBLANK('Combining-Exhibit 4'!$J$7),"",'Combining-Exhibit 4'!$J$7)</f>
        <v/>
      </c>
      <c r="D2377">
        <v>485000</v>
      </c>
      <c r="E2377" s="115">
        <f>'Combining-Exhibit 4'!J$247</f>
        <v>0</v>
      </c>
      <c r="F2377" t="s">
        <v>812</v>
      </c>
    </row>
    <row r="2378" spans="1:6" x14ac:dyDescent="0.3">
      <c r="A2378">
        <f>VLOOKUP('Start Here'!$B$2,EntityNumber,2,FALSE)</f>
        <v>510002</v>
      </c>
      <c r="B2378" s="131">
        <f>YEAR('Start Here'!$B$5)</f>
        <v>2025</v>
      </c>
      <c r="C2378" s="213" t="str">
        <f>IF(ISBLANK('Combining-Exhibit 4'!$J$7),"",'Combining-Exhibit 4'!$J$7)</f>
        <v/>
      </c>
      <c r="D2378">
        <v>489000</v>
      </c>
      <c r="E2378" s="115">
        <f>'Combining-Exhibit 4'!J$248</f>
        <v>0</v>
      </c>
      <c r="F2378" t="s">
        <v>812</v>
      </c>
    </row>
    <row r="2379" spans="1:6" x14ac:dyDescent="0.3">
      <c r="A2379">
        <f>VLOOKUP('Start Here'!$B$2,EntityNumber,2,FALSE)</f>
        <v>510002</v>
      </c>
      <c r="B2379" s="131">
        <f>YEAR('Start Here'!$B$5)</f>
        <v>2025</v>
      </c>
      <c r="C2379" s="213" t="str">
        <f>IF(ISBLANK('Combining-Exhibit 4'!$J$7),"",'Combining-Exhibit 4'!$J$7)</f>
        <v/>
      </c>
      <c r="D2379">
        <v>37100</v>
      </c>
      <c r="E2379" s="115">
        <f>'Combining-Exhibit 4'!J$253</f>
        <v>0</v>
      </c>
      <c r="F2379" t="s">
        <v>812</v>
      </c>
    </row>
    <row r="2380" spans="1:6" x14ac:dyDescent="0.3">
      <c r="A2380">
        <f>VLOOKUP('Start Here'!$B$2,EntityNumber,2,FALSE)</f>
        <v>510002</v>
      </c>
      <c r="B2380" s="131">
        <f>YEAR('Start Here'!$B$5)</f>
        <v>2025</v>
      </c>
      <c r="C2380" s="213" t="str">
        <f>IF(ISBLANK('Combining-Exhibit 4'!$J$7),"",'Combining-Exhibit 4'!$J$7)</f>
        <v/>
      </c>
      <c r="D2380">
        <v>91100</v>
      </c>
      <c r="E2380" s="115">
        <f>'Combining-Exhibit 4'!J$254*-1</f>
        <v>0</v>
      </c>
      <c r="F2380" t="s">
        <v>812</v>
      </c>
    </row>
    <row r="2381" spans="1:6" x14ac:dyDescent="0.3">
      <c r="A2381">
        <f>VLOOKUP('Start Here'!$B$2,EntityNumber,2,FALSE)</f>
        <v>510002</v>
      </c>
      <c r="B2381" s="131">
        <f>YEAR('Start Here'!$B$5)</f>
        <v>2025</v>
      </c>
      <c r="C2381" s="213" t="str">
        <f>IF(ISBLANK('Combining-Exhibit 4'!$J$7),"",'Combining-Exhibit 4'!$J$7)</f>
        <v/>
      </c>
      <c r="D2381">
        <v>37200</v>
      </c>
      <c r="E2381" s="115">
        <f>'Combining-Exhibit 4'!J$255</f>
        <v>0</v>
      </c>
      <c r="F2381" t="s">
        <v>812</v>
      </c>
    </row>
    <row r="2382" spans="1:6" x14ac:dyDescent="0.3">
      <c r="A2382">
        <f>VLOOKUP('Start Here'!$B$2,EntityNumber,2,FALSE)</f>
        <v>510002</v>
      </c>
      <c r="B2382" s="131">
        <f>YEAR('Start Here'!$B$5)</f>
        <v>2025</v>
      </c>
      <c r="C2382" s="213" t="str">
        <f>IF(ISBLANK('Combining-Exhibit 4'!$J$7),"",'Combining-Exhibit 4'!$J$7)</f>
        <v/>
      </c>
      <c r="D2382">
        <v>37300</v>
      </c>
      <c r="E2382" s="115">
        <f>'Combining-Exhibit 4'!J$256</f>
        <v>0</v>
      </c>
      <c r="F2382" t="s">
        <v>812</v>
      </c>
    </row>
    <row r="2383" spans="1:6" x14ac:dyDescent="0.3">
      <c r="A2383">
        <f>VLOOKUP('Start Here'!$B$2,EntityNumber,2,FALSE)</f>
        <v>510002</v>
      </c>
      <c r="B2383" s="131">
        <f>YEAR('Start Here'!$B$5)</f>
        <v>2025</v>
      </c>
      <c r="C2383" s="213" t="str">
        <f>IF(ISBLANK('Combining-Exhibit 4'!$J$7),"",'Combining-Exhibit 4'!$J$7)</f>
        <v/>
      </c>
      <c r="D2383">
        <v>37400</v>
      </c>
      <c r="E2383" s="115">
        <f>'Combining-Exhibit 4'!J$257</f>
        <v>0</v>
      </c>
      <c r="F2383" t="s">
        <v>812</v>
      </c>
    </row>
    <row r="2384" spans="1:6" x14ac:dyDescent="0.3">
      <c r="A2384">
        <f>VLOOKUP('Start Here'!$B$2,EntityNumber,2,FALSE)</f>
        <v>510002</v>
      </c>
      <c r="B2384" s="131">
        <f>YEAR('Start Here'!$B$5)</f>
        <v>2025</v>
      </c>
      <c r="C2384" s="213" t="str">
        <f>IF(ISBLANK('Combining-Exhibit 4'!$J$7),"",'Combining-Exhibit 4'!$J$7)</f>
        <v/>
      </c>
      <c r="D2384">
        <v>91200</v>
      </c>
      <c r="E2384" s="115">
        <f>'Combining-Exhibit 4'!J$258*-1</f>
        <v>0</v>
      </c>
      <c r="F2384" t="s">
        <v>812</v>
      </c>
    </row>
    <row r="2385" spans="1:6" x14ac:dyDescent="0.3">
      <c r="A2385">
        <f>VLOOKUP('Start Here'!$B$2,EntityNumber,2,FALSE)</f>
        <v>510002</v>
      </c>
      <c r="B2385" s="131">
        <f>YEAR('Start Here'!$B$5)</f>
        <v>2025</v>
      </c>
      <c r="C2385" s="213" t="str">
        <f>IF(ISBLANK('Combining-Exhibit 4'!$J$7),"",'Combining-Exhibit 4'!$J$7)</f>
        <v/>
      </c>
      <c r="D2385">
        <v>91500</v>
      </c>
      <c r="E2385" s="115">
        <f>'Combining-Exhibit 4'!J$259*-1</f>
        <v>0</v>
      </c>
      <c r="F2385" t="s">
        <v>812</v>
      </c>
    </row>
    <row r="2386" spans="1:6" x14ac:dyDescent="0.3">
      <c r="A2386">
        <f>VLOOKUP('Start Here'!$B$2,EntityNumber,2,FALSE)</f>
        <v>510002</v>
      </c>
      <c r="B2386" s="131">
        <f>YEAR('Start Here'!$B$5)</f>
        <v>2025</v>
      </c>
      <c r="C2386" s="213" t="str">
        <f>IF(ISBLANK('Combining-Exhibit 4'!$J$7),"",'Combining-Exhibit 4'!$J$7)</f>
        <v/>
      </c>
      <c r="D2386">
        <f>IF('Combining-Exhibit 4'!J$262&gt;0,37600,91300)</f>
        <v>91300</v>
      </c>
      <c r="E2386" s="115">
        <f>IF('Combining-Exhibit 4'!J$262&gt;0,'Combining-Exhibit 4'!J$262,'Combining-Exhibit 4'!J$262*-1)</f>
        <v>0</v>
      </c>
      <c r="F2386" t="s">
        <v>812</v>
      </c>
    </row>
    <row r="2387" spans="1:6" x14ac:dyDescent="0.3">
      <c r="A2387">
        <f>VLOOKUP('Start Here'!$B$2,EntityNumber,2,FALSE)</f>
        <v>510002</v>
      </c>
      <c r="B2387" s="131">
        <f>YEAR('Start Here'!$B$5)</f>
        <v>2025</v>
      </c>
      <c r="C2387" s="213" t="str">
        <f>IF(ISBLANK('Combining-Exhibit 4'!$J$7),"",'Combining-Exhibit 4'!$J$7)</f>
        <v/>
      </c>
      <c r="D2387">
        <f>IF('Combining-Exhibit 4'!J$263&gt;0,37500,91400)</f>
        <v>91400</v>
      </c>
      <c r="E2387" s="115">
        <f>IF('Combining-Exhibit 4'!J$263&gt;0,'Combining-Exhibit 4'!J$263,'Combining-Exhibit 4'!J$263*-1)</f>
        <v>0</v>
      </c>
      <c r="F2387" t="s">
        <v>812</v>
      </c>
    </row>
    <row r="2388" spans="1:6" x14ac:dyDescent="0.3">
      <c r="A2388">
        <f>VLOOKUP('Start Here'!$B$2,EntityNumber,2,FALSE)</f>
        <v>510002</v>
      </c>
      <c r="B2388" s="131">
        <f>YEAR('Start Here'!$B$5)</f>
        <v>2025</v>
      </c>
      <c r="C2388" s="213" t="str">
        <f>IF(ISBLANK('Combining-Exhibit 4'!$K$7),"",'Combining-Exhibit 4'!$K$7)</f>
        <v/>
      </c>
      <c r="D2388">
        <v>31100</v>
      </c>
      <c r="E2388" s="115">
        <f>'Combining-Exhibit 4'!K$11</f>
        <v>0</v>
      </c>
      <c r="F2388" t="s">
        <v>812</v>
      </c>
    </row>
    <row r="2389" spans="1:6" x14ac:dyDescent="0.3">
      <c r="A2389">
        <f>VLOOKUP('Start Here'!$B$2,EntityNumber,2,FALSE)</f>
        <v>510002</v>
      </c>
      <c r="B2389" s="131">
        <f>YEAR('Start Here'!$B$5)</f>
        <v>2025</v>
      </c>
      <c r="C2389" s="213" t="str">
        <f>IF(ISBLANK('Combining-Exhibit 4'!$K$7),"",'Combining-Exhibit 4'!$K$7)</f>
        <v/>
      </c>
      <c r="D2389">
        <v>31200</v>
      </c>
      <c r="E2389" s="115">
        <f>'Combining-Exhibit 4'!K$12</f>
        <v>0</v>
      </c>
      <c r="F2389" t="s">
        <v>812</v>
      </c>
    </row>
    <row r="2390" spans="1:6" x14ac:dyDescent="0.3">
      <c r="A2390">
        <f>VLOOKUP('Start Here'!$B$2,EntityNumber,2,FALSE)</f>
        <v>510002</v>
      </c>
      <c r="B2390" s="131">
        <f>YEAR('Start Here'!$B$5)</f>
        <v>2025</v>
      </c>
      <c r="C2390" s="213" t="str">
        <f>IF(ISBLANK('Combining-Exhibit 4'!$K$7),"",'Combining-Exhibit 4'!$K$7)</f>
        <v/>
      </c>
      <c r="D2390">
        <v>31300</v>
      </c>
      <c r="E2390" s="115">
        <f>'Combining-Exhibit 4'!K$13</f>
        <v>0</v>
      </c>
      <c r="F2390" t="s">
        <v>812</v>
      </c>
    </row>
    <row r="2391" spans="1:6" x14ac:dyDescent="0.3">
      <c r="A2391">
        <f>VLOOKUP('Start Here'!$B$2,EntityNumber,2,FALSE)</f>
        <v>510002</v>
      </c>
      <c r="B2391" s="131">
        <f>YEAR('Start Here'!$B$5)</f>
        <v>2025</v>
      </c>
      <c r="C2391" s="213" t="str">
        <f>IF(ISBLANK('Combining-Exhibit 4'!$K$7),"",'Combining-Exhibit 4'!$K$7)</f>
        <v/>
      </c>
      <c r="D2391">
        <v>31400</v>
      </c>
      <c r="E2391" s="115">
        <f>'Combining-Exhibit 4'!K$14</f>
        <v>0</v>
      </c>
      <c r="F2391" t="s">
        <v>812</v>
      </c>
    </row>
    <row r="2392" spans="1:6" x14ac:dyDescent="0.3">
      <c r="A2392">
        <f>VLOOKUP('Start Here'!$B$2,EntityNumber,2,FALSE)</f>
        <v>510002</v>
      </c>
      <c r="B2392" s="131">
        <f>YEAR('Start Here'!$B$5)</f>
        <v>2025</v>
      </c>
      <c r="C2392" s="213" t="str">
        <f>IF(ISBLANK('Combining-Exhibit 4'!$K$7),"",'Combining-Exhibit 4'!$K$7)</f>
        <v/>
      </c>
      <c r="D2392">
        <v>31500</v>
      </c>
      <c r="E2392" s="115">
        <f>'Combining-Exhibit 4'!K$15</f>
        <v>0</v>
      </c>
      <c r="F2392" t="s">
        <v>812</v>
      </c>
    </row>
    <row r="2393" spans="1:6" x14ac:dyDescent="0.3">
      <c r="A2393">
        <f>VLOOKUP('Start Here'!$B$2,EntityNumber,2,FALSE)</f>
        <v>510002</v>
      </c>
      <c r="B2393" s="131">
        <f>YEAR('Start Here'!$B$5)</f>
        <v>2025</v>
      </c>
      <c r="C2393" s="213" t="str">
        <f>IF(ISBLANK('Combining-Exhibit 4'!$K$7),"",'Combining-Exhibit 4'!$K$7)</f>
        <v/>
      </c>
      <c r="D2393">
        <v>31600</v>
      </c>
      <c r="E2393" s="115">
        <f>'Combining-Exhibit 4'!K$16</f>
        <v>0</v>
      </c>
      <c r="F2393" t="s">
        <v>812</v>
      </c>
    </row>
    <row r="2394" spans="1:6" x14ac:dyDescent="0.3">
      <c r="A2394">
        <f>VLOOKUP('Start Here'!$B$2,EntityNumber,2,FALSE)</f>
        <v>510002</v>
      </c>
      <c r="B2394" s="131">
        <f>YEAR('Start Here'!$B$5)</f>
        <v>2025</v>
      </c>
      <c r="C2394" s="213" t="str">
        <f>IF(ISBLANK('Combining-Exhibit 4'!$K$7),"",'Combining-Exhibit 4'!$K$7)</f>
        <v/>
      </c>
      <c r="D2394">
        <v>31800</v>
      </c>
      <c r="E2394" s="115">
        <f>'Combining-Exhibit 4'!K$17</f>
        <v>0</v>
      </c>
      <c r="F2394" t="s">
        <v>812</v>
      </c>
    </row>
    <row r="2395" spans="1:6" x14ac:dyDescent="0.3">
      <c r="A2395">
        <f>VLOOKUP('Start Here'!$B$2,EntityNumber,2,FALSE)</f>
        <v>510002</v>
      </c>
      <c r="B2395" s="131">
        <f>YEAR('Start Here'!$B$5)</f>
        <v>2025</v>
      </c>
      <c r="C2395" s="213" t="str">
        <f>IF(ISBLANK('Combining-Exhibit 4'!$K$7),"",'Combining-Exhibit 4'!$K$7)</f>
        <v/>
      </c>
      <c r="D2395">
        <v>31900</v>
      </c>
      <c r="E2395" s="115">
        <f>'Combining-Exhibit 4'!K$18</f>
        <v>0</v>
      </c>
      <c r="F2395" t="s">
        <v>812</v>
      </c>
    </row>
    <row r="2396" spans="1:6" x14ac:dyDescent="0.3">
      <c r="A2396">
        <f>VLOOKUP('Start Here'!$B$2,EntityNumber,2,FALSE)</f>
        <v>510002</v>
      </c>
      <c r="B2396" s="131">
        <f>YEAR('Start Here'!$B$5)</f>
        <v>2025</v>
      </c>
      <c r="C2396" s="213" t="str">
        <f>IF(ISBLANK('Combining-Exhibit 4'!$K$7),"",'Combining-Exhibit 4'!$K$7)</f>
        <v/>
      </c>
      <c r="D2396">
        <v>32000</v>
      </c>
      <c r="E2396" s="115">
        <f>'Combining-Exhibit 4'!K$21</f>
        <v>0</v>
      </c>
      <c r="F2396" t="s">
        <v>812</v>
      </c>
    </row>
    <row r="2397" spans="1:6" x14ac:dyDescent="0.3">
      <c r="A2397">
        <f>VLOOKUP('Start Here'!$B$2,EntityNumber,2,FALSE)</f>
        <v>510002</v>
      </c>
      <c r="B2397" s="131">
        <f>YEAR('Start Here'!$B$5)</f>
        <v>2025</v>
      </c>
      <c r="C2397" s="213" t="str">
        <f>IF(ISBLANK('Combining-Exhibit 4'!$K$7),"",'Combining-Exhibit 4'!$K$7)</f>
        <v/>
      </c>
      <c r="D2397">
        <v>33100</v>
      </c>
      <c r="E2397" s="115">
        <f>'Combining-Exhibit 4'!K$24</f>
        <v>0</v>
      </c>
      <c r="F2397" t="s">
        <v>812</v>
      </c>
    </row>
    <row r="2398" spans="1:6" x14ac:dyDescent="0.3">
      <c r="A2398">
        <f>VLOOKUP('Start Here'!$B$2,EntityNumber,2,FALSE)</f>
        <v>510002</v>
      </c>
      <c r="B2398" s="131">
        <f>YEAR('Start Here'!$B$5)</f>
        <v>2025</v>
      </c>
      <c r="C2398" s="213" t="str">
        <f>IF(ISBLANK('Combining-Exhibit 4'!$K$7),"",'Combining-Exhibit 4'!$K$7)</f>
        <v/>
      </c>
      <c r="D2398">
        <v>33200</v>
      </c>
      <c r="E2398" s="115">
        <f>'Combining-Exhibit 4'!K$25</f>
        <v>0</v>
      </c>
      <c r="F2398" t="s">
        <v>812</v>
      </c>
    </row>
    <row r="2399" spans="1:6" x14ac:dyDescent="0.3">
      <c r="A2399">
        <f>VLOOKUP('Start Here'!$B$2,EntityNumber,2,FALSE)</f>
        <v>510002</v>
      </c>
      <c r="B2399" s="131">
        <f>YEAR('Start Here'!$B$5)</f>
        <v>2025</v>
      </c>
      <c r="C2399" s="213" t="str">
        <f>IF(ISBLANK('Combining-Exhibit 4'!$K$7),"",'Combining-Exhibit 4'!$K$7)</f>
        <v/>
      </c>
      <c r="D2399">
        <v>33300</v>
      </c>
      <c r="E2399" s="115">
        <f>'Combining-Exhibit 4'!K$26</f>
        <v>0</v>
      </c>
      <c r="F2399" t="s">
        <v>812</v>
      </c>
    </row>
    <row r="2400" spans="1:6" x14ac:dyDescent="0.3">
      <c r="A2400">
        <f>VLOOKUP('Start Here'!$B$2,EntityNumber,2,FALSE)</f>
        <v>510002</v>
      </c>
      <c r="B2400" s="131">
        <f>YEAR('Start Here'!$B$5)</f>
        <v>2025</v>
      </c>
      <c r="C2400" s="213" t="str">
        <f>IF(ISBLANK('Combining-Exhibit 4'!$K$7),"",'Combining-Exhibit 4'!$K$7)</f>
        <v/>
      </c>
      <c r="D2400">
        <v>33400</v>
      </c>
      <c r="E2400" s="115">
        <f>'Combining-Exhibit 4'!K$27</f>
        <v>0</v>
      </c>
      <c r="F2400" t="s">
        <v>812</v>
      </c>
    </row>
    <row r="2401" spans="1:6" x14ac:dyDescent="0.3">
      <c r="A2401">
        <f>VLOOKUP('Start Here'!$B$2,EntityNumber,2,FALSE)</f>
        <v>510002</v>
      </c>
      <c r="B2401" s="131">
        <f>YEAR('Start Here'!$B$5)</f>
        <v>2025</v>
      </c>
      <c r="C2401" s="213" t="str">
        <f>IF(ISBLANK('Combining-Exhibit 4'!$K$7),"",'Combining-Exhibit 4'!$K$7)</f>
        <v/>
      </c>
      <c r="D2401">
        <v>33501</v>
      </c>
      <c r="E2401" s="115">
        <f>'Combining-Exhibit 4'!K$29</f>
        <v>0</v>
      </c>
      <c r="F2401" t="s">
        <v>812</v>
      </c>
    </row>
    <row r="2402" spans="1:6" x14ac:dyDescent="0.3">
      <c r="A2402">
        <f>VLOOKUP('Start Here'!$B$2,EntityNumber,2,FALSE)</f>
        <v>510002</v>
      </c>
      <c r="B2402" s="131">
        <f>YEAR('Start Here'!$B$5)</f>
        <v>2025</v>
      </c>
      <c r="C2402" s="213" t="str">
        <f>IF(ISBLANK('Combining-Exhibit 4'!$K$7),"",'Combining-Exhibit 4'!$K$7)</f>
        <v/>
      </c>
      <c r="D2402">
        <v>33502</v>
      </c>
      <c r="E2402" s="115">
        <f>'Combining-Exhibit 4'!K$30</f>
        <v>0</v>
      </c>
      <c r="F2402" t="s">
        <v>812</v>
      </c>
    </row>
    <row r="2403" spans="1:6" x14ac:dyDescent="0.3">
      <c r="A2403">
        <f>VLOOKUP('Start Here'!$B$2,EntityNumber,2,FALSE)</f>
        <v>510002</v>
      </c>
      <c r="B2403" s="131">
        <f>YEAR('Start Here'!$B$5)</f>
        <v>2025</v>
      </c>
      <c r="C2403" s="213" t="str">
        <f>IF(ISBLANK('Combining-Exhibit 4'!$K$7),"",'Combining-Exhibit 4'!$K$7)</f>
        <v/>
      </c>
      <c r="D2403">
        <v>33504</v>
      </c>
      <c r="E2403" s="115">
        <f>'Combining-Exhibit 4'!K$31</f>
        <v>0</v>
      </c>
      <c r="F2403" t="s">
        <v>812</v>
      </c>
    </row>
    <row r="2404" spans="1:6" x14ac:dyDescent="0.3">
      <c r="A2404">
        <f>VLOOKUP('Start Here'!$B$2,EntityNumber,2,FALSE)</f>
        <v>510002</v>
      </c>
      <c r="B2404" s="131">
        <f>YEAR('Start Here'!$B$5)</f>
        <v>2025</v>
      </c>
      <c r="C2404" s="213" t="str">
        <f>IF(ISBLANK('Combining-Exhibit 4'!$K$7),"",'Combining-Exhibit 4'!$K$7)</f>
        <v/>
      </c>
      <c r="D2404">
        <v>33505</v>
      </c>
      <c r="E2404" s="115">
        <f>'Combining-Exhibit 4'!K$32</f>
        <v>0</v>
      </c>
      <c r="F2404" t="s">
        <v>812</v>
      </c>
    </row>
    <row r="2405" spans="1:6" x14ac:dyDescent="0.3">
      <c r="A2405">
        <f>VLOOKUP('Start Here'!$B$2,EntityNumber,2,FALSE)</f>
        <v>510002</v>
      </c>
      <c r="B2405" s="131">
        <f>YEAR('Start Here'!$B$5)</f>
        <v>2025</v>
      </c>
      <c r="C2405" s="213" t="str">
        <f>IF(ISBLANK('Combining-Exhibit 4'!$K$7),"",'Combining-Exhibit 4'!$K$7)</f>
        <v/>
      </c>
      <c r="D2405">
        <v>33506</v>
      </c>
      <c r="E2405" s="115">
        <f>'Combining-Exhibit 4'!K$33</f>
        <v>0</v>
      </c>
      <c r="F2405" t="s">
        <v>812</v>
      </c>
    </row>
    <row r="2406" spans="1:6" x14ac:dyDescent="0.3">
      <c r="A2406">
        <f>VLOOKUP('Start Here'!$B$2,EntityNumber,2,FALSE)</f>
        <v>510002</v>
      </c>
      <c r="B2406" s="131">
        <f>YEAR('Start Here'!$B$5)</f>
        <v>2025</v>
      </c>
      <c r="C2406" s="213" t="str">
        <f>IF(ISBLANK('Combining-Exhibit 4'!$K$7),"",'Combining-Exhibit 4'!$K$7)</f>
        <v/>
      </c>
      <c r="D2406">
        <v>33507</v>
      </c>
      <c r="E2406" s="115">
        <f>'Combining-Exhibit 4'!K$34</f>
        <v>0</v>
      </c>
      <c r="F2406" t="s">
        <v>812</v>
      </c>
    </row>
    <row r="2407" spans="1:6" x14ac:dyDescent="0.3">
      <c r="A2407">
        <f>VLOOKUP('Start Here'!$B$2,EntityNumber,2,FALSE)</f>
        <v>510002</v>
      </c>
      <c r="B2407" s="131">
        <f>YEAR('Start Here'!$B$5)</f>
        <v>2025</v>
      </c>
      <c r="C2407" s="213" t="str">
        <f>IF(ISBLANK('Combining-Exhibit 4'!$K$7),"",'Combining-Exhibit 4'!$K$7)</f>
        <v/>
      </c>
      <c r="D2407">
        <v>33508</v>
      </c>
      <c r="E2407" s="115">
        <f>'Combining-Exhibit 4'!K$35</f>
        <v>0</v>
      </c>
      <c r="F2407" t="s">
        <v>812</v>
      </c>
    </row>
    <row r="2408" spans="1:6" x14ac:dyDescent="0.3">
      <c r="A2408">
        <f>VLOOKUP('Start Here'!$B$2,EntityNumber,2,FALSE)</f>
        <v>510002</v>
      </c>
      <c r="B2408" s="131">
        <f>YEAR('Start Here'!$B$5)</f>
        <v>2025</v>
      </c>
      <c r="C2408" s="213" t="str">
        <f>IF(ISBLANK('Combining-Exhibit 4'!$K$7),"",'Combining-Exhibit 4'!$K$7)</f>
        <v/>
      </c>
      <c r="D2408">
        <v>33509</v>
      </c>
      <c r="E2408" s="115">
        <f>'Combining-Exhibit 4'!K$36</f>
        <v>0</v>
      </c>
      <c r="F2408" t="s">
        <v>812</v>
      </c>
    </row>
    <row r="2409" spans="1:6" x14ac:dyDescent="0.3">
      <c r="A2409">
        <f>VLOOKUP('Start Here'!$B$2,EntityNumber,2,FALSE)</f>
        <v>510002</v>
      </c>
      <c r="B2409" s="131">
        <f>YEAR('Start Here'!$B$5)</f>
        <v>2025</v>
      </c>
      <c r="C2409" s="213" t="str">
        <f>IF(ISBLANK('Combining-Exhibit 4'!$K$7),"",'Combining-Exhibit 4'!$K$7)</f>
        <v/>
      </c>
      <c r="D2409">
        <v>33510</v>
      </c>
      <c r="E2409" s="115">
        <f>'Combining-Exhibit 4'!K$37</f>
        <v>0</v>
      </c>
      <c r="F2409" t="s">
        <v>812</v>
      </c>
    </row>
    <row r="2410" spans="1:6" x14ac:dyDescent="0.3">
      <c r="A2410">
        <f>VLOOKUP('Start Here'!$B$2,EntityNumber,2,FALSE)</f>
        <v>510002</v>
      </c>
      <c r="B2410" s="131">
        <f>YEAR('Start Here'!$B$5)</f>
        <v>2025</v>
      </c>
      <c r="C2410" s="213" t="str">
        <f>IF(ISBLANK('Combining-Exhibit 4'!$K$7),"",'Combining-Exhibit 4'!$K$7)</f>
        <v/>
      </c>
      <c r="D2410">
        <v>33511</v>
      </c>
      <c r="E2410" s="115">
        <f>'Combining-Exhibit 4'!K$38</f>
        <v>0</v>
      </c>
      <c r="F2410" t="s">
        <v>812</v>
      </c>
    </row>
    <row r="2411" spans="1:6" x14ac:dyDescent="0.3">
      <c r="A2411">
        <f>VLOOKUP('Start Here'!$B$2,EntityNumber,2,FALSE)</f>
        <v>510002</v>
      </c>
      <c r="B2411" s="131">
        <f>YEAR('Start Here'!$B$5)</f>
        <v>2025</v>
      </c>
      <c r="C2411" s="213" t="str">
        <f>IF(ISBLANK('Combining-Exhibit 4'!$K$7),"",'Combining-Exhibit 4'!$K$7)</f>
        <v/>
      </c>
      <c r="D2411">
        <v>33513</v>
      </c>
      <c r="E2411" s="115">
        <f>'Combining-Exhibit 4'!K$39</f>
        <v>0</v>
      </c>
      <c r="F2411" t="s">
        <v>812</v>
      </c>
    </row>
    <row r="2412" spans="1:6" x14ac:dyDescent="0.3">
      <c r="A2412">
        <f>VLOOKUP('Start Here'!$B$2,EntityNumber,2,FALSE)</f>
        <v>510002</v>
      </c>
      <c r="B2412" s="131">
        <f>YEAR('Start Here'!$B$5)</f>
        <v>2025</v>
      </c>
      <c r="C2412" s="213" t="str">
        <f>IF(ISBLANK('Combining-Exhibit 4'!$K$7),"",'Combining-Exhibit 4'!$K$7)</f>
        <v/>
      </c>
      <c r="D2412">
        <v>33514</v>
      </c>
      <c r="E2412" s="115">
        <f>'Combining-Exhibit 4'!K$40</f>
        <v>0</v>
      </c>
      <c r="F2412" t="s">
        <v>812</v>
      </c>
    </row>
    <row r="2413" spans="1:6" x14ac:dyDescent="0.3">
      <c r="A2413">
        <f>VLOOKUP('Start Here'!$B$2,EntityNumber,2,FALSE)</f>
        <v>510002</v>
      </c>
      <c r="B2413" s="131">
        <f>YEAR('Start Here'!$B$5)</f>
        <v>2025</v>
      </c>
      <c r="C2413" s="213" t="str">
        <f>IF(ISBLANK('Combining-Exhibit 4'!$K$7),"",'Combining-Exhibit 4'!$K$7)</f>
        <v/>
      </c>
      <c r="D2413">
        <v>33515</v>
      </c>
      <c r="E2413" s="115">
        <f>'Combining-Exhibit 4'!K$41</f>
        <v>0</v>
      </c>
      <c r="F2413" t="s">
        <v>812</v>
      </c>
    </row>
    <row r="2414" spans="1:6" x14ac:dyDescent="0.3">
      <c r="A2414">
        <f>VLOOKUP('Start Here'!$B$2,EntityNumber,2,FALSE)</f>
        <v>510002</v>
      </c>
      <c r="B2414" s="131">
        <f>YEAR('Start Here'!$B$5)</f>
        <v>2025</v>
      </c>
      <c r="C2414" s="213" t="str">
        <f>IF(ISBLANK('Combining-Exhibit 4'!$K$7),"",'Combining-Exhibit 4'!$K$7)</f>
        <v/>
      </c>
      <c r="D2414">
        <v>33516</v>
      </c>
      <c r="E2414" s="115">
        <f>'Combining-Exhibit 4'!K$42</f>
        <v>0</v>
      </c>
      <c r="F2414" t="s">
        <v>812</v>
      </c>
    </row>
    <row r="2415" spans="1:6" x14ac:dyDescent="0.3">
      <c r="A2415">
        <f>VLOOKUP('Start Here'!$B$2,EntityNumber,2,FALSE)</f>
        <v>510002</v>
      </c>
      <c r="B2415" s="131">
        <f>YEAR('Start Here'!$B$5)</f>
        <v>2025</v>
      </c>
      <c r="C2415" s="213" t="str">
        <f>IF(ISBLANK('Combining-Exhibit 4'!$K$7),"",'Combining-Exhibit 4'!$K$7)</f>
        <v/>
      </c>
      <c r="D2415">
        <v>33517</v>
      </c>
      <c r="E2415" s="115">
        <f>'Combining-Exhibit 4'!K$43</f>
        <v>0</v>
      </c>
      <c r="F2415" t="s">
        <v>812</v>
      </c>
    </row>
    <row r="2416" spans="1:6" x14ac:dyDescent="0.3">
      <c r="A2416">
        <f>VLOOKUP('Start Here'!$B$2,EntityNumber,2,FALSE)</f>
        <v>510002</v>
      </c>
      <c r="B2416" s="131">
        <f>YEAR('Start Here'!$B$5)</f>
        <v>2025</v>
      </c>
      <c r="C2416" s="213" t="str">
        <f>IF(ISBLANK('Combining-Exhibit 4'!$K$7),"",'Combining-Exhibit 4'!$K$7)</f>
        <v/>
      </c>
      <c r="D2416">
        <v>33518</v>
      </c>
      <c r="E2416" s="115">
        <f>'Combining-Exhibit 4'!K$44</f>
        <v>0</v>
      </c>
      <c r="F2416" t="s">
        <v>812</v>
      </c>
    </row>
    <row r="2417" spans="1:6" x14ac:dyDescent="0.3">
      <c r="A2417">
        <f>VLOOKUP('Start Here'!$B$2,EntityNumber,2,FALSE)</f>
        <v>510002</v>
      </c>
      <c r="B2417" s="131">
        <f>YEAR('Start Here'!$B$5)</f>
        <v>2025</v>
      </c>
      <c r="C2417" s="213" t="str">
        <f>IF(ISBLANK('Combining-Exhibit 4'!$K$7),"",'Combining-Exhibit 4'!$K$7)</f>
        <v/>
      </c>
      <c r="D2417">
        <v>33519</v>
      </c>
      <c r="E2417" s="115">
        <f>'Combining-Exhibit 4'!K$45</f>
        <v>0</v>
      </c>
      <c r="F2417" t="s">
        <v>812</v>
      </c>
    </row>
    <row r="2418" spans="1:6" x14ac:dyDescent="0.3">
      <c r="A2418">
        <f>VLOOKUP('Start Here'!$B$2,EntityNumber,2,FALSE)</f>
        <v>510002</v>
      </c>
      <c r="B2418" s="131">
        <f>YEAR('Start Here'!$B$5)</f>
        <v>2025</v>
      </c>
      <c r="C2418" s="213" t="str">
        <f>IF(ISBLANK('Combining-Exhibit 4'!$K$7),"",'Combining-Exhibit 4'!$K$7)</f>
        <v/>
      </c>
      <c r="D2418">
        <v>33599</v>
      </c>
      <c r="E2418" s="115">
        <f>'Combining-Exhibit 4'!K$46</f>
        <v>0</v>
      </c>
      <c r="F2418" t="s">
        <v>812</v>
      </c>
    </row>
    <row r="2419" spans="1:6" x14ac:dyDescent="0.3">
      <c r="A2419">
        <f>VLOOKUP('Start Here'!$B$2,EntityNumber,2,FALSE)</f>
        <v>510002</v>
      </c>
      <c r="B2419" s="131">
        <f>YEAR('Start Here'!$B$5)</f>
        <v>2025</v>
      </c>
      <c r="C2419" s="213" t="str">
        <f>IF(ISBLANK('Combining-Exhibit 4'!$K$7),"",'Combining-Exhibit 4'!$K$7)</f>
        <v/>
      </c>
      <c r="D2419">
        <v>33600</v>
      </c>
      <c r="E2419" s="115">
        <f>'Combining-Exhibit 4'!K$47</f>
        <v>0</v>
      </c>
      <c r="F2419" t="s">
        <v>812</v>
      </c>
    </row>
    <row r="2420" spans="1:6" x14ac:dyDescent="0.3">
      <c r="A2420">
        <f>VLOOKUP('Start Here'!$B$2,EntityNumber,2,FALSE)</f>
        <v>510002</v>
      </c>
      <c r="B2420" s="131">
        <f>YEAR('Start Here'!$B$5)</f>
        <v>2025</v>
      </c>
      <c r="C2420" s="213" t="str">
        <f>IF(ISBLANK('Combining-Exhibit 4'!$K$7),"",'Combining-Exhibit 4'!$K$7)</f>
        <v/>
      </c>
      <c r="D2420">
        <v>33800</v>
      </c>
      <c r="E2420" s="115">
        <f>'Combining-Exhibit 4'!K$48</f>
        <v>0</v>
      </c>
      <c r="F2420" t="s">
        <v>812</v>
      </c>
    </row>
    <row r="2421" spans="1:6" x14ac:dyDescent="0.3">
      <c r="A2421">
        <f>VLOOKUP('Start Here'!$B$2,EntityNumber,2,FALSE)</f>
        <v>510002</v>
      </c>
      <c r="B2421" s="131">
        <f>YEAR('Start Here'!$B$5)</f>
        <v>2025</v>
      </c>
      <c r="C2421" s="213" t="str">
        <f>IF(ISBLANK('Combining-Exhibit 4'!$K$7),"",'Combining-Exhibit 4'!$K$7)</f>
        <v/>
      </c>
      <c r="D2421">
        <v>33900</v>
      </c>
      <c r="E2421" s="115">
        <f>'Combining-Exhibit 4'!K$49</f>
        <v>0</v>
      </c>
      <c r="F2421" t="s">
        <v>812</v>
      </c>
    </row>
    <row r="2422" spans="1:6" x14ac:dyDescent="0.3">
      <c r="A2422">
        <f>VLOOKUP('Start Here'!$B$2,EntityNumber,2,FALSE)</f>
        <v>510002</v>
      </c>
      <c r="B2422" s="131">
        <f>YEAR('Start Here'!$B$5)</f>
        <v>2025</v>
      </c>
      <c r="C2422" s="213" t="str">
        <f>IF(ISBLANK('Combining-Exhibit 4'!$K$7),"",'Combining-Exhibit 4'!$K$7)</f>
        <v/>
      </c>
      <c r="D2422">
        <v>34110</v>
      </c>
      <c r="E2422" s="115">
        <f>'Combining-Exhibit 4'!K$54</f>
        <v>0</v>
      </c>
      <c r="F2422" t="s">
        <v>812</v>
      </c>
    </row>
    <row r="2423" spans="1:6" x14ac:dyDescent="0.3">
      <c r="A2423">
        <f>VLOOKUP('Start Here'!$B$2,EntityNumber,2,FALSE)</f>
        <v>510002</v>
      </c>
      <c r="B2423" s="131">
        <f>YEAR('Start Here'!$B$5)</f>
        <v>2025</v>
      </c>
      <c r="C2423" s="213" t="str">
        <f>IF(ISBLANK('Combining-Exhibit 4'!$K$7),"",'Combining-Exhibit 4'!$K$7)</f>
        <v/>
      </c>
      <c r="D2423">
        <v>34120</v>
      </c>
      <c r="E2423" s="115">
        <f>'Combining-Exhibit 4'!K$55</f>
        <v>0</v>
      </c>
      <c r="F2423" t="s">
        <v>812</v>
      </c>
    </row>
    <row r="2424" spans="1:6" x14ac:dyDescent="0.3">
      <c r="A2424">
        <f>VLOOKUP('Start Here'!$B$2,EntityNumber,2,FALSE)</f>
        <v>510002</v>
      </c>
      <c r="B2424" s="131">
        <f>YEAR('Start Here'!$B$5)</f>
        <v>2025</v>
      </c>
      <c r="C2424" s="213" t="str">
        <f>IF(ISBLANK('Combining-Exhibit 4'!$K$7),"",'Combining-Exhibit 4'!$K$7)</f>
        <v/>
      </c>
      <c r="D2424">
        <v>34130</v>
      </c>
      <c r="E2424" s="115">
        <f>'Combining-Exhibit 4'!K$56</f>
        <v>0</v>
      </c>
      <c r="F2424" t="s">
        <v>812</v>
      </c>
    </row>
    <row r="2425" spans="1:6" x14ac:dyDescent="0.3">
      <c r="A2425">
        <f>VLOOKUP('Start Here'!$B$2,EntityNumber,2,FALSE)</f>
        <v>510002</v>
      </c>
      <c r="B2425" s="131">
        <f>YEAR('Start Here'!$B$5)</f>
        <v>2025</v>
      </c>
      <c r="C2425" s="213" t="str">
        <f>IF(ISBLANK('Combining-Exhibit 4'!$K$7),"",'Combining-Exhibit 4'!$K$7)</f>
        <v/>
      </c>
      <c r="D2425">
        <v>34140</v>
      </c>
      <c r="E2425" s="115">
        <f>'Combining-Exhibit 4'!K$57</f>
        <v>0</v>
      </c>
      <c r="F2425" t="s">
        <v>812</v>
      </c>
    </row>
    <row r="2426" spans="1:6" x14ac:dyDescent="0.3">
      <c r="A2426">
        <f>VLOOKUP('Start Here'!$B$2,EntityNumber,2,FALSE)</f>
        <v>510002</v>
      </c>
      <c r="B2426" s="131">
        <f>YEAR('Start Here'!$B$5)</f>
        <v>2025</v>
      </c>
      <c r="C2426" s="213" t="str">
        <f>IF(ISBLANK('Combining-Exhibit 4'!$K$7),"",'Combining-Exhibit 4'!$K$7)</f>
        <v/>
      </c>
      <c r="D2426">
        <v>34150</v>
      </c>
      <c r="E2426" s="115">
        <f>'Combining-Exhibit 4'!K$58</f>
        <v>0</v>
      </c>
      <c r="F2426" t="s">
        <v>812</v>
      </c>
    </row>
    <row r="2427" spans="1:6" x14ac:dyDescent="0.3">
      <c r="A2427">
        <f>VLOOKUP('Start Here'!$B$2,EntityNumber,2,FALSE)</f>
        <v>510002</v>
      </c>
      <c r="B2427" s="131">
        <f>YEAR('Start Here'!$B$5)</f>
        <v>2025</v>
      </c>
      <c r="C2427" s="213" t="str">
        <f>IF(ISBLANK('Combining-Exhibit 4'!$K$7),"",'Combining-Exhibit 4'!$K$7)</f>
        <v/>
      </c>
      <c r="D2427">
        <v>34190</v>
      </c>
      <c r="E2427" s="115">
        <f>'Combining-Exhibit 4'!K$59</f>
        <v>0</v>
      </c>
      <c r="F2427" t="s">
        <v>812</v>
      </c>
    </row>
    <row r="2428" spans="1:6" x14ac:dyDescent="0.3">
      <c r="A2428">
        <f>VLOOKUP('Start Here'!$B$2,EntityNumber,2,FALSE)</f>
        <v>510002</v>
      </c>
      <c r="B2428" s="131">
        <f>YEAR('Start Here'!$B$5)</f>
        <v>2025</v>
      </c>
      <c r="C2428" s="213" t="str">
        <f>IF(ISBLANK('Combining-Exhibit 4'!$K$7),"",'Combining-Exhibit 4'!$K$7)</f>
        <v/>
      </c>
      <c r="D2428">
        <v>34210</v>
      </c>
      <c r="E2428" s="115">
        <f>'Combining-Exhibit 4'!K$61</f>
        <v>0</v>
      </c>
      <c r="F2428" t="s">
        <v>812</v>
      </c>
    </row>
    <row r="2429" spans="1:6" x14ac:dyDescent="0.3">
      <c r="A2429">
        <f>VLOOKUP('Start Here'!$B$2,EntityNumber,2,FALSE)</f>
        <v>510002</v>
      </c>
      <c r="B2429" s="131">
        <f>YEAR('Start Here'!$B$5)</f>
        <v>2025</v>
      </c>
      <c r="C2429" s="213" t="str">
        <f>IF(ISBLANK('Combining-Exhibit 4'!$K$7),"",'Combining-Exhibit 4'!$K$7)</f>
        <v/>
      </c>
      <c r="D2429">
        <v>34220</v>
      </c>
      <c r="E2429" s="115">
        <f>'Combining-Exhibit 4'!K$62</f>
        <v>0</v>
      </c>
      <c r="F2429" t="s">
        <v>812</v>
      </c>
    </row>
    <row r="2430" spans="1:6" x14ac:dyDescent="0.3">
      <c r="A2430">
        <f>VLOOKUP('Start Here'!$B$2,EntityNumber,2,FALSE)</f>
        <v>510002</v>
      </c>
      <c r="B2430" s="131">
        <f>YEAR('Start Here'!$B$5)</f>
        <v>2025</v>
      </c>
      <c r="C2430" s="213" t="str">
        <f>IF(ISBLANK('Combining-Exhibit 4'!$K$7),"",'Combining-Exhibit 4'!$K$7)</f>
        <v/>
      </c>
      <c r="D2430">
        <v>34230</v>
      </c>
      <c r="E2430" s="115">
        <f>'Combining-Exhibit 4'!K$63</f>
        <v>0</v>
      </c>
      <c r="F2430" t="s">
        <v>812</v>
      </c>
    </row>
    <row r="2431" spans="1:6" x14ac:dyDescent="0.3">
      <c r="A2431">
        <f>VLOOKUP('Start Here'!$B$2,EntityNumber,2,FALSE)</f>
        <v>510002</v>
      </c>
      <c r="B2431" s="131">
        <f>YEAR('Start Here'!$B$5)</f>
        <v>2025</v>
      </c>
      <c r="C2431" s="213" t="str">
        <f>IF(ISBLANK('Combining-Exhibit 4'!$K$7),"",'Combining-Exhibit 4'!$K$7)</f>
        <v/>
      </c>
      <c r="D2431">
        <v>34290</v>
      </c>
      <c r="E2431" s="115">
        <f>'Combining-Exhibit 4'!K$64</f>
        <v>0</v>
      </c>
      <c r="F2431" t="s">
        <v>812</v>
      </c>
    </row>
    <row r="2432" spans="1:6" x14ac:dyDescent="0.3">
      <c r="A2432">
        <f>VLOOKUP('Start Here'!$B$2,EntityNumber,2,FALSE)</f>
        <v>510002</v>
      </c>
      <c r="B2432" s="131">
        <f>YEAR('Start Here'!$B$5)</f>
        <v>2025</v>
      </c>
      <c r="C2432" s="213" t="str">
        <f>IF(ISBLANK('Combining-Exhibit 4'!$K$7),"",'Combining-Exhibit 4'!$K$7)</f>
        <v/>
      </c>
      <c r="D2432">
        <v>34310</v>
      </c>
      <c r="E2432" s="115">
        <f>'Combining-Exhibit 4'!K$66</f>
        <v>0</v>
      </c>
      <c r="F2432" t="s">
        <v>812</v>
      </c>
    </row>
    <row r="2433" spans="1:6" x14ac:dyDescent="0.3">
      <c r="A2433">
        <f>VLOOKUP('Start Here'!$B$2,EntityNumber,2,FALSE)</f>
        <v>510002</v>
      </c>
      <c r="B2433" s="131">
        <f>YEAR('Start Here'!$B$5)</f>
        <v>2025</v>
      </c>
      <c r="C2433" s="213" t="str">
        <f>IF(ISBLANK('Combining-Exhibit 4'!$K$7),"",'Combining-Exhibit 4'!$K$7)</f>
        <v/>
      </c>
      <c r="D2433">
        <v>34320</v>
      </c>
      <c r="E2433" s="115">
        <f>'Combining-Exhibit 4'!K$67</f>
        <v>0</v>
      </c>
      <c r="F2433" t="s">
        <v>812</v>
      </c>
    </row>
    <row r="2434" spans="1:6" x14ac:dyDescent="0.3">
      <c r="A2434">
        <f>VLOOKUP('Start Here'!$B$2,EntityNumber,2,FALSE)</f>
        <v>510002</v>
      </c>
      <c r="B2434" s="131">
        <f>YEAR('Start Here'!$B$5)</f>
        <v>2025</v>
      </c>
      <c r="C2434" s="213" t="str">
        <f>IF(ISBLANK('Combining-Exhibit 4'!$K$7),"",'Combining-Exhibit 4'!$K$7)</f>
        <v/>
      </c>
      <c r="D2434">
        <v>34330</v>
      </c>
      <c r="E2434" s="115">
        <f>'Combining-Exhibit 4'!K$68</f>
        <v>0</v>
      </c>
      <c r="F2434" t="s">
        <v>812</v>
      </c>
    </row>
    <row r="2435" spans="1:6" x14ac:dyDescent="0.3">
      <c r="A2435">
        <f>VLOOKUP('Start Here'!$B$2,EntityNumber,2,FALSE)</f>
        <v>510002</v>
      </c>
      <c r="B2435" s="131">
        <f>YEAR('Start Here'!$B$5)</f>
        <v>2025</v>
      </c>
      <c r="C2435" s="213" t="str">
        <f>IF(ISBLANK('Combining-Exhibit 4'!$K$7),"",'Combining-Exhibit 4'!$K$7)</f>
        <v/>
      </c>
      <c r="D2435">
        <v>34390</v>
      </c>
      <c r="E2435" s="115">
        <f>'Combining-Exhibit 4'!K$69</f>
        <v>0</v>
      </c>
      <c r="F2435" t="s">
        <v>812</v>
      </c>
    </row>
    <row r="2436" spans="1:6" x14ac:dyDescent="0.3">
      <c r="A2436">
        <f>VLOOKUP('Start Here'!$B$2,EntityNumber,2,FALSE)</f>
        <v>510002</v>
      </c>
      <c r="B2436" s="131">
        <f>YEAR('Start Here'!$B$5)</f>
        <v>2025</v>
      </c>
      <c r="C2436" s="213" t="str">
        <f>IF(ISBLANK('Combining-Exhibit 4'!$K$7),"",'Combining-Exhibit 4'!$K$7)</f>
        <v/>
      </c>
      <c r="D2436">
        <v>34411</v>
      </c>
      <c r="E2436" s="115">
        <f>'Combining-Exhibit 4'!K$72</f>
        <v>0</v>
      </c>
      <c r="F2436" t="s">
        <v>812</v>
      </c>
    </row>
    <row r="2437" spans="1:6" x14ac:dyDescent="0.3">
      <c r="A2437">
        <f>VLOOKUP('Start Here'!$B$2,EntityNumber,2,FALSE)</f>
        <v>510002</v>
      </c>
      <c r="B2437" s="131">
        <f>YEAR('Start Here'!$B$5)</f>
        <v>2025</v>
      </c>
      <c r="C2437" s="213" t="str">
        <f>IF(ISBLANK('Combining-Exhibit 4'!$K$7),"",'Combining-Exhibit 4'!$K$7)</f>
        <v/>
      </c>
      <c r="D2437">
        <v>34412</v>
      </c>
      <c r="E2437" s="115">
        <f>'Combining-Exhibit 4'!K$73</f>
        <v>0</v>
      </c>
      <c r="F2437" t="s">
        <v>812</v>
      </c>
    </row>
    <row r="2438" spans="1:6" x14ac:dyDescent="0.3">
      <c r="A2438">
        <f>VLOOKUP('Start Here'!$B$2,EntityNumber,2,FALSE)</f>
        <v>510002</v>
      </c>
      <c r="B2438" s="131">
        <f>YEAR('Start Here'!$B$5)</f>
        <v>2025</v>
      </c>
      <c r="C2438" s="213" t="str">
        <f>IF(ISBLANK('Combining-Exhibit 4'!$K$7),"",'Combining-Exhibit 4'!$K$7)</f>
        <v/>
      </c>
      <c r="D2438">
        <v>34413</v>
      </c>
      <c r="E2438" s="115">
        <f>'Combining-Exhibit 4'!K$74</f>
        <v>0</v>
      </c>
      <c r="F2438" t="s">
        <v>812</v>
      </c>
    </row>
    <row r="2439" spans="1:6" x14ac:dyDescent="0.3">
      <c r="A2439">
        <f>VLOOKUP('Start Here'!$B$2,EntityNumber,2,FALSE)</f>
        <v>510002</v>
      </c>
      <c r="B2439" s="131">
        <f>YEAR('Start Here'!$B$5)</f>
        <v>2025</v>
      </c>
      <c r="C2439" s="213" t="str">
        <f>IF(ISBLANK('Combining-Exhibit 4'!$K$7),"",'Combining-Exhibit 4'!$K$7)</f>
        <v/>
      </c>
      <c r="D2439">
        <v>34414</v>
      </c>
      <c r="E2439" s="115">
        <f>'Combining-Exhibit 4'!K$75</f>
        <v>0</v>
      </c>
      <c r="F2439" t="s">
        <v>812</v>
      </c>
    </row>
    <row r="2440" spans="1:6" x14ac:dyDescent="0.3">
      <c r="A2440">
        <f>VLOOKUP('Start Here'!$B$2,EntityNumber,2,FALSE)</f>
        <v>510002</v>
      </c>
      <c r="B2440" s="131">
        <f>YEAR('Start Here'!$B$5)</f>
        <v>2025</v>
      </c>
      <c r="C2440" s="213" t="str">
        <f>IF(ISBLANK('Combining-Exhibit 4'!$K$7),"",'Combining-Exhibit 4'!$K$7)</f>
        <v/>
      </c>
      <c r="D2440">
        <v>34419</v>
      </c>
      <c r="E2440" s="115">
        <f>'Combining-Exhibit 4'!K$76</f>
        <v>0</v>
      </c>
      <c r="F2440" t="s">
        <v>812</v>
      </c>
    </row>
    <row r="2441" spans="1:6" x14ac:dyDescent="0.3">
      <c r="A2441">
        <f>VLOOKUP('Start Here'!$B$2,EntityNumber,2,FALSE)</f>
        <v>510002</v>
      </c>
      <c r="B2441" s="131">
        <f>YEAR('Start Here'!$B$5)</f>
        <v>2025</v>
      </c>
      <c r="C2441" s="213" t="str">
        <f>IF(ISBLANK('Combining-Exhibit 4'!$K$7),"",'Combining-Exhibit 4'!$K$7)</f>
        <v/>
      </c>
      <c r="D2441">
        <v>34421</v>
      </c>
      <c r="E2441" s="115">
        <f>'Combining-Exhibit 4'!K$78</f>
        <v>0</v>
      </c>
      <c r="F2441" t="s">
        <v>812</v>
      </c>
    </row>
    <row r="2442" spans="1:6" x14ac:dyDescent="0.3">
      <c r="A2442">
        <f>VLOOKUP('Start Here'!$B$2,EntityNumber,2,FALSE)</f>
        <v>510002</v>
      </c>
      <c r="B2442" s="131">
        <f>YEAR('Start Here'!$B$5)</f>
        <v>2025</v>
      </c>
      <c r="C2442" s="213" t="str">
        <f>IF(ISBLANK('Combining-Exhibit 4'!$K$7),"",'Combining-Exhibit 4'!$K$7)</f>
        <v/>
      </c>
      <c r="D2442">
        <v>34422</v>
      </c>
      <c r="E2442" s="115">
        <f>'Combining-Exhibit 4'!K$79</f>
        <v>0</v>
      </c>
      <c r="F2442" t="s">
        <v>812</v>
      </c>
    </row>
    <row r="2443" spans="1:6" x14ac:dyDescent="0.3">
      <c r="A2443">
        <f>VLOOKUP('Start Here'!$B$2,EntityNumber,2,FALSE)</f>
        <v>510002</v>
      </c>
      <c r="B2443" s="131">
        <f>YEAR('Start Here'!$B$5)</f>
        <v>2025</v>
      </c>
      <c r="C2443" s="213" t="str">
        <f>IF(ISBLANK('Combining-Exhibit 4'!$K$7),"",'Combining-Exhibit 4'!$K$7)</f>
        <v/>
      </c>
      <c r="D2443">
        <v>34423</v>
      </c>
      <c r="E2443" s="115">
        <f>'Combining-Exhibit 4'!K$80</f>
        <v>0</v>
      </c>
      <c r="F2443" t="s">
        <v>812</v>
      </c>
    </row>
    <row r="2444" spans="1:6" x14ac:dyDescent="0.3">
      <c r="A2444">
        <f>VLOOKUP('Start Here'!$B$2,EntityNumber,2,FALSE)</f>
        <v>510002</v>
      </c>
      <c r="B2444" s="131">
        <f>YEAR('Start Here'!$B$5)</f>
        <v>2025</v>
      </c>
      <c r="C2444" s="213" t="str">
        <f>IF(ISBLANK('Combining-Exhibit 4'!$K$7),"",'Combining-Exhibit 4'!$K$7)</f>
        <v/>
      </c>
      <c r="D2444">
        <v>34424</v>
      </c>
      <c r="E2444" s="115">
        <f>'Combining-Exhibit 4'!K$81</f>
        <v>0</v>
      </c>
      <c r="F2444" t="s">
        <v>812</v>
      </c>
    </row>
    <row r="2445" spans="1:6" x14ac:dyDescent="0.3">
      <c r="A2445">
        <f>VLOOKUP('Start Here'!$B$2,EntityNumber,2,FALSE)</f>
        <v>510002</v>
      </c>
      <c r="B2445" s="131">
        <f>YEAR('Start Here'!$B$5)</f>
        <v>2025</v>
      </c>
      <c r="C2445" s="213" t="str">
        <f>IF(ISBLANK('Combining-Exhibit 4'!$K$7),"",'Combining-Exhibit 4'!$K$7)</f>
        <v/>
      </c>
      <c r="D2445">
        <v>34429</v>
      </c>
      <c r="E2445" s="115">
        <f>'Combining-Exhibit 4'!K$82</f>
        <v>0</v>
      </c>
      <c r="F2445" t="s">
        <v>812</v>
      </c>
    </row>
    <row r="2446" spans="1:6" x14ac:dyDescent="0.3">
      <c r="A2446">
        <f>VLOOKUP('Start Here'!$B$2,EntityNumber,2,FALSE)</f>
        <v>510002</v>
      </c>
      <c r="B2446" s="131">
        <f>YEAR('Start Here'!$B$5)</f>
        <v>2025</v>
      </c>
      <c r="C2446" s="213" t="str">
        <f>IF(ISBLANK('Combining-Exhibit 4'!$K$7),"",'Combining-Exhibit 4'!$K$7)</f>
        <v/>
      </c>
      <c r="D2446">
        <v>34430</v>
      </c>
      <c r="E2446" s="115">
        <f>'Combining-Exhibit 4'!K$83</f>
        <v>0</v>
      </c>
      <c r="F2446" t="s">
        <v>812</v>
      </c>
    </row>
    <row r="2447" spans="1:6" x14ac:dyDescent="0.3">
      <c r="A2447">
        <f>VLOOKUP('Start Here'!$B$2,EntityNumber,2,FALSE)</f>
        <v>510002</v>
      </c>
      <c r="B2447" s="131">
        <f>YEAR('Start Here'!$B$5)</f>
        <v>2025</v>
      </c>
      <c r="C2447" s="213" t="str">
        <f>IF(ISBLANK('Combining-Exhibit 4'!$K$7),"",'Combining-Exhibit 4'!$K$7)</f>
        <v/>
      </c>
      <c r="D2447">
        <v>34440</v>
      </c>
      <c r="E2447" s="115">
        <f>'Combining-Exhibit 4'!K$84</f>
        <v>0</v>
      </c>
      <c r="F2447" t="s">
        <v>812</v>
      </c>
    </row>
    <row r="2448" spans="1:6" x14ac:dyDescent="0.3">
      <c r="A2448">
        <f>VLOOKUP('Start Here'!$B$2,EntityNumber,2,FALSE)</f>
        <v>510002</v>
      </c>
      <c r="B2448" s="131">
        <f>YEAR('Start Here'!$B$5)</f>
        <v>2025</v>
      </c>
      <c r="C2448" s="213" t="str">
        <f>IF(ISBLANK('Combining-Exhibit 4'!$K$7),"",'Combining-Exhibit 4'!$K$7)</f>
        <v/>
      </c>
      <c r="D2448">
        <v>34500</v>
      </c>
      <c r="E2448" s="115">
        <f>'Combining-Exhibit 4'!K$85</f>
        <v>0</v>
      </c>
      <c r="F2448" t="s">
        <v>812</v>
      </c>
    </row>
    <row r="2449" spans="1:6" x14ac:dyDescent="0.3">
      <c r="A2449">
        <f>VLOOKUP('Start Here'!$B$2,EntityNumber,2,FALSE)</f>
        <v>510002</v>
      </c>
      <c r="B2449" s="131">
        <f>YEAR('Start Here'!$B$5)</f>
        <v>2025</v>
      </c>
      <c r="C2449" s="213" t="str">
        <f>IF(ISBLANK('Combining-Exhibit 4'!$K$7),"",'Combining-Exhibit 4'!$K$7)</f>
        <v/>
      </c>
      <c r="D2449">
        <v>34600</v>
      </c>
      <c r="E2449" s="115">
        <f>'Combining-Exhibit 4'!K$86</f>
        <v>0</v>
      </c>
      <c r="F2449" t="s">
        <v>812</v>
      </c>
    </row>
    <row r="2450" spans="1:6" x14ac:dyDescent="0.3">
      <c r="A2450">
        <f>VLOOKUP('Start Here'!$B$2,EntityNumber,2,FALSE)</f>
        <v>510002</v>
      </c>
      <c r="B2450" s="131">
        <f>YEAR('Start Here'!$B$5)</f>
        <v>2025</v>
      </c>
      <c r="C2450" s="213" t="str">
        <f>IF(ISBLANK('Combining-Exhibit 4'!$K$7),"",'Combining-Exhibit 4'!$K$7)</f>
        <v/>
      </c>
      <c r="D2450">
        <v>34800</v>
      </c>
      <c r="E2450" s="115">
        <f>'Combining-Exhibit 4'!K$87</f>
        <v>0</v>
      </c>
      <c r="F2450" t="s">
        <v>812</v>
      </c>
    </row>
    <row r="2451" spans="1:6" x14ac:dyDescent="0.3">
      <c r="A2451">
        <f>VLOOKUP('Start Here'!$B$2,EntityNumber,2,FALSE)</f>
        <v>510002</v>
      </c>
      <c r="B2451" s="131">
        <f>YEAR('Start Here'!$B$5)</f>
        <v>2025</v>
      </c>
      <c r="C2451" s="213" t="str">
        <f>IF(ISBLANK('Combining-Exhibit 4'!$K$7),"",'Combining-Exhibit 4'!$K$7)</f>
        <v/>
      </c>
      <c r="D2451">
        <v>34900</v>
      </c>
      <c r="E2451" s="115">
        <f>'Combining-Exhibit 4'!K$88</f>
        <v>0</v>
      </c>
      <c r="F2451" t="s">
        <v>812</v>
      </c>
    </row>
    <row r="2452" spans="1:6" x14ac:dyDescent="0.3">
      <c r="A2452">
        <f>VLOOKUP('Start Here'!$B$2,EntityNumber,2,FALSE)</f>
        <v>510002</v>
      </c>
      <c r="B2452" s="131">
        <f>YEAR('Start Here'!$B$5)</f>
        <v>2025</v>
      </c>
      <c r="C2452" s="213" t="str">
        <f>IF(ISBLANK('Combining-Exhibit 4'!$K$7),"",'Combining-Exhibit 4'!$K$7)</f>
        <v/>
      </c>
      <c r="D2452">
        <v>35100</v>
      </c>
      <c r="E2452" s="115">
        <f>'Combining-Exhibit 4'!K$92</f>
        <v>0</v>
      </c>
      <c r="F2452" t="s">
        <v>812</v>
      </c>
    </row>
    <row r="2453" spans="1:6" x14ac:dyDescent="0.3">
      <c r="A2453">
        <f>VLOOKUP('Start Here'!$B$2,EntityNumber,2,FALSE)</f>
        <v>510002</v>
      </c>
      <c r="B2453" s="131">
        <f>YEAR('Start Here'!$B$5)</f>
        <v>2025</v>
      </c>
      <c r="C2453" s="213" t="str">
        <f>IF(ISBLANK('Combining-Exhibit 4'!$K$7),"",'Combining-Exhibit 4'!$K$7)</f>
        <v/>
      </c>
      <c r="D2453">
        <v>35200</v>
      </c>
      <c r="E2453" s="115">
        <f>'Combining-Exhibit 4'!K$93</f>
        <v>0</v>
      </c>
      <c r="F2453" t="s">
        <v>812</v>
      </c>
    </row>
    <row r="2454" spans="1:6" x14ac:dyDescent="0.3">
      <c r="A2454">
        <f>VLOOKUP('Start Here'!$B$2,EntityNumber,2,FALSE)</f>
        <v>510002</v>
      </c>
      <c r="B2454" s="131">
        <f>YEAR('Start Here'!$B$5)</f>
        <v>2025</v>
      </c>
      <c r="C2454" s="213" t="str">
        <f>IF(ISBLANK('Combining-Exhibit 4'!$K$7),"",'Combining-Exhibit 4'!$K$7)</f>
        <v/>
      </c>
      <c r="D2454">
        <v>35300</v>
      </c>
      <c r="E2454" s="115">
        <f>'Combining-Exhibit 4'!K$94</f>
        <v>0</v>
      </c>
      <c r="F2454" t="s">
        <v>812</v>
      </c>
    </row>
    <row r="2455" spans="1:6" x14ac:dyDescent="0.3">
      <c r="A2455">
        <f>VLOOKUP('Start Here'!$B$2,EntityNumber,2,FALSE)</f>
        <v>510002</v>
      </c>
      <c r="B2455" s="131">
        <f>YEAR('Start Here'!$B$5)</f>
        <v>2025</v>
      </c>
      <c r="C2455" s="213" t="str">
        <f>IF(ISBLANK('Combining-Exhibit 4'!$K$7),"",'Combining-Exhibit 4'!$K$7)</f>
        <v/>
      </c>
      <c r="D2455">
        <v>35900</v>
      </c>
      <c r="E2455" s="115">
        <f>'Combining-Exhibit 4'!K$95</f>
        <v>0</v>
      </c>
      <c r="F2455" t="s">
        <v>812</v>
      </c>
    </row>
    <row r="2456" spans="1:6" x14ac:dyDescent="0.3">
      <c r="A2456">
        <f>VLOOKUP('Start Here'!$B$2,EntityNumber,2,FALSE)</f>
        <v>510002</v>
      </c>
      <c r="B2456" s="131">
        <f>YEAR('Start Here'!$B$5)</f>
        <v>2025</v>
      </c>
      <c r="C2456" s="213" t="str">
        <f>IF(ISBLANK('Combining-Exhibit 4'!$K$7),"",'Combining-Exhibit 4'!$K$7)</f>
        <v/>
      </c>
      <c r="D2456">
        <v>36100</v>
      </c>
      <c r="E2456" s="115">
        <f>'Combining-Exhibit 4'!K$99</f>
        <v>0</v>
      </c>
      <c r="F2456" t="s">
        <v>812</v>
      </c>
    </row>
    <row r="2457" spans="1:6" x14ac:dyDescent="0.3">
      <c r="A2457">
        <f>VLOOKUP('Start Here'!$B$2,EntityNumber,2,FALSE)</f>
        <v>510002</v>
      </c>
      <c r="B2457" s="131">
        <f>YEAR('Start Here'!$B$5)</f>
        <v>2025</v>
      </c>
      <c r="C2457" s="213" t="str">
        <f>IF(ISBLANK('Combining-Exhibit 4'!$K$7),"",'Combining-Exhibit 4'!$K$7)</f>
        <v/>
      </c>
      <c r="D2457">
        <v>36200</v>
      </c>
      <c r="E2457" s="115">
        <f>'Combining-Exhibit 4'!K$100</f>
        <v>0</v>
      </c>
      <c r="F2457" t="s">
        <v>812</v>
      </c>
    </row>
    <row r="2458" spans="1:6" x14ac:dyDescent="0.3">
      <c r="A2458">
        <f>VLOOKUP('Start Here'!$B$2,EntityNumber,2,FALSE)</f>
        <v>510002</v>
      </c>
      <c r="B2458" s="131">
        <f>YEAR('Start Here'!$B$5)</f>
        <v>2025</v>
      </c>
      <c r="C2458" s="213" t="str">
        <f>IF(ISBLANK('Combining-Exhibit 4'!$K$7),"",'Combining-Exhibit 4'!$K$7)</f>
        <v/>
      </c>
      <c r="D2458">
        <v>36300</v>
      </c>
      <c r="E2458" s="115">
        <f>'Combining-Exhibit 4'!K$101</f>
        <v>0</v>
      </c>
      <c r="F2458" t="s">
        <v>812</v>
      </c>
    </row>
    <row r="2459" spans="1:6" x14ac:dyDescent="0.3">
      <c r="A2459">
        <f>VLOOKUP('Start Here'!$B$2,EntityNumber,2,FALSE)</f>
        <v>510002</v>
      </c>
      <c r="B2459" s="131">
        <f>YEAR('Start Here'!$B$5)</f>
        <v>2025</v>
      </c>
      <c r="C2459" s="213" t="str">
        <f>IF(ISBLANK('Combining-Exhibit 4'!$K$7),"",'Combining-Exhibit 4'!$K$7)</f>
        <v/>
      </c>
      <c r="D2459">
        <v>36500</v>
      </c>
      <c r="E2459" s="115">
        <f>'Combining-Exhibit 4'!K$102</f>
        <v>0</v>
      </c>
      <c r="F2459" t="s">
        <v>812</v>
      </c>
    </row>
    <row r="2460" spans="1:6" x14ac:dyDescent="0.3">
      <c r="A2460">
        <f>VLOOKUP('Start Here'!$B$2,EntityNumber,2,FALSE)</f>
        <v>510002</v>
      </c>
      <c r="B2460" s="131">
        <f>YEAR('Start Here'!$B$5)</f>
        <v>2025</v>
      </c>
      <c r="C2460" s="213" t="str">
        <f>IF(ISBLANK('Combining-Exhibit 4'!$K$7),"",'Combining-Exhibit 4'!$K$7)</f>
        <v/>
      </c>
      <c r="D2460">
        <v>36600</v>
      </c>
      <c r="E2460" s="115">
        <f>'Combining-Exhibit 4'!K$103</f>
        <v>0</v>
      </c>
      <c r="F2460" t="s">
        <v>812</v>
      </c>
    </row>
    <row r="2461" spans="1:6" x14ac:dyDescent="0.3">
      <c r="A2461">
        <f>VLOOKUP('Start Here'!$B$2,EntityNumber,2,FALSE)</f>
        <v>510002</v>
      </c>
      <c r="B2461" s="131">
        <f>YEAR('Start Here'!$B$5)</f>
        <v>2025</v>
      </c>
      <c r="C2461" s="213" t="str">
        <f>IF(ISBLANK('Combining-Exhibit 4'!$K$7),"",'Combining-Exhibit 4'!$K$7)</f>
        <v/>
      </c>
      <c r="D2461">
        <v>36900</v>
      </c>
      <c r="E2461" s="115">
        <f>'Combining-Exhibit 4'!K$104</f>
        <v>0</v>
      </c>
      <c r="F2461" t="s">
        <v>812</v>
      </c>
    </row>
    <row r="2462" spans="1:6" x14ac:dyDescent="0.3">
      <c r="A2462">
        <f>VLOOKUP('Start Here'!$B$2,EntityNumber,2,FALSE)</f>
        <v>510002</v>
      </c>
      <c r="B2462" s="131">
        <f>YEAR('Start Here'!$B$5)</f>
        <v>2025</v>
      </c>
      <c r="C2462" s="213" t="str">
        <f>IF(ISBLANK('Combining-Exhibit 4'!$K$7),"",'Combining-Exhibit 4'!$K$7)</f>
        <v/>
      </c>
      <c r="D2462">
        <v>411100</v>
      </c>
      <c r="E2462" s="115">
        <f>'Combining-Exhibit 4'!K$111</f>
        <v>0</v>
      </c>
      <c r="F2462" t="s">
        <v>812</v>
      </c>
    </row>
    <row r="2463" spans="1:6" x14ac:dyDescent="0.3">
      <c r="A2463">
        <f>VLOOKUP('Start Here'!$B$2,EntityNumber,2,FALSE)</f>
        <v>510002</v>
      </c>
      <c r="B2463" s="131">
        <f>YEAR('Start Here'!$B$5)</f>
        <v>2025</v>
      </c>
      <c r="C2463" s="213" t="str">
        <f>IF(ISBLANK('Combining-Exhibit 4'!$K$7),"",'Combining-Exhibit 4'!$K$7)</f>
        <v/>
      </c>
      <c r="D2463">
        <v>412000</v>
      </c>
      <c r="E2463" s="115">
        <f>'Combining-Exhibit 4'!K$112</f>
        <v>0</v>
      </c>
      <c r="F2463" t="s">
        <v>812</v>
      </c>
    </row>
    <row r="2464" spans="1:6" x14ac:dyDescent="0.3">
      <c r="A2464">
        <f>VLOOKUP('Start Here'!$B$2,EntityNumber,2,FALSE)</f>
        <v>510002</v>
      </c>
      <c r="B2464" s="131">
        <f>YEAR('Start Here'!$B$5)</f>
        <v>2025</v>
      </c>
      <c r="C2464" s="213" t="str">
        <f>IF(ISBLANK('Combining-Exhibit 4'!$K$7),"",'Combining-Exhibit 4'!$K$7)</f>
        <v/>
      </c>
      <c r="D2464">
        <v>413000</v>
      </c>
      <c r="E2464" s="115">
        <f>'Combining-Exhibit 4'!K$113</f>
        <v>0</v>
      </c>
      <c r="F2464" t="s">
        <v>812</v>
      </c>
    </row>
    <row r="2465" spans="1:6" x14ac:dyDescent="0.3">
      <c r="A2465">
        <f>VLOOKUP('Start Here'!$B$2,EntityNumber,2,FALSE)</f>
        <v>510002</v>
      </c>
      <c r="B2465" s="131">
        <f>YEAR('Start Here'!$B$5)</f>
        <v>2025</v>
      </c>
      <c r="C2465" s="213" t="str">
        <f>IF(ISBLANK('Combining-Exhibit 4'!$K$7),"",'Combining-Exhibit 4'!$K$7)</f>
        <v/>
      </c>
      <c r="D2465">
        <v>414100</v>
      </c>
      <c r="E2465" s="115">
        <f>'Combining-Exhibit 4'!K$115</f>
        <v>0</v>
      </c>
      <c r="F2465" t="s">
        <v>812</v>
      </c>
    </row>
    <row r="2466" spans="1:6" x14ac:dyDescent="0.3">
      <c r="A2466">
        <f>VLOOKUP('Start Here'!$B$2,EntityNumber,2,FALSE)</f>
        <v>510002</v>
      </c>
      <c r="B2466" s="131">
        <f>YEAR('Start Here'!$B$5)</f>
        <v>2025</v>
      </c>
      <c r="C2466" s="213" t="str">
        <f>IF(ISBLANK('Combining-Exhibit 4'!$K$7),"",'Combining-Exhibit 4'!$K$7)</f>
        <v/>
      </c>
      <c r="D2466">
        <v>414200</v>
      </c>
      <c r="E2466" s="115">
        <f>'Combining-Exhibit 4'!K$116</f>
        <v>0</v>
      </c>
      <c r="F2466" t="s">
        <v>812</v>
      </c>
    </row>
    <row r="2467" spans="1:6" x14ac:dyDescent="0.3">
      <c r="A2467">
        <f>VLOOKUP('Start Here'!$B$2,EntityNumber,2,FALSE)</f>
        <v>510002</v>
      </c>
      <c r="B2467" s="131">
        <f>YEAR('Start Here'!$B$5)</f>
        <v>2025</v>
      </c>
      <c r="C2467" s="213" t="str">
        <f>IF(ISBLANK('Combining-Exhibit 4'!$K$7),"",'Combining-Exhibit 4'!$K$7)</f>
        <v/>
      </c>
      <c r="D2467">
        <v>414300</v>
      </c>
      <c r="E2467" s="115">
        <f>'Combining-Exhibit 4'!K$117</f>
        <v>0</v>
      </c>
      <c r="F2467" t="s">
        <v>812</v>
      </c>
    </row>
    <row r="2468" spans="1:6" x14ac:dyDescent="0.3">
      <c r="A2468">
        <f>VLOOKUP('Start Here'!$B$2,EntityNumber,2,FALSE)</f>
        <v>510002</v>
      </c>
      <c r="B2468" s="131">
        <f>YEAR('Start Here'!$B$5)</f>
        <v>2025</v>
      </c>
      <c r="C2468" s="213" t="str">
        <f>IF(ISBLANK('Combining-Exhibit 4'!$K$7),"",'Combining-Exhibit 4'!$K$7)</f>
        <v/>
      </c>
      <c r="D2468">
        <v>414900</v>
      </c>
      <c r="E2468" s="115">
        <f>'Combining-Exhibit 4'!K$118</f>
        <v>0</v>
      </c>
      <c r="F2468" t="s">
        <v>812</v>
      </c>
    </row>
    <row r="2469" spans="1:6" x14ac:dyDescent="0.3">
      <c r="A2469">
        <f>VLOOKUP('Start Here'!$B$2,EntityNumber,2,FALSE)</f>
        <v>510002</v>
      </c>
      <c r="B2469" s="131">
        <f>YEAR('Start Here'!$B$5)</f>
        <v>2025</v>
      </c>
      <c r="C2469" s="213" t="str">
        <f>IF(ISBLANK('Combining-Exhibit 4'!$K$7),"",'Combining-Exhibit 4'!$K$7)</f>
        <v/>
      </c>
      <c r="D2469">
        <v>415100</v>
      </c>
      <c r="E2469" s="115">
        <f>'Combining-Exhibit 4'!K$120</f>
        <v>0</v>
      </c>
      <c r="F2469" t="s">
        <v>812</v>
      </c>
    </row>
    <row r="2470" spans="1:6" x14ac:dyDescent="0.3">
      <c r="A2470">
        <f>VLOOKUP('Start Here'!$B$2,EntityNumber,2,FALSE)</f>
        <v>510002</v>
      </c>
      <c r="B2470" s="131">
        <f>YEAR('Start Here'!$B$5)</f>
        <v>2025</v>
      </c>
      <c r="C2470" s="213" t="str">
        <f>IF(ISBLANK('Combining-Exhibit 4'!$K$7),"",'Combining-Exhibit 4'!$K$7)</f>
        <v/>
      </c>
      <c r="D2470">
        <v>415200</v>
      </c>
      <c r="E2470" s="115">
        <f>'Combining-Exhibit 4'!K$121</f>
        <v>0</v>
      </c>
      <c r="F2470" t="s">
        <v>812</v>
      </c>
    </row>
    <row r="2471" spans="1:6" x14ac:dyDescent="0.3">
      <c r="A2471">
        <f>VLOOKUP('Start Here'!$B$2,EntityNumber,2,FALSE)</f>
        <v>510002</v>
      </c>
      <c r="B2471" s="131">
        <f>YEAR('Start Here'!$B$5)</f>
        <v>2025</v>
      </c>
      <c r="C2471" s="213" t="str">
        <f>IF(ISBLANK('Combining-Exhibit 4'!$K$7),"",'Combining-Exhibit 4'!$K$7)</f>
        <v/>
      </c>
      <c r="D2471">
        <v>415300</v>
      </c>
      <c r="E2471" s="115">
        <f>'Combining-Exhibit 4'!K$122</f>
        <v>0</v>
      </c>
      <c r="F2471" t="s">
        <v>812</v>
      </c>
    </row>
    <row r="2472" spans="1:6" x14ac:dyDescent="0.3">
      <c r="A2472">
        <f>VLOOKUP('Start Here'!$B$2,EntityNumber,2,FALSE)</f>
        <v>510002</v>
      </c>
      <c r="B2472" s="131">
        <f>YEAR('Start Here'!$B$5)</f>
        <v>2025</v>
      </c>
      <c r="C2472" s="213" t="str">
        <f>IF(ISBLANK('Combining-Exhibit 4'!$K$7),"",'Combining-Exhibit 4'!$K$7)</f>
        <v/>
      </c>
      <c r="D2472">
        <v>415400</v>
      </c>
      <c r="E2472" s="115">
        <f>'Combining-Exhibit 4'!K$123</f>
        <v>0</v>
      </c>
      <c r="F2472" t="s">
        <v>812</v>
      </c>
    </row>
    <row r="2473" spans="1:6" x14ac:dyDescent="0.3">
      <c r="A2473">
        <f>VLOOKUP('Start Here'!$B$2,EntityNumber,2,FALSE)</f>
        <v>510002</v>
      </c>
      <c r="B2473" s="131">
        <f>YEAR('Start Here'!$B$5)</f>
        <v>2025</v>
      </c>
      <c r="C2473" s="213" t="str">
        <f>IF(ISBLANK('Combining-Exhibit 4'!$K$7),"",'Combining-Exhibit 4'!$K$7)</f>
        <v/>
      </c>
      <c r="D2473">
        <v>415900</v>
      </c>
      <c r="E2473" s="115">
        <f>'Combining-Exhibit 4'!K$124</f>
        <v>0</v>
      </c>
      <c r="F2473" t="s">
        <v>812</v>
      </c>
    </row>
    <row r="2474" spans="1:6" x14ac:dyDescent="0.3">
      <c r="A2474">
        <f>VLOOKUP('Start Here'!$B$2,EntityNumber,2,FALSE)</f>
        <v>510002</v>
      </c>
      <c r="B2474" s="131">
        <f>YEAR('Start Here'!$B$5)</f>
        <v>2025</v>
      </c>
      <c r="C2474" s="213" t="str">
        <f>IF(ISBLANK('Combining-Exhibit 4'!$K$7),"",'Combining-Exhibit 4'!$K$7)</f>
        <v/>
      </c>
      <c r="D2474">
        <v>416100</v>
      </c>
      <c r="E2474" s="115">
        <f>'Combining-Exhibit 4'!K$126</f>
        <v>0</v>
      </c>
      <c r="F2474" t="s">
        <v>812</v>
      </c>
    </row>
    <row r="2475" spans="1:6" x14ac:dyDescent="0.3">
      <c r="A2475">
        <f>VLOOKUP('Start Here'!$B$2,EntityNumber,2,FALSE)</f>
        <v>510002</v>
      </c>
      <c r="B2475" s="131">
        <f>YEAR('Start Here'!$B$5)</f>
        <v>2025</v>
      </c>
      <c r="C2475" s="213" t="str">
        <f>IF(ISBLANK('Combining-Exhibit 4'!$K$7),"",'Combining-Exhibit 4'!$K$7)</f>
        <v/>
      </c>
      <c r="D2475">
        <v>416200</v>
      </c>
      <c r="E2475" s="115">
        <f>'Combining-Exhibit 4'!K$127</f>
        <v>0</v>
      </c>
      <c r="F2475" t="s">
        <v>812</v>
      </c>
    </row>
    <row r="2476" spans="1:6" x14ac:dyDescent="0.3">
      <c r="A2476">
        <f>VLOOKUP('Start Here'!$B$2,EntityNumber,2,FALSE)</f>
        <v>510002</v>
      </c>
      <c r="B2476" s="131">
        <f>YEAR('Start Here'!$B$5)</f>
        <v>2025</v>
      </c>
      <c r="C2476" s="213" t="str">
        <f>IF(ISBLANK('Combining-Exhibit 4'!$K$7),"",'Combining-Exhibit 4'!$K$7)</f>
        <v/>
      </c>
      <c r="D2476">
        <v>416300</v>
      </c>
      <c r="E2476" s="115">
        <f>'Combining-Exhibit 4'!K$128</f>
        <v>0</v>
      </c>
      <c r="F2476" t="s">
        <v>812</v>
      </c>
    </row>
    <row r="2477" spans="1:6" x14ac:dyDescent="0.3">
      <c r="A2477">
        <f>VLOOKUP('Start Here'!$B$2,EntityNumber,2,FALSE)</f>
        <v>510002</v>
      </c>
      <c r="B2477" s="131">
        <f>YEAR('Start Here'!$B$5)</f>
        <v>2025</v>
      </c>
      <c r="C2477" s="213" t="str">
        <f>IF(ISBLANK('Combining-Exhibit 4'!$K$7),"",'Combining-Exhibit 4'!$K$7)</f>
        <v/>
      </c>
      <c r="D2477">
        <v>416400</v>
      </c>
      <c r="E2477" s="115">
        <f>'Combining-Exhibit 4'!K$129</f>
        <v>0</v>
      </c>
      <c r="F2477" t="s">
        <v>812</v>
      </c>
    </row>
    <row r="2478" spans="1:6" x14ac:dyDescent="0.3">
      <c r="A2478">
        <f>VLOOKUP('Start Here'!$B$2,EntityNumber,2,FALSE)</f>
        <v>510002</v>
      </c>
      <c r="B2478" s="131">
        <f>YEAR('Start Here'!$B$5)</f>
        <v>2025</v>
      </c>
      <c r="C2478" s="213" t="str">
        <f>IF(ISBLANK('Combining-Exhibit 4'!$K$7),"",'Combining-Exhibit 4'!$K$7)</f>
        <v/>
      </c>
      <c r="D2478">
        <v>416500</v>
      </c>
      <c r="E2478" s="115">
        <f>'Combining-Exhibit 4'!K$130</f>
        <v>0</v>
      </c>
      <c r="F2478" t="s">
        <v>812</v>
      </c>
    </row>
    <row r="2479" spans="1:6" x14ac:dyDescent="0.3">
      <c r="A2479">
        <f>VLOOKUP('Start Here'!$B$2,EntityNumber,2,FALSE)</f>
        <v>510002</v>
      </c>
      <c r="B2479" s="131">
        <f>YEAR('Start Here'!$B$5)</f>
        <v>2025</v>
      </c>
      <c r="C2479" s="213" t="str">
        <f>IF(ISBLANK('Combining-Exhibit 4'!$K$7),"",'Combining-Exhibit 4'!$K$7)</f>
        <v/>
      </c>
      <c r="D2479">
        <v>416600</v>
      </c>
      <c r="E2479" s="115">
        <f>'Combining-Exhibit 4'!K$131</f>
        <v>0</v>
      </c>
      <c r="F2479" t="s">
        <v>812</v>
      </c>
    </row>
    <row r="2480" spans="1:6" x14ac:dyDescent="0.3">
      <c r="A2480">
        <f>VLOOKUP('Start Here'!$B$2,EntityNumber,2,FALSE)</f>
        <v>510002</v>
      </c>
      <c r="B2480" s="131">
        <f>YEAR('Start Here'!$B$5)</f>
        <v>2025</v>
      </c>
      <c r="C2480" s="213" t="str">
        <f>IF(ISBLANK('Combining-Exhibit 4'!$K$7),"",'Combining-Exhibit 4'!$K$7)</f>
        <v/>
      </c>
      <c r="D2480">
        <v>416700</v>
      </c>
      <c r="E2480" s="115">
        <f>'Combining-Exhibit 4'!K$132</f>
        <v>0</v>
      </c>
      <c r="F2480" t="s">
        <v>812</v>
      </c>
    </row>
    <row r="2481" spans="1:6" x14ac:dyDescent="0.3">
      <c r="A2481">
        <f>VLOOKUP('Start Here'!$B$2,EntityNumber,2,FALSE)</f>
        <v>510002</v>
      </c>
      <c r="B2481" s="131">
        <f>YEAR('Start Here'!$B$5)</f>
        <v>2025</v>
      </c>
      <c r="C2481" s="213" t="str">
        <f>IF(ISBLANK('Combining-Exhibit 4'!$K$7),"",'Combining-Exhibit 4'!$K$7)</f>
        <v/>
      </c>
      <c r="D2481">
        <v>416800</v>
      </c>
      <c r="E2481" s="115">
        <f>'Combining-Exhibit 4'!K$133</f>
        <v>0</v>
      </c>
      <c r="F2481" t="s">
        <v>812</v>
      </c>
    </row>
    <row r="2482" spans="1:6" x14ac:dyDescent="0.3">
      <c r="A2482">
        <f>VLOOKUP('Start Here'!$B$2,EntityNumber,2,FALSE)</f>
        <v>510002</v>
      </c>
      <c r="B2482" s="131">
        <f>YEAR('Start Here'!$B$5)</f>
        <v>2025</v>
      </c>
      <c r="C2482" s="213" t="str">
        <f>IF(ISBLANK('Combining-Exhibit 4'!$K$7),"",'Combining-Exhibit 4'!$K$7)</f>
        <v/>
      </c>
      <c r="D2482">
        <v>416900</v>
      </c>
      <c r="E2482" s="115">
        <f>'Combining-Exhibit 4'!K$134</f>
        <v>0</v>
      </c>
      <c r="F2482" t="s">
        <v>812</v>
      </c>
    </row>
    <row r="2483" spans="1:6" x14ac:dyDescent="0.3">
      <c r="A2483">
        <f>VLOOKUP('Start Here'!$B$2,EntityNumber,2,FALSE)</f>
        <v>510002</v>
      </c>
      <c r="B2483" s="131">
        <f>YEAR('Start Here'!$B$5)</f>
        <v>2025</v>
      </c>
      <c r="C2483" s="213" t="str">
        <f>IF(ISBLANK('Combining-Exhibit 4'!$K$7),"",'Combining-Exhibit 4'!$K$7)</f>
        <v/>
      </c>
      <c r="D2483">
        <v>417000</v>
      </c>
      <c r="E2483" s="115">
        <f>'Combining-Exhibit 4'!K$135</f>
        <v>0</v>
      </c>
      <c r="F2483" t="s">
        <v>812</v>
      </c>
    </row>
    <row r="2484" spans="1:6" x14ac:dyDescent="0.3">
      <c r="A2484">
        <f>VLOOKUP('Start Here'!$B$2,EntityNumber,2,FALSE)</f>
        <v>510002</v>
      </c>
      <c r="B2484" s="131">
        <f>YEAR('Start Here'!$B$5)</f>
        <v>2025</v>
      </c>
      <c r="C2484" s="213" t="str">
        <f>IF(ISBLANK('Combining-Exhibit 4'!$K$7),"",'Combining-Exhibit 4'!$K$7)</f>
        <v/>
      </c>
      <c r="D2484">
        <v>417100</v>
      </c>
      <c r="E2484" s="115">
        <f>'Combining-Exhibit 4'!K$136</f>
        <v>0</v>
      </c>
      <c r="F2484" t="s">
        <v>812</v>
      </c>
    </row>
    <row r="2485" spans="1:6" x14ac:dyDescent="0.3">
      <c r="A2485">
        <f>VLOOKUP('Start Here'!$B$2,EntityNumber,2,FALSE)</f>
        <v>510002</v>
      </c>
      <c r="B2485" s="131">
        <f>YEAR('Start Here'!$B$5)</f>
        <v>2025</v>
      </c>
      <c r="C2485" s="213" t="str">
        <f>IF(ISBLANK('Combining-Exhibit 4'!$K$7),"",'Combining-Exhibit 4'!$K$7)</f>
        <v/>
      </c>
      <c r="D2485">
        <v>417200</v>
      </c>
      <c r="E2485" s="115">
        <f>'Combining-Exhibit 4'!K$137</f>
        <v>0</v>
      </c>
      <c r="F2485" t="s">
        <v>812</v>
      </c>
    </row>
    <row r="2486" spans="1:6" x14ac:dyDescent="0.3">
      <c r="A2486">
        <f>VLOOKUP('Start Here'!$B$2,EntityNumber,2,FALSE)</f>
        <v>510002</v>
      </c>
      <c r="B2486" s="131">
        <f>YEAR('Start Here'!$B$5)</f>
        <v>2025</v>
      </c>
      <c r="C2486" s="213" t="str">
        <f>IF(ISBLANK('Combining-Exhibit 4'!$K$7),"",'Combining-Exhibit 4'!$K$7)</f>
        <v/>
      </c>
      <c r="D2486">
        <v>421100</v>
      </c>
      <c r="E2486" s="115">
        <f>'Combining-Exhibit 4'!K$142</f>
        <v>0</v>
      </c>
      <c r="F2486" t="s">
        <v>812</v>
      </c>
    </row>
    <row r="2487" spans="1:6" x14ac:dyDescent="0.3">
      <c r="A2487">
        <f>VLOOKUP('Start Here'!$B$2,EntityNumber,2,FALSE)</f>
        <v>510002</v>
      </c>
      <c r="B2487" s="131">
        <f>YEAR('Start Here'!$B$5)</f>
        <v>2025</v>
      </c>
      <c r="C2487" s="213" t="str">
        <f>IF(ISBLANK('Combining-Exhibit 4'!$K$7),"",'Combining-Exhibit 4'!$K$7)</f>
        <v/>
      </c>
      <c r="D2487">
        <v>421200</v>
      </c>
      <c r="E2487" s="115">
        <f>'Combining-Exhibit 4'!K$143</f>
        <v>0</v>
      </c>
      <c r="F2487" t="s">
        <v>812</v>
      </c>
    </row>
    <row r="2488" spans="1:6" x14ac:dyDescent="0.3">
      <c r="A2488">
        <f>VLOOKUP('Start Here'!$B$2,EntityNumber,2,FALSE)</f>
        <v>510002</v>
      </c>
      <c r="B2488" s="131">
        <f>YEAR('Start Here'!$B$5)</f>
        <v>2025</v>
      </c>
      <c r="C2488" s="213" t="str">
        <f>IF(ISBLANK('Combining-Exhibit 4'!$K$7),"",'Combining-Exhibit 4'!$K$7)</f>
        <v/>
      </c>
      <c r="D2488">
        <v>421300</v>
      </c>
      <c r="E2488" s="115">
        <f>'Combining-Exhibit 4'!K$144</f>
        <v>0</v>
      </c>
      <c r="F2488" t="s">
        <v>812</v>
      </c>
    </row>
    <row r="2489" spans="1:6" x14ac:dyDescent="0.3">
      <c r="A2489">
        <f>VLOOKUP('Start Here'!$B$2,EntityNumber,2,FALSE)</f>
        <v>510002</v>
      </c>
      <c r="B2489" s="131">
        <f>YEAR('Start Here'!$B$5)</f>
        <v>2025</v>
      </c>
      <c r="C2489" s="213" t="str">
        <f>IF(ISBLANK('Combining-Exhibit 4'!$K$7),"",'Combining-Exhibit 4'!$K$7)</f>
        <v/>
      </c>
      <c r="D2489">
        <v>421400</v>
      </c>
      <c r="E2489" s="115">
        <f>'Combining-Exhibit 4'!K$145</f>
        <v>0</v>
      </c>
      <c r="F2489" t="s">
        <v>812</v>
      </c>
    </row>
    <row r="2490" spans="1:6" x14ac:dyDescent="0.3">
      <c r="A2490">
        <f>VLOOKUP('Start Here'!$B$2,EntityNumber,2,FALSE)</f>
        <v>510002</v>
      </c>
      <c r="B2490" s="131">
        <f>YEAR('Start Here'!$B$5)</f>
        <v>2025</v>
      </c>
      <c r="C2490" s="213" t="str">
        <f>IF(ISBLANK('Combining-Exhibit 4'!$K$7),"",'Combining-Exhibit 4'!$K$7)</f>
        <v/>
      </c>
      <c r="D2490">
        <v>421500</v>
      </c>
      <c r="E2490" s="115">
        <f>'Combining-Exhibit 4'!K$146</f>
        <v>0</v>
      </c>
      <c r="F2490" t="s">
        <v>812</v>
      </c>
    </row>
    <row r="2491" spans="1:6" x14ac:dyDescent="0.3">
      <c r="A2491">
        <f>VLOOKUP('Start Here'!$B$2,EntityNumber,2,FALSE)</f>
        <v>510002</v>
      </c>
      <c r="B2491" s="131">
        <f>YEAR('Start Here'!$B$5)</f>
        <v>2025</v>
      </c>
      <c r="C2491" s="213" t="str">
        <f>IF(ISBLANK('Combining-Exhibit 4'!$K$7),"",'Combining-Exhibit 4'!$K$7)</f>
        <v/>
      </c>
      <c r="D2491">
        <v>421900</v>
      </c>
      <c r="E2491" s="115">
        <f>'Combining-Exhibit 4'!K$147</f>
        <v>0</v>
      </c>
      <c r="F2491" t="s">
        <v>812</v>
      </c>
    </row>
    <row r="2492" spans="1:6" x14ac:dyDescent="0.3">
      <c r="A2492">
        <f>VLOOKUP('Start Here'!$B$2,EntityNumber,2,FALSE)</f>
        <v>510002</v>
      </c>
      <c r="B2492" s="131">
        <f>YEAR('Start Here'!$B$5)</f>
        <v>2025</v>
      </c>
      <c r="C2492" s="213" t="str">
        <f>IF(ISBLANK('Combining-Exhibit 4'!$K$7),"",'Combining-Exhibit 4'!$K$7)</f>
        <v/>
      </c>
      <c r="D2492">
        <v>422100</v>
      </c>
      <c r="E2492" s="115">
        <f>'Combining-Exhibit 4'!K$149</f>
        <v>0</v>
      </c>
      <c r="F2492" t="s">
        <v>812</v>
      </c>
    </row>
    <row r="2493" spans="1:6" x14ac:dyDescent="0.3">
      <c r="A2493">
        <f>VLOOKUP('Start Here'!$B$2,EntityNumber,2,FALSE)</f>
        <v>510002</v>
      </c>
      <c r="B2493" s="131">
        <f>YEAR('Start Here'!$B$5)</f>
        <v>2025</v>
      </c>
      <c r="C2493" s="213" t="str">
        <f>IF(ISBLANK('Combining-Exhibit 4'!$K$7),"",'Combining-Exhibit 4'!$K$7)</f>
        <v/>
      </c>
      <c r="D2493">
        <v>422200</v>
      </c>
      <c r="E2493" s="115">
        <f>'Combining-Exhibit 4'!K$150</f>
        <v>0</v>
      </c>
      <c r="F2493" t="s">
        <v>812</v>
      </c>
    </row>
    <row r="2494" spans="1:6" x14ac:dyDescent="0.3">
      <c r="A2494">
        <f>VLOOKUP('Start Here'!$B$2,EntityNumber,2,FALSE)</f>
        <v>510002</v>
      </c>
      <c r="B2494" s="131">
        <f>YEAR('Start Here'!$B$5)</f>
        <v>2025</v>
      </c>
      <c r="C2494" s="213" t="str">
        <f>IF(ISBLANK('Combining-Exhibit 4'!$K$7),"",'Combining-Exhibit 4'!$K$7)</f>
        <v/>
      </c>
      <c r="D2494">
        <v>422300</v>
      </c>
      <c r="E2494" s="115">
        <f>'Combining-Exhibit 4'!K$151</f>
        <v>0</v>
      </c>
      <c r="F2494" t="s">
        <v>812</v>
      </c>
    </row>
    <row r="2495" spans="1:6" x14ac:dyDescent="0.3">
      <c r="A2495">
        <f>VLOOKUP('Start Here'!$B$2,EntityNumber,2,FALSE)</f>
        <v>510002</v>
      </c>
      <c r="B2495" s="131">
        <f>YEAR('Start Here'!$B$5)</f>
        <v>2025</v>
      </c>
      <c r="C2495" s="213" t="str">
        <f>IF(ISBLANK('Combining-Exhibit 4'!$K$7),"",'Combining-Exhibit 4'!$K$7)</f>
        <v/>
      </c>
      <c r="D2495">
        <v>422500</v>
      </c>
      <c r="E2495" s="115">
        <f>'Combining-Exhibit 4'!K$152</f>
        <v>0</v>
      </c>
      <c r="F2495" t="s">
        <v>812</v>
      </c>
    </row>
    <row r="2496" spans="1:6" x14ac:dyDescent="0.3">
      <c r="A2496">
        <f>VLOOKUP('Start Here'!$B$2,EntityNumber,2,FALSE)</f>
        <v>510002</v>
      </c>
      <c r="B2496" s="131">
        <f>YEAR('Start Here'!$B$5)</f>
        <v>2025</v>
      </c>
      <c r="C2496" s="213" t="str">
        <f>IF(ISBLANK('Combining-Exhibit 4'!$K$7),"",'Combining-Exhibit 4'!$K$7)</f>
        <v/>
      </c>
      <c r="D2496">
        <v>422900</v>
      </c>
      <c r="E2496" s="115">
        <f>'Combining-Exhibit 4'!K$153</f>
        <v>0</v>
      </c>
      <c r="F2496" t="s">
        <v>812</v>
      </c>
    </row>
    <row r="2497" spans="1:6" x14ac:dyDescent="0.3">
      <c r="A2497">
        <f>VLOOKUP('Start Here'!$B$2,EntityNumber,2,FALSE)</f>
        <v>510002</v>
      </c>
      <c r="B2497" s="131">
        <f>YEAR('Start Here'!$B$5)</f>
        <v>2025</v>
      </c>
      <c r="C2497" s="213" t="str">
        <f>IF(ISBLANK('Combining-Exhibit 4'!$K$7),"",'Combining-Exhibit 4'!$K$7)</f>
        <v/>
      </c>
      <c r="D2497">
        <v>431100</v>
      </c>
      <c r="E2497" s="115">
        <f>'Combining-Exhibit 4'!K$158</f>
        <v>0</v>
      </c>
      <c r="F2497" t="s">
        <v>812</v>
      </c>
    </row>
    <row r="2498" spans="1:6" x14ac:dyDescent="0.3">
      <c r="A2498">
        <f>VLOOKUP('Start Here'!$B$2,EntityNumber,2,FALSE)</f>
        <v>510002</v>
      </c>
      <c r="B2498" s="131">
        <f>YEAR('Start Here'!$B$5)</f>
        <v>2025</v>
      </c>
      <c r="C2498" s="213" t="str">
        <f>IF(ISBLANK('Combining-Exhibit 4'!$K$7),"",'Combining-Exhibit 4'!$K$7)</f>
        <v/>
      </c>
      <c r="D2498">
        <v>432100</v>
      </c>
      <c r="E2498" s="115">
        <f>'Combining-Exhibit 4'!K$160</f>
        <v>0</v>
      </c>
      <c r="F2498" t="s">
        <v>812</v>
      </c>
    </row>
    <row r="2499" spans="1:6" x14ac:dyDescent="0.3">
      <c r="A2499">
        <f>VLOOKUP('Start Here'!$B$2,EntityNumber,2,FALSE)</f>
        <v>510002</v>
      </c>
      <c r="B2499" s="131">
        <f>YEAR('Start Here'!$B$5)</f>
        <v>2025</v>
      </c>
      <c r="C2499" s="213" t="str">
        <f>IF(ISBLANK('Combining-Exhibit 4'!$K$7),"",'Combining-Exhibit 4'!$K$7)</f>
        <v/>
      </c>
      <c r="D2499">
        <v>432200</v>
      </c>
      <c r="E2499" s="115">
        <f>'Combining-Exhibit 4'!K$161</f>
        <v>0</v>
      </c>
      <c r="F2499" t="s">
        <v>812</v>
      </c>
    </row>
    <row r="2500" spans="1:6" x14ac:dyDescent="0.3">
      <c r="A2500">
        <f>VLOOKUP('Start Here'!$B$2,EntityNumber,2,FALSE)</f>
        <v>510002</v>
      </c>
      <c r="B2500" s="131">
        <f>YEAR('Start Here'!$B$5)</f>
        <v>2025</v>
      </c>
      <c r="C2500" s="213" t="str">
        <f>IF(ISBLANK('Combining-Exhibit 4'!$K$7),"",'Combining-Exhibit 4'!$K$7)</f>
        <v/>
      </c>
      <c r="D2500">
        <v>433100</v>
      </c>
      <c r="E2500" s="115">
        <f>'Combining-Exhibit 4'!K$163</f>
        <v>0</v>
      </c>
      <c r="F2500" t="s">
        <v>812</v>
      </c>
    </row>
    <row r="2501" spans="1:6" x14ac:dyDescent="0.3">
      <c r="A2501">
        <f>VLOOKUP('Start Here'!$B$2,EntityNumber,2,FALSE)</f>
        <v>510002</v>
      </c>
      <c r="B2501" s="131">
        <f>YEAR('Start Here'!$B$5)</f>
        <v>2025</v>
      </c>
      <c r="C2501" s="213" t="str">
        <f>IF(ISBLANK('Combining-Exhibit 4'!$K$7),"",'Combining-Exhibit 4'!$K$7)</f>
        <v/>
      </c>
      <c r="D2501">
        <v>433200</v>
      </c>
      <c r="E2501" s="115">
        <f>'Combining-Exhibit 4'!K$164</f>
        <v>0</v>
      </c>
      <c r="F2501" t="s">
        <v>812</v>
      </c>
    </row>
    <row r="2502" spans="1:6" x14ac:dyDescent="0.3">
      <c r="A2502">
        <f>VLOOKUP('Start Here'!$B$2,EntityNumber,2,FALSE)</f>
        <v>510002</v>
      </c>
      <c r="B2502" s="131">
        <f>YEAR('Start Here'!$B$5)</f>
        <v>2025</v>
      </c>
      <c r="C2502" s="213" t="str">
        <f>IF(ISBLANK('Combining-Exhibit 4'!$K$7),"",'Combining-Exhibit 4'!$K$7)</f>
        <v/>
      </c>
      <c r="D2502">
        <v>433300</v>
      </c>
      <c r="E2502" s="115">
        <f>'Combining-Exhibit 4'!K$165</f>
        <v>0</v>
      </c>
      <c r="F2502" t="s">
        <v>812</v>
      </c>
    </row>
    <row r="2503" spans="1:6" x14ac:dyDescent="0.3">
      <c r="A2503">
        <f>VLOOKUP('Start Here'!$B$2,EntityNumber,2,FALSE)</f>
        <v>510002</v>
      </c>
      <c r="B2503" s="131">
        <f>YEAR('Start Here'!$B$5)</f>
        <v>2025</v>
      </c>
      <c r="C2503" s="213" t="str">
        <f>IF(ISBLANK('Combining-Exhibit 4'!$K$7),"",'Combining-Exhibit 4'!$K$7)</f>
        <v/>
      </c>
      <c r="D2503">
        <v>434000</v>
      </c>
      <c r="E2503" s="115">
        <f>'Combining-Exhibit 4'!K$166</f>
        <v>0</v>
      </c>
      <c r="F2503" t="s">
        <v>812</v>
      </c>
    </row>
    <row r="2504" spans="1:6" x14ac:dyDescent="0.3">
      <c r="A2504">
        <f>VLOOKUP('Start Here'!$B$2,EntityNumber,2,FALSE)</f>
        <v>510002</v>
      </c>
      <c r="B2504" s="131">
        <f>YEAR('Start Here'!$B$5)</f>
        <v>2025</v>
      </c>
      <c r="C2504" s="213" t="str">
        <f>IF(ISBLANK('Combining-Exhibit 4'!$K$7),"",'Combining-Exhibit 4'!$K$7)</f>
        <v/>
      </c>
      <c r="D2504">
        <v>439000</v>
      </c>
      <c r="E2504" s="115">
        <f>'Combining-Exhibit 4'!K$167</f>
        <v>0</v>
      </c>
      <c r="F2504" t="s">
        <v>812</v>
      </c>
    </row>
    <row r="2505" spans="1:6" x14ac:dyDescent="0.3">
      <c r="A2505">
        <f>VLOOKUP('Start Here'!$B$2,EntityNumber,2,FALSE)</f>
        <v>510002</v>
      </c>
      <c r="B2505" s="131">
        <f>YEAR('Start Here'!$B$5)</f>
        <v>2025</v>
      </c>
      <c r="C2505" s="213" t="str">
        <f>IF(ISBLANK('Combining-Exhibit 4'!$K$7),"",'Combining-Exhibit 4'!$K$7)</f>
        <v/>
      </c>
      <c r="D2505">
        <v>441100</v>
      </c>
      <c r="E2505" s="115">
        <f>'Combining-Exhibit 4'!K$172</f>
        <v>0</v>
      </c>
      <c r="F2505" t="s">
        <v>812</v>
      </c>
    </row>
    <row r="2506" spans="1:6" x14ac:dyDescent="0.3">
      <c r="A2506">
        <f>VLOOKUP('Start Here'!$B$2,EntityNumber,2,FALSE)</f>
        <v>510002</v>
      </c>
      <c r="B2506" s="131">
        <f>YEAR('Start Here'!$B$5)</f>
        <v>2025</v>
      </c>
      <c r="C2506" s="213" t="str">
        <f>IF(ISBLANK('Combining-Exhibit 4'!$K$7),"",'Combining-Exhibit 4'!$K$7)</f>
        <v/>
      </c>
      <c r="D2506">
        <v>441200</v>
      </c>
      <c r="E2506" s="115">
        <f>'Combining-Exhibit 4'!K$173</f>
        <v>0</v>
      </c>
      <c r="F2506" t="s">
        <v>812</v>
      </c>
    </row>
    <row r="2507" spans="1:6" x14ac:dyDescent="0.3">
      <c r="A2507">
        <f>VLOOKUP('Start Here'!$B$2,EntityNumber,2,FALSE)</f>
        <v>510002</v>
      </c>
      <c r="B2507" s="131">
        <f>YEAR('Start Here'!$B$5)</f>
        <v>2025</v>
      </c>
      <c r="C2507" s="213" t="str">
        <f>IF(ISBLANK('Combining-Exhibit 4'!$K$7),"",'Combining-Exhibit 4'!$K$7)</f>
        <v/>
      </c>
      <c r="D2507">
        <v>441300</v>
      </c>
      <c r="E2507" s="115">
        <f>'Combining-Exhibit 4'!K$174</f>
        <v>0</v>
      </c>
      <c r="F2507" t="s">
        <v>812</v>
      </c>
    </row>
    <row r="2508" spans="1:6" x14ac:dyDescent="0.3">
      <c r="A2508">
        <f>VLOOKUP('Start Here'!$B$2,EntityNumber,2,FALSE)</f>
        <v>510002</v>
      </c>
      <c r="B2508" s="131">
        <f>YEAR('Start Here'!$B$5)</f>
        <v>2025</v>
      </c>
      <c r="C2508" s="213" t="str">
        <f>IF(ISBLANK('Combining-Exhibit 4'!$K$7),"",'Combining-Exhibit 4'!$K$7)</f>
        <v/>
      </c>
      <c r="D2508">
        <v>441500</v>
      </c>
      <c r="E2508" s="115">
        <f>'Combining-Exhibit 4'!K$175</f>
        <v>0</v>
      </c>
      <c r="F2508" t="s">
        <v>812</v>
      </c>
    </row>
    <row r="2509" spans="1:6" x14ac:dyDescent="0.3">
      <c r="A2509">
        <f>VLOOKUP('Start Here'!$B$2,EntityNumber,2,FALSE)</f>
        <v>510002</v>
      </c>
      <c r="B2509" s="131">
        <f>YEAR('Start Here'!$B$5)</f>
        <v>2025</v>
      </c>
      <c r="C2509" s="213" t="str">
        <f>IF(ISBLANK('Combining-Exhibit 4'!$K$7),"",'Combining-Exhibit 4'!$K$7)</f>
        <v/>
      </c>
      <c r="D2509">
        <v>441900</v>
      </c>
      <c r="E2509" s="115">
        <f>'Combining-Exhibit 4'!K$176</f>
        <v>0</v>
      </c>
      <c r="F2509" t="s">
        <v>812</v>
      </c>
    </row>
    <row r="2510" spans="1:6" x14ac:dyDescent="0.3">
      <c r="A2510">
        <f>VLOOKUP('Start Here'!$B$2,EntityNumber,2,FALSE)</f>
        <v>510002</v>
      </c>
      <c r="B2510" s="131">
        <f>YEAR('Start Here'!$B$5)</f>
        <v>2025</v>
      </c>
      <c r="C2510" s="213" t="str">
        <f>IF(ISBLANK('Combining-Exhibit 4'!$K$7),"",'Combining-Exhibit 4'!$K$7)</f>
        <v/>
      </c>
      <c r="D2510">
        <v>442100</v>
      </c>
      <c r="E2510" s="115">
        <f>'Combining-Exhibit 4'!K$178</f>
        <v>0</v>
      </c>
      <c r="F2510" t="s">
        <v>812</v>
      </c>
    </row>
    <row r="2511" spans="1:6" x14ac:dyDescent="0.3">
      <c r="A2511">
        <f>VLOOKUP('Start Here'!$B$2,EntityNumber,2,FALSE)</f>
        <v>510002</v>
      </c>
      <c r="B2511" s="131">
        <f>YEAR('Start Here'!$B$5)</f>
        <v>2025</v>
      </c>
      <c r="C2511" s="213" t="str">
        <f>IF(ISBLANK('Combining-Exhibit 4'!$K$7),"",'Combining-Exhibit 4'!$K$7)</f>
        <v/>
      </c>
      <c r="D2511">
        <v>442200</v>
      </c>
      <c r="E2511" s="115">
        <f>'Combining-Exhibit 4'!K$179</f>
        <v>0</v>
      </c>
      <c r="F2511" t="s">
        <v>812</v>
      </c>
    </row>
    <row r="2512" spans="1:6" x14ac:dyDescent="0.3">
      <c r="A2512">
        <f>VLOOKUP('Start Here'!$B$2,EntityNumber,2,FALSE)</f>
        <v>510002</v>
      </c>
      <c r="B2512" s="131">
        <f>YEAR('Start Here'!$B$5)</f>
        <v>2025</v>
      </c>
      <c r="C2512" s="213" t="str">
        <f>IF(ISBLANK('Combining-Exhibit 4'!$K$7),"",'Combining-Exhibit 4'!$K$7)</f>
        <v/>
      </c>
      <c r="D2512">
        <v>442300</v>
      </c>
      <c r="E2512" s="115">
        <f>'Combining-Exhibit 4'!K$180</f>
        <v>0</v>
      </c>
      <c r="F2512" t="s">
        <v>812</v>
      </c>
    </row>
    <row r="2513" spans="1:6" x14ac:dyDescent="0.3">
      <c r="A2513">
        <f>VLOOKUP('Start Here'!$B$2,EntityNumber,2,FALSE)</f>
        <v>510002</v>
      </c>
      <c r="B2513" s="131">
        <f>YEAR('Start Here'!$B$5)</f>
        <v>2025</v>
      </c>
      <c r="C2513" s="213" t="str">
        <f>IF(ISBLANK('Combining-Exhibit 4'!$K$7),"",'Combining-Exhibit 4'!$K$7)</f>
        <v/>
      </c>
      <c r="D2513">
        <v>442400</v>
      </c>
      <c r="E2513" s="115">
        <f>'Combining-Exhibit 4'!K$181</f>
        <v>0</v>
      </c>
      <c r="F2513" t="s">
        <v>812</v>
      </c>
    </row>
    <row r="2514" spans="1:6" x14ac:dyDescent="0.3">
      <c r="A2514">
        <f>VLOOKUP('Start Here'!$B$2,EntityNumber,2,FALSE)</f>
        <v>510002</v>
      </c>
      <c r="B2514" s="131">
        <f>YEAR('Start Here'!$B$5)</f>
        <v>2025</v>
      </c>
      <c r="C2514" s="213" t="str">
        <f>IF(ISBLANK('Combining-Exhibit 4'!$K$7),"",'Combining-Exhibit 4'!$K$7)</f>
        <v/>
      </c>
      <c r="D2514">
        <v>442500</v>
      </c>
      <c r="E2514" s="115">
        <f>'Combining-Exhibit 4'!K$182</f>
        <v>0</v>
      </c>
      <c r="F2514" t="s">
        <v>812</v>
      </c>
    </row>
    <row r="2515" spans="1:6" x14ac:dyDescent="0.3">
      <c r="A2515">
        <f>VLOOKUP('Start Here'!$B$2,EntityNumber,2,FALSE)</f>
        <v>510002</v>
      </c>
      <c r="B2515" s="131">
        <f>YEAR('Start Here'!$B$5)</f>
        <v>2025</v>
      </c>
      <c r="C2515" s="213" t="str">
        <f>IF(ISBLANK('Combining-Exhibit 4'!$K$7),"",'Combining-Exhibit 4'!$K$7)</f>
        <v/>
      </c>
      <c r="D2515">
        <v>442600</v>
      </c>
      <c r="E2515" s="115">
        <f>'Combining-Exhibit 4'!K$183</f>
        <v>0</v>
      </c>
      <c r="F2515" t="s">
        <v>812</v>
      </c>
    </row>
    <row r="2516" spans="1:6" x14ac:dyDescent="0.3">
      <c r="A2516">
        <f>VLOOKUP('Start Here'!$B$2,EntityNumber,2,FALSE)</f>
        <v>510002</v>
      </c>
      <c r="B2516" s="131">
        <f>YEAR('Start Here'!$B$5)</f>
        <v>2025</v>
      </c>
      <c r="C2516" s="213" t="str">
        <f>IF(ISBLANK('Combining-Exhibit 4'!$K$7),"",'Combining-Exhibit 4'!$K$7)</f>
        <v/>
      </c>
      <c r="D2516">
        <v>442900</v>
      </c>
      <c r="E2516" s="115">
        <f>'Combining-Exhibit 4'!K$184</f>
        <v>0</v>
      </c>
      <c r="F2516" t="s">
        <v>812</v>
      </c>
    </row>
    <row r="2517" spans="1:6" x14ac:dyDescent="0.3">
      <c r="A2517">
        <f>VLOOKUP('Start Here'!$B$2,EntityNumber,2,FALSE)</f>
        <v>510002</v>
      </c>
      <c r="B2517" s="131">
        <f>YEAR('Start Here'!$B$5)</f>
        <v>2025</v>
      </c>
      <c r="C2517" s="213" t="str">
        <f>IF(ISBLANK('Combining-Exhibit 4'!$K$7),"",'Combining-Exhibit 4'!$K$7)</f>
        <v/>
      </c>
      <c r="D2517">
        <v>443100</v>
      </c>
      <c r="E2517" s="115">
        <f>'Combining-Exhibit 4'!K$186</f>
        <v>0</v>
      </c>
      <c r="F2517" t="s">
        <v>812</v>
      </c>
    </row>
    <row r="2518" spans="1:6" x14ac:dyDescent="0.3">
      <c r="A2518">
        <f>VLOOKUP('Start Here'!$B$2,EntityNumber,2,FALSE)</f>
        <v>510002</v>
      </c>
      <c r="B2518" s="131">
        <f>YEAR('Start Here'!$B$5)</f>
        <v>2025</v>
      </c>
      <c r="C2518" s="213" t="str">
        <f>IF(ISBLANK('Combining-Exhibit 4'!$K$7),"",'Combining-Exhibit 4'!$K$7)</f>
        <v/>
      </c>
      <c r="D2518">
        <v>443200</v>
      </c>
      <c r="E2518" s="115">
        <f>'Combining-Exhibit 4'!K$187</f>
        <v>0</v>
      </c>
      <c r="F2518" t="s">
        <v>812</v>
      </c>
    </row>
    <row r="2519" spans="1:6" x14ac:dyDescent="0.3">
      <c r="A2519">
        <f>VLOOKUP('Start Here'!$B$2,EntityNumber,2,FALSE)</f>
        <v>510002</v>
      </c>
      <c r="B2519" s="131">
        <f>YEAR('Start Here'!$B$5)</f>
        <v>2025</v>
      </c>
      <c r="C2519" s="213" t="str">
        <f>IF(ISBLANK('Combining-Exhibit 4'!$K$7),"",'Combining-Exhibit 4'!$K$7)</f>
        <v/>
      </c>
      <c r="D2519">
        <v>443300</v>
      </c>
      <c r="E2519" s="115">
        <f>'Combining-Exhibit 4'!K$188</f>
        <v>0</v>
      </c>
      <c r="F2519" t="s">
        <v>812</v>
      </c>
    </row>
    <row r="2520" spans="1:6" x14ac:dyDescent="0.3">
      <c r="A2520">
        <f>VLOOKUP('Start Here'!$B$2,EntityNumber,2,FALSE)</f>
        <v>510002</v>
      </c>
      <c r="B2520" s="131">
        <f>YEAR('Start Here'!$B$5)</f>
        <v>2025</v>
      </c>
      <c r="C2520" s="213" t="str">
        <f>IF(ISBLANK('Combining-Exhibit 4'!$K$7),"",'Combining-Exhibit 4'!$K$7)</f>
        <v/>
      </c>
      <c r="D2520">
        <v>443400</v>
      </c>
      <c r="E2520" s="115">
        <f>'Combining-Exhibit 4'!K$189</f>
        <v>0</v>
      </c>
      <c r="F2520" t="s">
        <v>812</v>
      </c>
    </row>
    <row r="2521" spans="1:6" x14ac:dyDescent="0.3">
      <c r="A2521">
        <f>VLOOKUP('Start Here'!$B$2,EntityNumber,2,FALSE)</f>
        <v>510002</v>
      </c>
      <c r="B2521" s="131">
        <f>YEAR('Start Here'!$B$5)</f>
        <v>2025</v>
      </c>
      <c r="C2521" s="213" t="str">
        <f>IF(ISBLANK('Combining-Exhibit 4'!$K$7),"",'Combining-Exhibit 4'!$K$7)</f>
        <v/>
      </c>
      <c r="D2521">
        <v>443900</v>
      </c>
      <c r="E2521" s="115">
        <f>'Combining-Exhibit 4'!K$190</f>
        <v>0</v>
      </c>
      <c r="F2521" t="s">
        <v>812</v>
      </c>
    </row>
    <row r="2522" spans="1:6" x14ac:dyDescent="0.3">
      <c r="A2522">
        <f>VLOOKUP('Start Here'!$B$2,EntityNumber,2,FALSE)</f>
        <v>510002</v>
      </c>
      <c r="B2522" s="131">
        <f>YEAR('Start Here'!$B$5)</f>
        <v>2025</v>
      </c>
      <c r="C2522" s="213" t="str">
        <f>IF(ISBLANK('Combining-Exhibit 4'!$K$7),"",'Combining-Exhibit 4'!$K$7)</f>
        <v/>
      </c>
      <c r="D2522">
        <v>444100</v>
      </c>
      <c r="E2522" s="115">
        <f>'Combining-Exhibit 4'!K$192</f>
        <v>0</v>
      </c>
      <c r="F2522" t="s">
        <v>812</v>
      </c>
    </row>
    <row r="2523" spans="1:6" x14ac:dyDescent="0.3">
      <c r="A2523">
        <f>VLOOKUP('Start Here'!$B$2,EntityNumber,2,FALSE)</f>
        <v>510002</v>
      </c>
      <c r="B2523" s="131">
        <f>YEAR('Start Here'!$B$5)</f>
        <v>2025</v>
      </c>
      <c r="C2523" s="213" t="str">
        <f>IF(ISBLANK('Combining-Exhibit 4'!$K$7),"",'Combining-Exhibit 4'!$K$7)</f>
        <v/>
      </c>
      <c r="D2523">
        <v>444200</v>
      </c>
      <c r="E2523" s="115">
        <f>'Combining-Exhibit 4'!K$193</f>
        <v>0</v>
      </c>
      <c r="F2523" t="s">
        <v>812</v>
      </c>
    </row>
    <row r="2524" spans="1:6" x14ac:dyDescent="0.3">
      <c r="A2524">
        <f>VLOOKUP('Start Here'!$B$2,EntityNumber,2,FALSE)</f>
        <v>510002</v>
      </c>
      <c r="B2524" s="131">
        <f>YEAR('Start Here'!$B$5)</f>
        <v>2025</v>
      </c>
      <c r="C2524" s="213" t="str">
        <f>IF(ISBLANK('Combining-Exhibit 4'!$K$7),"",'Combining-Exhibit 4'!$K$7)</f>
        <v/>
      </c>
      <c r="D2524">
        <v>444300</v>
      </c>
      <c r="E2524" s="115">
        <f>'Combining-Exhibit 4'!K$194</f>
        <v>0</v>
      </c>
      <c r="F2524" t="s">
        <v>812</v>
      </c>
    </row>
    <row r="2525" spans="1:6" x14ac:dyDescent="0.3">
      <c r="A2525">
        <f>VLOOKUP('Start Here'!$B$2,EntityNumber,2,FALSE)</f>
        <v>510002</v>
      </c>
      <c r="B2525" s="131">
        <f>YEAR('Start Here'!$B$5)</f>
        <v>2025</v>
      </c>
      <c r="C2525" s="213" t="str">
        <f>IF(ISBLANK('Combining-Exhibit 4'!$K$7),"",'Combining-Exhibit 4'!$K$7)</f>
        <v/>
      </c>
      <c r="D2525">
        <v>444400</v>
      </c>
      <c r="E2525" s="115">
        <f>'Combining-Exhibit 4'!K$195</f>
        <v>0</v>
      </c>
      <c r="F2525" t="s">
        <v>812</v>
      </c>
    </row>
    <row r="2526" spans="1:6" x14ac:dyDescent="0.3">
      <c r="A2526">
        <f>VLOOKUP('Start Here'!$B$2,EntityNumber,2,FALSE)</f>
        <v>510002</v>
      </c>
      <c r="B2526" s="131">
        <f>YEAR('Start Here'!$B$5)</f>
        <v>2025</v>
      </c>
      <c r="C2526" s="213" t="str">
        <f>IF(ISBLANK('Combining-Exhibit 4'!$K$7),"",'Combining-Exhibit 4'!$K$7)</f>
        <v/>
      </c>
      <c r="D2526">
        <v>444500</v>
      </c>
      <c r="E2526" s="115">
        <f>'Combining-Exhibit 4'!K$196</f>
        <v>0</v>
      </c>
      <c r="F2526" t="s">
        <v>812</v>
      </c>
    </row>
    <row r="2527" spans="1:6" x14ac:dyDescent="0.3">
      <c r="A2527">
        <f>VLOOKUP('Start Here'!$B$2,EntityNumber,2,FALSE)</f>
        <v>510002</v>
      </c>
      <c r="B2527" s="131">
        <f>YEAR('Start Here'!$B$5)</f>
        <v>2025</v>
      </c>
      <c r="C2527" s="213" t="str">
        <f>IF(ISBLANK('Combining-Exhibit 4'!$K$7),"",'Combining-Exhibit 4'!$K$7)</f>
        <v/>
      </c>
      <c r="D2527">
        <v>444900</v>
      </c>
      <c r="E2527" s="115">
        <f>'Combining-Exhibit 4'!K$197</f>
        <v>0</v>
      </c>
      <c r="F2527" t="s">
        <v>812</v>
      </c>
    </row>
    <row r="2528" spans="1:6" x14ac:dyDescent="0.3">
      <c r="A2528">
        <f>VLOOKUP('Start Here'!$B$2,EntityNumber,2,FALSE)</f>
        <v>510002</v>
      </c>
      <c r="B2528" s="131">
        <f>YEAR('Start Here'!$B$5)</f>
        <v>2025</v>
      </c>
      <c r="C2528" s="213" t="str">
        <f>IF(ISBLANK('Combining-Exhibit 4'!$K$7),"",'Combining-Exhibit 4'!$K$7)</f>
        <v/>
      </c>
      <c r="D2528">
        <v>451100</v>
      </c>
      <c r="E2528" s="115">
        <f>'Combining-Exhibit 4'!K$202</f>
        <v>0</v>
      </c>
      <c r="F2528" t="s">
        <v>812</v>
      </c>
    </row>
    <row r="2529" spans="1:6" x14ac:dyDescent="0.3">
      <c r="A2529">
        <f>VLOOKUP('Start Here'!$B$2,EntityNumber,2,FALSE)</f>
        <v>510002</v>
      </c>
      <c r="B2529" s="131">
        <f>YEAR('Start Here'!$B$5)</f>
        <v>2025</v>
      </c>
      <c r="C2529" s="213" t="str">
        <f>IF(ISBLANK('Combining-Exhibit 4'!$K$7),"",'Combining-Exhibit 4'!$K$7)</f>
        <v/>
      </c>
      <c r="D2529">
        <v>451200</v>
      </c>
      <c r="E2529" s="115">
        <f>'Combining-Exhibit 4'!K$203</f>
        <v>0</v>
      </c>
      <c r="F2529" t="s">
        <v>812</v>
      </c>
    </row>
    <row r="2530" spans="1:6" x14ac:dyDescent="0.3">
      <c r="A2530">
        <f>VLOOKUP('Start Here'!$B$2,EntityNumber,2,FALSE)</f>
        <v>510002</v>
      </c>
      <c r="B2530" s="131">
        <f>YEAR('Start Here'!$B$5)</f>
        <v>2025</v>
      </c>
      <c r="C2530" s="213" t="str">
        <f>IF(ISBLANK('Combining-Exhibit 4'!$K$7),"",'Combining-Exhibit 4'!$K$7)</f>
        <v/>
      </c>
      <c r="D2530">
        <v>451300</v>
      </c>
      <c r="E2530" s="115">
        <f>'Combining-Exhibit 4'!K$204</f>
        <v>0</v>
      </c>
      <c r="F2530" t="s">
        <v>812</v>
      </c>
    </row>
    <row r="2531" spans="1:6" x14ac:dyDescent="0.3">
      <c r="A2531">
        <f>VLOOKUP('Start Here'!$B$2,EntityNumber,2,FALSE)</f>
        <v>510002</v>
      </c>
      <c r="B2531" s="131">
        <f>YEAR('Start Here'!$B$5)</f>
        <v>2025</v>
      </c>
      <c r="C2531" s="213" t="str">
        <f>IF(ISBLANK('Combining-Exhibit 4'!$K$7),"",'Combining-Exhibit 4'!$K$7)</f>
        <v/>
      </c>
      <c r="D2531">
        <v>451400</v>
      </c>
      <c r="E2531" s="115">
        <f>'Combining-Exhibit 4'!K$205</f>
        <v>0</v>
      </c>
      <c r="F2531" t="s">
        <v>812</v>
      </c>
    </row>
    <row r="2532" spans="1:6" x14ac:dyDescent="0.3">
      <c r="A2532">
        <f>VLOOKUP('Start Here'!$B$2,EntityNumber,2,FALSE)</f>
        <v>510002</v>
      </c>
      <c r="B2532" s="131">
        <f>YEAR('Start Here'!$B$5)</f>
        <v>2025</v>
      </c>
      <c r="C2532" s="213" t="str">
        <f>IF(ISBLANK('Combining-Exhibit 4'!$K$7),"",'Combining-Exhibit 4'!$K$7)</f>
        <v/>
      </c>
      <c r="D2532">
        <v>451500</v>
      </c>
      <c r="E2532" s="115">
        <f>'Combining-Exhibit 4'!K$206</f>
        <v>0</v>
      </c>
      <c r="F2532" t="s">
        <v>812</v>
      </c>
    </row>
    <row r="2533" spans="1:6" x14ac:dyDescent="0.3">
      <c r="A2533">
        <f>VLOOKUP('Start Here'!$B$2,EntityNumber,2,FALSE)</f>
        <v>510002</v>
      </c>
      <c r="B2533" s="131">
        <f>YEAR('Start Here'!$B$5)</f>
        <v>2025</v>
      </c>
      <c r="C2533" s="213" t="str">
        <f>IF(ISBLANK('Combining-Exhibit 4'!$K$7),"",'Combining-Exhibit 4'!$K$7)</f>
        <v/>
      </c>
      <c r="D2533">
        <v>451600</v>
      </c>
      <c r="E2533" s="115">
        <f>'Combining-Exhibit 4'!K$207</f>
        <v>0</v>
      </c>
      <c r="F2533" t="s">
        <v>812</v>
      </c>
    </row>
    <row r="2534" spans="1:6" x14ac:dyDescent="0.3">
      <c r="A2534">
        <f>VLOOKUP('Start Here'!$B$2,EntityNumber,2,FALSE)</f>
        <v>510002</v>
      </c>
      <c r="B2534" s="131">
        <f>YEAR('Start Here'!$B$5)</f>
        <v>2025</v>
      </c>
      <c r="C2534" s="213" t="str">
        <f>IF(ISBLANK('Combining-Exhibit 4'!$K$7),"",'Combining-Exhibit 4'!$K$7)</f>
        <v/>
      </c>
      <c r="D2534">
        <v>451900</v>
      </c>
      <c r="E2534" s="115">
        <f>'Combining-Exhibit 4'!K$208</f>
        <v>0</v>
      </c>
      <c r="F2534" t="s">
        <v>812</v>
      </c>
    </row>
    <row r="2535" spans="1:6" x14ac:dyDescent="0.3">
      <c r="A2535">
        <f>VLOOKUP('Start Here'!$B$2,EntityNumber,2,FALSE)</f>
        <v>510002</v>
      </c>
      <c r="B2535" s="131">
        <f>YEAR('Start Here'!$B$5)</f>
        <v>2025</v>
      </c>
      <c r="C2535" s="213" t="str">
        <f>IF(ISBLANK('Combining-Exhibit 4'!$K$7),"",'Combining-Exhibit 4'!$K$7)</f>
        <v/>
      </c>
      <c r="D2535">
        <v>452100</v>
      </c>
      <c r="E2535" s="115">
        <f>'Combining-Exhibit 4'!K$210</f>
        <v>0</v>
      </c>
      <c r="F2535" t="s">
        <v>812</v>
      </c>
    </row>
    <row r="2536" spans="1:6" x14ac:dyDescent="0.3">
      <c r="A2536">
        <f>VLOOKUP('Start Here'!$B$2,EntityNumber,2,FALSE)</f>
        <v>510002</v>
      </c>
      <c r="B2536" s="131">
        <f>YEAR('Start Here'!$B$5)</f>
        <v>2025</v>
      </c>
      <c r="C2536" s="213" t="str">
        <f>IF(ISBLANK('Combining-Exhibit 4'!$K$7),"",'Combining-Exhibit 4'!$K$7)</f>
        <v/>
      </c>
      <c r="D2536">
        <v>452200</v>
      </c>
      <c r="E2536" s="115">
        <f>'Combining-Exhibit 4'!K$211</f>
        <v>0</v>
      </c>
      <c r="F2536" t="s">
        <v>812</v>
      </c>
    </row>
    <row r="2537" spans="1:6" x14ac:dyDescent="0.3">
      <c r="A2537">
        <f>VLOOKUP('Start Here'!$B$2,EntityNumber,2,FALSE)</f>
        <v>510002</v>
      </c>
      <c r="B2537" s="131">
        <f>YEAR('Start Here'!$B$5)</f>
        <v>2025</v>
      </c>
      <c r="C2537" s="213" t="str">
        <f>IF(ISBLANK('Combining-Exhibit 4'!$K$7),"",'Combining-Exhibit 4'!$K$7)</f>
        <v/>
      </c>
      <c r="D2537">
        <v>452300</v>
      </c>
      <c r="E2537" s="115">
        <f>'Combining-Exhibit 4'!K$212</f>
        <v>0</v>
      </c>
      <c r="F2537" t="s">
        <v>812</v>
      </c>
    </row>
    <row r="2538" spans="1:6" x14ac:dyDescent="0.3">
      <c r="A2538">
        <f>VLOOKUP('Start Here'!$B$2,EntityNumber,2,FALSE)</f>
        <v>510002</v>
      </c>
      <c r="B2538" s="131">
        <f>YEAR('Start Here'!$B$5)</f>
        <v>2025</v>
      </c>
      <c r="C2538" s="213" t="str">
        <f>IF(ISBLANK('Combining-Exhibit 4'!$K$7),"",'Combining-Exhibit 4'!$K$7)</f>
        <v/>
      </c>
      <c r="D2538">
        <v>452400</v>
      </c>
      <c r="E2538" s="115">
        <f>'Combining-Exhibit 4'!K$213</f>
        <v>0</v>
      </c>
      <c r="F2538" t="s">
        <v>812</v>
      </c>
    </row>
    <row r="2539" spans="1:6" x14ac:dyDescent="0.3">
      <c r="A2539">
        <f>VLOOKUP('Start Here'!$B$2,EntityNumber,2,FALSE)</f>
        <v>510002</v>
      </c>
      <c r="B2539" s="131">
        <f>YEAR('Start Here'!$B$5)</f>
        <v>2025</v>
      </c>
      <c r="C2539" s="213" t="str">
        <f>IF(ISBLANK('Combining-Exhibit 4'!$K$7),"",'Combining-Exhibit 4'!$K$7)</f>
        <v/>
      </c>
      <c r="D2539">
        <v>452500</v>
      </c>
      <c r="E2539" s="115">
        <f>'Combining-Exhibit 4'!K$214</f>
        <v>0</v>
      </c>
      <c r="F2539" t="s">
        <v>812</v>
      </c>
    </row>
    <row r="2540" spans="1:6" x14ac:dyDescent="0.3">
      <c r="A2540">
        <f>VLOOKUP('Start Here'!$B$2,EntityNumber,2,FALSE)</f>
        <v>510002</v>
      </c>
      <c r="B2540" s="131">
        <f>YEAR('Start Here'!$B$5)</f>
        <v>2025</v>
      </c>
      <c r="C2540" s="213" t="str">
        <f>IF(ISBLANK('Combining-Exhibit 4'!$K$7),"",'Combining-Exhibit 4'!$K$7)</f>
        <v/>
      </c>
      <c r="D2540">
        <v>452900</v>
      </c>
      <c r="E2540" s="115">
        <f>'Combining-Exhibit 4'!K$215</f>
        <v>0</v>
      </c>
      <c r="F2540" t="s">
        <v>812</v>
      </c>
    </row>
    <row r="2541" spans="1:6" x14ac:dyDescent="0.3">
      <c r="A2541">
        <f>VLOOKUP('Start Here'!$B$2,EntityNumber,2,FALSE)</f>
        <v>510002</v>
      </c>
      <c r="B2541" s="131">
        <f>YEAR('Start Here'!$B$5)</f>
        <v>2025</v>
      </c>
      <c r="C2541" s="213" t="str">
        <f>IF(ISBLANK('Combining-Exhibit 4'!$K$7),"",'Combining-Exhibit 4'!$K$7)</f>
        <v/>
      </c>
      <c r="D2541">
        <v>461100</v>
      </c>
      <c r="E2541" s="115">
        <f>'Combining-Exhibit 4'!K$220</f>
        <v>0</v>
      </c>
      <c r="F2541" t="s">
        <v>812</v>
      </c>
    </row>
    <row r="2542" spans="1:6" x14ac:dyDescent="0.3">
      <c r="A2542">
        <f>VLOOKUP('Start Here'!$B$2,EntityNumber,2,FALSE)</f>
        <v>510002</v>
      </c>
      <c r="B2542" s="131">
        <f>YEAR('Start Here'!$B$5)</f>
        <v>2025</v>
      </c>
      <c r="C2542" s="213" t="str">
        <f>IF(ISBLANK('Combining-Exhibit 4'!$K$7),"",'Combining-Exhibit 4'!$K$7)</f>
        <v/>
      </c>
      <c r="D2542">
        <v>461200</v>
      </c>
      <c r="E2542" s="115">
        <f>'Combining-Exhibit 4'!K$221</f>
        <v>0</v>
      </c>
      <c r="F2542" t="s">
        <v>812</v>
      </c>
    </row>
    <row r="2543" spans="1:6" x14ac:dyDescent="0.3">
      <c r="A2543">
        <f>VLOOKUP('Start Here'!$B$2,EntityNumber,2,FALSE)</f>
        <v>510002</v>
      </c>
      <c r="B2543" s="131">
        <f>YEAR('Start Here'!$B$5)</f>
        <v>2025</v>
      </c>
      <c r="C2543" s="213" t="str">
        <f>IF(ISBLANK('Combining-Exhibit 4'!$K$7),"",'Combining-Exhibit 4'!$K$7)</f>
        <v/>
      </c>
      <c r="D2543">
        <v>461300</v>
      </c>
      <c r="E2543" s="115">
        <f>'Combining-Exhibit 4'!K$222</f>
        <v>0</v>
      </c>
      <c r="F2543" t="s">
        <v>812</v>
      </c>
    </row>
    <row r="2544" spans="1:6" x14ac:dyDescent="0.3">
      <c r="A2544">
        <f>VLOOKUP('Start Here'!$B$2,EntityNumber,2,FALSE)</f>
        <v>510002</v>
      </c>
      <c r="B2544" s="131">
        <f>YEAR('Start Here'!$B$5)</f>
        <v>2025</v>
      </c>
      <c r="C2544" s="213" t="str">
        <f>IF(ISBLANK('Combining-Exhibit 4'!$K$7),"",'Combining-Exhibit 4'!$K$7)</f>
        <v/>
      </c>
      <c r="D2544">
        <v>461400</v>
      </c>
      <c r="E2544" s="115">
        <f>'Combining-Exhibit 4'!K$223</f>
        <v>0</v>
      </c>
      <c r="F2544" t="s">
        <v>812</v>
      </c>
    </row>
    <row r="2545" spans="1:6" x14ac:dyDescent="0.3">
      <c r="A2545">
        <f>VLOOKUP('Start Here'!$B$2,EntityNumber,2,FALSE)</f>
        <v>510002</v>
      </c>
      <c r="B2545" s="131">
        <f>YEAR('Start Here'!$B$5)</f>
        <v>2025</v>
      </c>
      <c r="C2545" s="213" t="str">
        <f>IF(ISBLANK('Combining-Exhibit 4'!$K$7),"",'Combining-Exhibit 4'!$K$7)</f>
        <v/>
      </c>
      <c r="D2545">
        <v>461500</v>
      </c>
      <c r="E2545" s="115">
        <f>'Combining-Exhibit 4'!K$224</f>
        <v>0</v>
      </c>
      <c r="F2545" t="s">
        <v>812</v>
      </c>
    </row>
    <row r="2546" spans="1:6" x14ac:dyDescent="0.3">
      <c r="A2546">
        <f>VLOOKUP('Start Here'!$B$2,EntityNumber,2,FALSE)</f>
        <v>510002</v>
      </c>
      <c r="B2546" s="131">
        <f>YEAR('Start Here'!$B$5)</f>
        <v>2025</v>
      </c>
      <c r="C2546" s="213" t="str">
        <f>IF(ISBLANK('Combining-Exhibit 4'!$K$7),"",'Combining-Exhibit 4'!$K$7)</f>
        <v/>
      </c>
      <c r="D2546">
        <v>461600</v>
      </c>
      <c r="E2546" s="115">
        <f>'Combining-Exhibit 4'!K$225</f>
        <v>0</v>
      </c>
      <c r="F2546" t="s">
        <v>812</v>
      </c>
    </row>
    <row r="2547" spans="1:6" x14ac:dyDescent="0.3">
      <c r="A2547">
        <f>VLOOKUP('Start Here'!$B$2,EntityNumber,2,FALSE)</f>
        <v>510002</v>
      </c>
      <c r="B2547" s="131">
        <f>YEAR('Start Here'!$B$5)</f>
        <v>2025</v>
      </c>
      <c r="C2547" s="213" t="str">
        <f>IF(ISBLANK('Combining-Exhibit 4'!$K$7),"",'Combining-Exhibit 4'!$K$7)</f>
        <v/>
      </c>
      <c r="D2547">
        <v>461900</v>
      </c>
      <c r="E2547" s="115">
        <f>'Combining-Exhibit 4'!K$226</f>
        <v>0</v>
      </c>
      <c r="F2547" t="s">
        <v>812</v>
      </c>
    </row>
    <row r="2548" spans="1:6" x14ac:dyDescent="0.3">
      <c r="A2548">
        <f>VLOOKUP('Start Here'!$B$2,EntityNumber,2,FALSE)</f>
        <v>510002</v>
      </c>
      <c r="B2548" s="131">
        <f>YEAR('Start Here'!$B$5)</f>
        <v>2025</v>
      </c>
      <c r="C2548" s="213" t="str">
        <f>IF(ISBLANK('Combining-Exhibit 4'!$K$7),"",'Combining-Exhibit 4'!$K$7)</f>
        <v/>
      </c>
      <c r="D2548">
        <v>462100</v>
      </c>
      <c r="E2548" s="115">
        <f>'Combining-Exhibit 4'!K$228</f>
        <v>0</v>
      </c>
      <c r="F2548" t="s">
        <v>812</v>
      </c>
    </row>
    <row r="2549" spans="1:6" x14ac:dyDescent="0.3">
      <c r="A2549">
        <f>VLOOKUP('Start Here'!$B$2,EntityNumber,2,FALSE)</f>
        <v>510002</v>
      </c>
      <c r="B2549" s="131">
        <f>YEAR('Start Here'!$B$5)</f>
        <v>2025</v>
      </c>
      <c r="C2549" s="213" t="str">
        <f>IF(ISBLANK('Combining-Exhibit 4'!$K$7),"",'Combining-Exhibit 4'!$K$7)</f>
        <v/>
      </c>
      <c r="D2549">
        <v>462200</v>
      </c>
      <c r="E2549" s="115">
        <f>'Combining-Exhibit 4'!K$229</f>
        <v>0</v>
      </c>
      <c r="F2549" t="s">
        <v>812</v>
      </c>
    </row>
    <row r="2550" spans="1:6" x14ac:dyDescent="0.3">
      <c r="A2550">
        <f>VLOOKUP('Start Here'!$B$2,EntityNumber,2,FALSE)</f>
        <v>510002</v>
      </c>
      <c r="B2550" s="131">
        <f>YEAR('Start Here'!$B$5)</f>
        <v>2025</v>
      </c>
      <c r="C2550" s="213" t="str">
        <f>IF(ISBLANK('Combining-Exhibit 4'!$K$7),"",'Combining-Exhibit 4'!$K$7)</f>
        <v/>
      </c>
      <c r="D2550">
        <v>462300</v>
      </c>
      <c r="E2550" s="115">
        <f>'Combining-Exhibit 4'!K$230</f>
        <v>0</v>
      </c>
      <c r="F2550" t="s">
        <v>812</v>
      </c>
    </row>
    <row r="2551" spans="1:6" x14ac:dyDescent="0.3">
      <c r="A2551">
        <f>VLOOKUP('Start Here'!$B$2,EntityNumber,2,FALSE)</f>
        <v>510002</v>
      </c>
      <c r="B2551" s="131">
        <f>YEAR('Start Here'!$B$5)</f>
        <v>2025</v>
      </c>
      <c r="C2551" s="213" t="str">
        <f>IF(ISBLANK('Combining-Exhibit 4'!$K$7),"",'Combining-Exhibit 4'!$K$7)</f>
        <v/>
      </c>
      <c r="D2551">
        <v>462400</v>
      </c>
      <c r="E2551" s="115">
        <f>'Combining-Exhibit 4'!K$231</f>
        <v>0</v>
      </c>
      <c r="F2551" t="s">
        <v>812</v>
      </c>
    </row>
    <row r="2552" spans="1:6" x14ac:dyDescent="0.3">
      <c r="A2552">
        <f>VLOOKUP('Start Here'!$B$2,EntityNumber,2,FALSE)</f>
        <v>510002</v>
      </c>
      <c r="B2552" s="131">
        <f>YEAR('Start Here'!$B$5)</f>
        <v>2025</v>
      </c>
      <c r="C2552" s="213" t="str">
        <f>IF(ISBLANK('Combining-Exhibit 4'!$K$7),"",'Combining-Exhibit 4'!$K$7)</f>
        <v/>
      </c>
      <c r="D2552">
        <v>462900</v>
      </c>
      <c r="E2552" s="115">
        <f>'Combining-Exhibit 4'!K$232</f>
        <v>0</v>
      </c>
      <c r="F2552" t="s">
        <v>812</v>
      </c>
    </row>
    <row r="2553" spans="1:6" x14ac:dyDescent="0.3">
      <c r="A2553">
        <f>VLOOKUP('Start Here'!$B$2,EntityNumber,2,FALSE)</f>
        <v>510002</v>
      </c>
      <c r="B2553" s="131">
        <f>YEAR('Start Here'!$B$5)</f>
        <v>2025</v>
      </c>
      <c r="C2553" s="213" t="str">
        <f>IF(ISBLANK('Combining-Exhibit 4'!$K$7),"",'Combining-Exhibit 4'!$K$7)</f>
        <v/>
      </c>
      <c r="D2553">
        <v>471100</v>
      </c>
      <c r="E2553" s="115">
        <f>'Combining-Exhibit 4'!K$237</f>
        <v>0</v>
      </c>
      <c r="F2553" t="s">
        <v>812</v>
      </c>
    </row>
    <row r="2554" spans="1:6" x14ac:dyDescent="0.3">
      <c r="A2554">
        <f>VLOOKUP('Start Here'!$B$2,EntityNumber,2,FALSE)</f>
        <v>510002</v>
      </c>
      <c r="B2554" s="131">
        <f>YEAR('Start Here'!$B$5)</f>
        <v>2025</v>
      </c>
      <c r="C2554" s="213" t="str">
        <f>IF(ISBLANK('Combining-Exhibit 4'!$K$7),"",'Combining-Exhibit 4'!$K$7)</f>
        <v/>
      </c>
      <c r="D2554">
        <v>471200</v>
      </c>
      <c r="E2554" s="115">
        <f>'Combining-Exhibit 4'!K$238</f>
        <v>0</v>
      </c>
      <c r="F2554" t="s">
        <v>812</v>
      </c>
    </row>
    <row r="2555" spans="1:6" x14ac:dyDescent="0.3">
      <c r="A2555">
        <f>VLOOKUP('Start Here'!$B$2,EntityNumber,2,FALSE)</f>
        <v>510002</v>
      </c>
      <c r="B2555" s="131">
        <f>YEAR('Start Here'!$B$5)</f>
        <v>2025</v>
      </c>
      <c r="C2555" s="213" t="str">
        <f>IF(ISBLANK('Combining-Exhibit 4'!$K$7),"",'Combining-Exhibit 4'!$K$7)</f>
        <v/>
      </c>
      <c r="D2555">
        <v>471900</v>
      </c>
      <c r="E2555" s="115">
        <f>'Combining-Exhibit 4'!K$239</f>
        <v>0</v>
      </c>
      <c r="F2555" t="s">
        <v>812</v>
      </c>
    </row>
    <row r="2556" spans="1:6" x14ac:dyDescent="0.3">
      <c r="A2556">
        <f>VLOOKUP('Start Here'!$B$2,EntityNumber,2,FALSE)</f>
        <v>510002</v>
      </c>
      <c r="B2556" s="131">
        <f>YEAR('Start Here'!$B$5)</f>
        <v>2025</v>
      </c>
      <c r="C2556" s="213" t="str">
        <f>IF(ISBLANK('Combining-Exhibit 4'!$K$7),"",'Combining-Exhibit 4'!$K$7)</f>
        <v/>
      </c>
      <c r="D2556">
        <v>472100</v>
      </c>
      <c r="E2556" s="115">
        <f>'Combining-Exhibit 4'!K$241</f>
        <v>0</v>
      </c>
      <c r="F2556" t="s">
        <v>812</v>
      </c>
    </row>
    <row r="2557" spans="1:6" x14ac:dyDescent="0.3">
      <c r="A2557">
        <f>VLOOKUP('Start Here'!$B$2,EntityNumber,2,FALSE)</f>
        <v>510002</v>
      </c>
      <c r="B2557" s="131">
        <f>YEAR('Start Here'!$B$5)</f>
        <v>2025</v>
      </c>
      <c r="C2557" s="213" t="str">
        <f>IF(ISBLANK('Combining-Exhibit 4'!$K$7),"",'Combining-Exhibit 4'!$K$7)</f>
        <v/>
      </c>
      <c r="D2557">
        <v>471900</v>
      </c>
      <c r="E2557" s="115">
        <f>'Combining-Exhibit 4'!K$242</f>
        <v>0</v>
      </c>
      <c r="F2557" t="s">
        <v>812</v>
      </c>
    </row>
    <row r="2558" spans="1:6" x14ac:dyDescent="0.3">
      <c r="A2558">
        <f>VLOOKUP('Start Here'!$B$2,EntityNumber,2,FALSE)</f>
        <v>510002</v>
      </c>
      <c r="B2558" s="131">
        <f>YEAR('Start Here'!$B$5)</f>
        <v>2025</v>
      </c>
      <c r="C2558" s="213" t="str">
        <f>IF(ISBLANK('Combining-Exhibit 4'!$K$7),"",'Combining-Exhibit 4'!$K$7)</f>
        <v/>
      </c>
      <c r="D2558">
        <v>475000</v>
      </c>
      <c r="E2558" s="115">
        <f>'Combining-Exhibit 4'!K$245</f>
        <v>0</v>
      </c>
      <c r="F2558" t="s">
        <v>812</v>
      </c>
    </row>
    <row r="2559" spans="1:6" x14ac:dyDescent="0.3">
      <c r="A2559">
        <f>VLOOKUP('Start Here'!$B$2,EntityNumber,2,FALSE)</f>
        <v>510002</v>
      </c>
      <c r="B2559" s="131">
        <f>YEAR('Start Here'!$B$5)</f>
        <v>2025</v>
      </c>
      <c r="C2559" s="213" t="str">
        <f>IF(ISBLANK('Combining-Exhibit 4'!$K$7),"",'Combining-Exhibit 4'!$K$7)</f>
        <v/>
      </c>
      <c r="D2559">
        <v>480000</v>
      </c>
      <c r="E2559" s="115">
        <f>'Combining-Exhibit 4'!K$246</f>
        <v>0</v>
      </c>
      <c r="F2559" t="s">
        <v>812</v>
      </c>
    </row>
    <row r="2560" spans="1:6" x14ac:dyDescent="0.3">
      <c r="A2560">
        <f>VLOOKUP('Start Here'!$B$2,EntityNumber,2,FALSE)</f>
        <v>510002</v>
      </c>
      <c r="B2560" s="131">
        <f>YEAR('Start Here'!$B$5)</f>
        <v>2025</v>
      </c>
      <c r="C2560" s="213" t="str">
        <f>IF(ISBLANK('Combining-Exhibit 4'!$K$7),"",'Combining-Exhibit 4'!$K$7)</f>
        <v/>
      </c>
      <c r="D2560">
        <v>485000</v>
      </c>
      <c r="E2560" s="115">
        <f>'Combining-Exhibit 4'!K$247</f>
        <v>0</v>
      </c>
      <c r="F2560" t="s">
        <v>812</v>
      </c>
    </row>
    <row r="2561" spans="1:6" x14ac:dyDescent="0.3">
      <c r="A2561">
        <f>VLOOKUP('Start Here'!$B$2,EntityNumber,2,FALSE)</f>
        <v>510002</v>
      </c>
      <c r="B2561" s="131">
        <f>YEAR('Start Here'!$B$5)</f>
        <v>2025</v>
      </c>
      <c r="C2561" s="213" t="str">
        <f>IF(ISBLANK('Combining-Exhibit 4'!$K$7),"",'Combining-Exhibit 4'!$K$7)</f>
        <v/>
      </c>
      <c r="D2561">
        <v>489000</v>
      </c>
      <c r="E2561" s="115">
        <f>'Combining-Exhibit 4'!K$248</f>
        <v>0</v>
      </c>
      <c r="F2561" t="s">
        <v>812</v>
      </c>
    </row>
    <row r="2562" spans="1:6" x14ac:dyDescent="0.3">
      <c r="A2562">
        <f>VLOOKUP('Start Here'!$B$2,EntityNumber,2,FALSE)</f>
        <v>510002</v>
      </c>
      <c r="B2562" s="131">
        <f>YEAR('Start Here'!$B$5)</f>
        <v>2025</v>
      </c>
      <c r="C2562" s="213" t="str">
        <f>IF(ISBLANK('Combining-Exhibit 4'!$K$7),"",'Combining-Exhibit 4'!$K$7)</f>
        <v/>
      </c>
      <c r="D2562">
        <v>37100</v>
      </c>
      <c r="E2562" s="115">
        <f>'Combining-Exhibit 4'!K$253</f>
        <v>0</v>
      </c>
      <c r="F2562" t="s">
        <v>812</v>
      </c>
    </row>
    <row r="2563" spans="1:6" x14ac:dyDescent="0.3">
      <c r="A2563">
        <f>VLOOKUP('Start Here'!$B$2,EntityNumber,2,FALSE)</f>
        <v>510002</v>
      </c>
      <c r="B2563" s="131">
        <f>YEAR('Start Here'!$B$5)</f>
        <v>2025</v>
      </c>
      <c r="C2563" s="213" t="str">
        <f>IF(ISBLANK('Combining-Exhibit 4'!$K$7),"",'Combining-Exhibit 4'!$K$7)</f>
        <v/>
      </c>
      <c r="D2563">
        <v>91100</v>
      </c>
      <c r="E2563" s="115">
        <f>'Combining-Exhibit 4'!K$254*-1</f>
        <v>0</v>
      </c>
      <c r="F2563" t="s">
        <v>812</v>
      </c>
    </row>
    <row r="2564" spans="1:6" x14ac:dyDescent="0.3">
      <c r="A2564">
        <f>VLOOKUP('Start Here'!$B$2,EntityNumber,2,FALSE)</f>
        <v>510002</v>
      </c>
      <c r="B2564" s="131">
        <f>YEAR('Start Here'!$B$5)</f>
        <v>2025</v>
      </c>
      <c r="C2564" s="213" t="str">
        <f>IF(ISBLANK('Combining-Exhibit 4'!$K$7),"",'Combining-Exhibit 4'!$K$7)</f>
        <v/>
      </c>
      <c r="D2564">
        <v>37200</v>
      </c>
      <c r="E2564" s="115">
        <f>'Combining-Exhibit 4'!K$255</f>
        <v>0</v>
      </c>
      <c r="F2564" t="s">
        <v>812</v>
      </c>
    </row>
    <row r="2565" spans="1:6" x14ac:dyDescent="0.3">
      <c r="A2565">
        <f>VLOOKUP('Start Here'!$B$2,EntityNumber,2,FALSE)</f>
        <v>510002</v>
      </c>
      <c r="B2565" s="131">
        <f>YEAR('Start Here'!$B$5)</f>
        <v>2025</v>
      </c>
      <c r="C2565" s="213" t="str">
        <f>IF(ISBLANK('Combining-Exhibit 4'!$K$7),"",'Combining-Exhibit 4'!$K$7)</f>
        <v/>
      </c>
      <c r="D2565">
        <v>37300</v>
      </c>
      <c r="E2565" s="115">
        <f>'Combining-Exhibit 4'!K$256</f>
        <v>0</v>
      </c>
      <c r="F2565" t="s">
        <v>812</v>
      </c>
    </row>
    <row r="2566" spans="1:6" x14ac:dyDescent="0.3">
      <c r="A2566">
        <f>VLOOKUP('Start Here'!$B$2,EntityNumber,2,FALSE)</f>
        <v>510002</v>
      </c>
      <c r="B2566" s="131">
        <f>YEAR('Start Here'!$B$5)</f>
        <v>2025</v>
      </c>
      <c r="C2566" s="213" t="str">
        <f>IF(ISBLANK('Combining-Exhibit 4'!$K$7),"",'Combining-Exhibit 4'!$K$7)</f>
        <v/>
      </c>
      <c r="D2566">
        <v>37400</v>
      </c>
      <c r="E2566" s="115">
        <f>'Combining-Exhibit 4'!K$257</f>
        <v>0</v>
      </c>
      <c r="F2566" t="s">
        <v>812</v>
      </c>
    </row>
    <row r="2567" spans="1:6" x14ac:dyDescent="0.3">
      <c r="A2567">
        <f>VLOOKUP('Start Here'!$B$2,EntityNumber,2,FALSE)</f>
        <v>510002</v>
      </c>
      <c r="B2567" s="131">
        <f>YEAR('Start Here'!$B$5)</f>
        <v>2025</v>
      </c>
      <c r="C2567" s="213" t="str">
        <f>IF(ISBLANK('Combining-Exhibit 4'!$K$7),"",'Combining-Exhibit 4'!$K$7)</f>
        <v/>
      </c>
      <c r="D2567">
        <v>91200</v>
      </c>
      <c r="E2567" s="115">
        <f>'Combining-Exhibit 4'!K$258*-1</f>
        <v>0</v>
      </c>
      <c r="F2567" t="s">
        <v>812</v>
      </c>
    </row>
    <row r="2568" spans="1:6" x14ac:dyDescent="0.3">
      <c r="A2568">
        <f>VLOOKUP('Start Here'!$B$2,EntityNumber,2,FALSE)</f>
        <v>510002</v>
      </c>
      <c r="B2568" s="131">
        <f>YEAR('Start Here'!$B$5)</f>
        <v>2025</v>
      </c>
      <c r="C2568" s="213" t="str">
        <f>IF(ISBLANK('Combining-Exhibit 4'!$K$7),"",'Combining-Exhibit 4'!$K$7)</f>
        <v/>
      </c>
      <c r="D2568">
        <v>91500</v>
      </c>
      <c r="E2568" s="115">
        <f>'Combining-Exhibit 4'!K$259*-1</f>
        <v>0</v>
      </c>
      <c r="F2568" t="s">
        <v>812</v>
      </c>
    </row>
    <row r="2569" spans="1:6" x14ac:dyDescent="0.3">
      <c r="A2569">
        <f>VLOOKUP('Start Here'!$B$2,EntityNumber,2,FALSE)</f>
        <v>510002</v>
      </c>
      <c r="B2569" s="131">
        <f>YEAR('Start Here'!$B$5)</f>
        <v>2025</v>
      </c>
      <c r="C2569" s="213" t="str">
        <f>IF(ISBLANK('Combining-Exhibit 4'!$K$7),"",'Combining-Exhibit 4'!$K$7)</f>
        <v/>
      </c>
      <c r="D2569">
        <f>IF('Combining-Exhibit 4'!K$262&gt;0,37600,91300)</f>
        <v>91300</v>
      </c>
      <c r="E2569" s="115">
        <f>IF('Combining-Exhibit 4'!K$262&gt;0,'Combining-Exhibit 4'!K$262,'Combining-Exhibit 4'!K$262*-1)</f>
        <v>0</v>
      </c>
      <c r="F2569" t="s">
        <v>812</v>
      </c>
    </row>
    <row r="2570" spans="1:6" x14ac:dyDescent="0.3">
      <c r="A2570">
        <f>VLOOKUP('Start Here'!$B$2,EntityNumber,2,FALSE)</f>
        <v>510002</v>
      </c>
      <c r="B2570" s="131">
        <f>YEAR('Start Here'!$B$5)</f>
        <v>2025</v>
      </c>
      <c r="C2570" s="213" t="str">
        <f>IF(ISBLANK('Combining-Exhibit 4'!$K$7),"",'Combining-Exhibit 4'!$K$7)</f>
        <v/>
      </c>
      <c r="D2570">
        <f>IF('Combining-Exhibit 4'!K$263&gt;0,37500,91400)</f>
        <v>91400</v>
      </c>
      <c r="E2570" s="115">
        <f>IF('Combining-Exhibit 4'!K$263&gt;0,'Combining-Exhibit 4'!K$263,'Combining-Exhibit 4'!K$263*-1)</f>
        <v>0</v>
      </c>
      <c r="F2570" t="s">
        <v>812</v>
      </c>
    </row>
    <row r="2571" spans="1:6" x14ac:dyDescent="0.3">
      <c r="A2571">
        <f>VLOOKUP('Start Here'!$B$2,EntityNumber,2,FALSE)</f>
        <v>510002</v>
      </c>
      <c r="B2571" s="131">
        <f>YEAR('Start Here'!$B$5)</f>
        <v>2025</v>
      </c>
      <c r="C2571" s="213" t="str">
        <f>IF(ISBLANK('Combining-Exhibit 4'!$K$7),"",'Combining-Exhibit 4'!$K$7)</f>
        <v/>
      </c>
      <c r="D2571">
        <v>31100</v>
      </c>
      <c r="E2571" s="115">
        <f>'Combining-Exhibit 4'!L$11</f>
        <v>0</v>
      </c>
      <c r="F2571" t="s">
        <v>812</v>
      </c>
    </row>
    <row r="2572" spans="1:6" x14ac:dyDescent="0.3">
      <c r="A2572">
        <f>VLOOKUP('Start Here'!$B$2,EntityNumber,2,FALSE)</f>
        <v>510002</v>
      </c>
      <c r="B2572" s="131">
        <f>YEAR('Start Here'!$B$5)</f>
        <v>2025</v>
      </c>
      <c r="C2572" s="213" t="str">
        <f>IF(ISBLANK('Combining-Exhibit 4'!$K$7),"",'Combining-Exhibit 4'!$K$7)</f>
        <v/>
      </c>
      <c r="D2572">
        <v>31200</v>
      </c>
      <c r="E2572" s="115">
        <f>'Combining-Exhibit 4'!L$12</f>
        <v>0</v>
      </c>
      <c r="F2572" t="s">
        <v>812</v>
      </c>
    </row>
    <row r="2573" spans="1:6" x14ac:dyDescent="0.3">
      <c r="A2573">
        <f>VLOOKUP('Start Here'!$B$2,EntityNumber,2,FALSE)</f>
        <v>510002</v>
      </c>
      <c r="B2573" s="131">
        <f>YEAR('Start Here'!$B$5)</f>
        <v>2025</v>
      </c>
      <c r="C2573" s="213" t="str">
        <f>IF(ISBLANK('Combining-Exhibit 4'!$K$7),"",'Combining-Exhibit 4'!$K$7)</f>
        <v/>
      </c>
      <c r="D2573">
        <v>31300</v>
      </c>
      <c r="E2573" s="115">
        <f>'Combining-Exhibit 4'!L$13</f>
        <v>0</v>
      </c>
      <c r="F2573" t="s">
        <v>812</v>
      </c>
    </row>
    <row r="2574" spans="1:6" x14ac:dyDescent="0.3">
      <c r="A2574">
        <f>VLOOKUP('Start Here'!$B$2,EntityNumber,2,FALSE)</f>
        <v>510002</v>
      </c>
      <c r="B2574" s="131">
        <f>YEAR('Start Here'!$B$5)</f>
        <v>2025</v>
      </c>
      <c r="C2574" s="213" t="str">
        <f>IF(ISBLANK('Combining-Exhibit 4'!$K$7),"",'Combining-Exhibit 4'!$K$7)</f>
        <v/>
      </c>
      <c r="D2574">
        <v>31400</v>
      </c>
      <c r="E2574" s="115">
        <f>'Combining-Exhibit 4'!L$14</f>
        <v>0</v>
      </c>
      <c r="F2574" t="s">
        <v>812</v>
      </c>
    </row>
    <row r="2575" spans="1:6" x14ac:dyDescent="0.3">
      <c r="A2575">
        <f>VLOOKUP('Start Here'!$B$2,EntityNumber,2,FALSE)</f>
        <v>510002</v>
      </c>
      <c r="B2575" s="131">
        <f>YEAR('Start Here'!$B$5)</f>
        <v>2025</v>
      </c>
      <c r="C2575" s="213" t="str">
        <f>IF(ISBLANK('Combining-Exhibit 4'!$K$7),"",'Combining-Exhibit 4'!$K$7)</f>
        <v/>
      </c>
      <c r="D2575">
        <v>31500</v>
      </c>
      <c r="E2575" s="115">
        <f>'Combining-Exhibit 4'!L$15</f>
        <v>0</v>
      </c>
      <c r="F2575" t="s">
        <v>812</v>
      </c>
    </row>
    <row r="2576" spans="1:6" x14ac:dyDescent="0.3">
      <c r="A2576">
        <f>VLOOKUP('Start Here'!$B$2,EntityNumber,2,FALSE)</f>
        <v>510002</v>
      </c>
      <c r="B2576" s="131">
        <f>YEAR('Start Here'!$B$5)</f>
        <v>2025</v>
      </c>
      <c r="C2576" s="213" t="str">
        <f>IF(ISBLANK('Combining-Exhibit 4'!$K$7),"",'Combining-Exhibit 4'!$K$7)</f>
        <v/>
      </c>
      <c r="D2576">
        <v>31600</v>
      </c>
      <c r="E2576" s="115">
        <f>'Combining-Exhibit 4'!L$16</f>
        <v>0</v>
      </c>
      <c r="F2576" t="s">
        <v>812</v>
      </c>
    </row>
    <row r="2577" spans="1:6" x14ac:dyDescent="0.3">
      <c r="A2577">
        <f>VLOOKUP('Start Here'!$B$2,EntityNumber,2,FALSE)</f>
        <v>510002</v>
      </c>
      <c r="B2577" s="131">
        <f>YEAR('Start Here'!$B$5)</f>
        <v>2025</v>
      </c>
      <c r="C2577" s="213" t="str">
        <f>IF(ISBLANK('Combining-Exhibit 4'!$K$7),"",'Combining-Exhibit 4'!$K$7)</f>
        <v/>
      </c>
      <c r="D2577">
        <v>31800</v>
      </c>
      <c r="E2577" s="115">
        <f>'Combining-Exhibit 4'!L$17</f>
        <v>0</v>
      </c>
      <c r="F2577" t="s">
        <v>812</v>
      </c>
    </row>
    <row r="2578" spans="1:6" x14ac:dyDescent="0.3">
      <c r="A2578">
        <f>VLOOKUP('Start Here'!$B$2,EntityNumber,2,FALSE)</f>
        <v>510002</v>
      </c>
      <c r="B2578" s="131">
        <f>YEAR('Start Here'!$B$5)</f>
        <v>2025</v>
      </c>
      <c r="C2578" s="213" t="str">
        <f>IF(ISBLANK('Combining-Exhibit 4'!$K$7),"",'Combining-Exhibit 4'!$K$7)</f>
        <v/>
      </c>
      <c r="D2578">
        <v>31900</v>
      </c>
      <c r="E2578" s="115">
        <f>'Combining-Exhibit 4'!L$18</f>
        <v>0</v>
      </c>
      <c r="F2578" t="s">
        <v>812</v>
      </c>
    </row>
    <row r="2579" spans="1:6" x14ac:dyDescent="0.3">
      <c r="A2579">
        <f>VLOOKUP('Start Here'!$B$2,EntityNumber,2,FALSE)</f>
        <v>510002</v>
      </c>
      <c r="B2579" s="131">
        <f>YEAR('Start Here'!$B$5)</f>
        <v>2025</v>
      </c>
      <c r="C2579" s="213" t="str">
        <f>IF(ISBLANK('Combining-Exhibit 4'!$K$7),"",'Combining-Exhibit 4'!$K$7)</f>
        <v/>
      </c>
      <c r="D2579">
        <v>32000</v>
      </c>
      <c r="E2579" s="115">
        <f>'Combining-Exhibit 4'!L$21</f>
        <v>0</v>
      </c>
      <c r="F2579" t="s">
        <v>812</v>
      </c>
    </row>
    <row r="2580" spans="1:6" x14ac:dyDescent="0.3">
      <c r="A2580">
        <f>VLOOKUP('Start Here'!$B$2,EntityNumber,2,FALSE)</f>
        <v>510002</v>
      </c>
      <c r="B2580" s="131">
        <f>YEAR('Start Here'!$B$5)</f>
        <v>2025</v>
      </c>
      <c r="C2580" s="213" t="str">
        <f>IF(ISBLANK('Combining-Exhibit 4'!$K$7),"",'Combining-Exhibit 4'!$K$7)</f>
        <v/>
      </c>
      <c r="D2580">
        <v>33100</v>
      </c>
      <c r="E2580" s="115">
        <f>'Combining-Exhibit 4'!L$24</f>
        <v>0</v>
      </c>
      <c r="F2580" t="s">
        <v>812</v>
      </c>
    </row>
    <row r="2581" spans="1:6" x14ac:dyDescent="0.3">
      <c r="A2581">
        <f>VLOOKUP('Start Here'!$B$2,EntityNumber,2,FALSE)</f>
        <v>510002</v>
      </c>
      <c r="B2581" s="131">
        <f>YEAR('Start Here'!$B$5)</f>
        <v>2025</v>
      </c>
      <c r="C2581" s="213" t="str">
        <f>IF(ISBLANK('Combining-Exhibit 4'!$K$7),"",'Combining-Exhibit 4'!$K$7)</f>
        <v/>
      </c>
      <c r="D2581">
        <v>33200</v>
      </c>
      <c r="E2581" s="115">
        <f>'Combining-Exhibit 4'!L$25</f>
        <v>0</v>
      </c>
      <c r="F2581" t="s">
        <v>812</v>
      </c>
    </row>
    <row r="2582" spans="1:6" x14ac:dyDescent="0.3">
      <c r="A2582">
        <f>VLOOKUP('Start Here'!$B$2,EntityNumber,2,FALSE)</f>
        <v>510002</v>
      </c>
      <c r="B2582" s="131">
        <f>YEAR('Start Here'!$B$5)</f>
        <v>2025</v>
      </c>
      <c r="C2582" s="213" t="str">
        <f>IF(ISBLANK('Combining-Exhibit 4'!$K$7),"",'Combining-Exhibit 4'!$K$7)</f>
        <v/>
      </c>
      <c r="D2582">
        <v>33300</v>
      </c>
      <c r="E2582" s="115">
        <f>'Combining-Exhibit 4'!L$26</f>
        <v>0</v>
      </c>
      <c r="F2582" t="s">
        <v>812</v>
      </c>
    </row>
    <row r="2583" spans="1:6" x14ac:dyDescent="0.3">
      <c r="A2583">
        <f>VLOOKUP('Start Here'!$B$2,EntityNumber,2,FALSE)</f>
        <v>510002</v>
      </c>
      <c r="B2583" s="131">
        <f>YEAR('Start Here'!$B$5)</f>
        <v>2025</v>
      </c>
      <c r="C2583" s="213" t="str">
        <f>IF(ISBLANK('Combining-Exhibit 4'!$K$7),"",'Combining-Exhibit 4'!$K$7)</f>
        <v/>
      </c>
      <c r="D2583">
        <v>33400</v>
      </c>
      <c r="E2583" s="115">
        <f>'Combining-Exhibit 4'!L$27</f>
        <v>0</v>
      </c>
      <c r="F2583" t="s">
        <v>812</v>
      </c>
    </row>
    <row r="2584" spans="1:6" x14ac:dyDescent="0.3">
      <c r="A2584">
        <f>VLOOKUP('Start Here'!$B$2,EntityNumber,2,FALSE)</f>
        <v>510002</v>
      </c>
      <c r="B2584" s="131">
        <f>YEAR('Start Here'!$B$5)</f>
        <v>2025</v>
      </c>
      <c r="C2584" s="213" t="str">
        <f>IF(ISBLANK('Combining-Exhibit 4'!$K$7),"",'Combining-Exhibit 4'!$K$7)</f>
        <v/>
      </c>
      <c r="D2584">
        <v>33501</v>
      </c>
      <c r="E2584" s="115">
        <f>'Combining-Exhibit 4'!L$29</f>
        <v>0</v>
      </c>
      <c r="F2584" t="s">
        <v>812</v>
      </c>
    </row>
    <row r="2585" spans="1:6" x14ac:dyDescent="0.3">
      <c r="A2585">
        <f>VLOOKUP('Start Here'!$B$2,EntityNumber,2,FALSE)</f>
        <v>510002</v>
      </c>
      <c r="B2585" s="131">
        <f>YEAR('Start Here'!$B$5)</f>
        <v>2025</v>
      </c>
      <c r="C2585" s="213" t="str">
        <f>IF(ISBLANK('Combining-Exhibit 4'!$K$7),"",'Combining-Exhibit 4'!$K$7)</f>
        <v/>
      </c>
      <c r="D2585">
        <v>33502</v>
      </c>
      <c r="E2585" s="115">
        <f>'Combining-Exhibit 4'!L$30</f>
        <v>0</v>
      </c>
      <c r="F2585" t="s">
        <v>812</v>
      </c>
    </row>
    <row r="2586" spans="1:6" x14ac:dyDescent="0.3">
      <c r="A2586">
        <f>VLOOKUP('Start Here'!$B$2,EntityNumber,2,FALSE)</f>
        <v>510002</v>
      </c>
      <c r="B2586" s="131">
        <f>YEAR('Start Here'!$B$5)</f>
        <v>2025</v>
      </c>
      <c r="C2586" s="213" t="str">
        <f>IF(ISBLANK('Combining-Exhibit 4'!$K$7),"",'Combining-Exhibit 4'!$K$7)</f>
        <v/>
      </c>
      <c r="D2586">
        <v>33504</v>
      </c>
      <c r="E2586" s="115">
        <f>'Combining-Exhibit 4'!L$31</f>
        <v>0</v>
      </c>
      <c r="F2586" t="s">
        <v>812</v>
      </c>
    </row>
    <row r="2587" spans="1:6" x14ac:dyDescent="0.3">
      <c r="A2587">
        <f>VLOOKUP('Start Here'!$B$2,EntityNumber,2,FALSE)</f>
        <v>510002</v>
      </c>
      <c r="B2587" s="131">
        <f>YEAR('Start Here'!$B$5)</f>
        <v>2025</v>
      </c>
      <c r="C2587" s="213" t="str">
        <f>IF(ISBLANK('Combining-Exhibit 4'!$K$7),"",'Combining-Exhibit 4'!$K$7)</f>
        <v/>
      </c>
      <c r="D2587">
        <v>33505</v>
      </c>
      <c r="E2587" s="115">
        <f>'Combining-Exhibit 4'!L$32</f>
        <v>0</v>
      </c>
      <c r="F2587" t="s">
        <v>812</v>
      </c>
    </row>
    <row r="2588" spans="1:6" x14ac:dyDescent="0.3">
      <c r="A2588">
        <f>VLOOKUP('Start Here'!$B$2,EntityNumber,2,FALSE)</f>
        <v>510002</v>
      </c>
      <c r="B2588" s="131">
        <f>YEAR('Start Here'!$B$5)</f>
        <v>2025</v>
      </c>
      <c r="C2588" s="213" t="str">
        <f>IF(ISBLANK('Combining-Exhibit 4'!$K$7),"",'Combining-Exhibit 4'!$K$7)</f>
        <v/>
      </c>
      <c r="D2588">
        <v>33506</v>
      </c>
      <c r="E2588" s="115">
        <f>'Combining-Exhibit 4'!L$33</f>
        <v>0</v>
      </c>
      <c r="F2588" t="s">
        <v>812</v>
      </c>
    </row>
    <row r="2589" spans="1:6" x14ac:dyDescent="0.3">
      <c r="A2589">
        <f>VLOOKUP('Start Here'!$B$2,EntityNumber,2,FALSE)</f>
        <v>510002</v>
      </c>
      <c r="B2589" s="131">
        <f>YEAR('Start Here'!$B$5)</f>
        <v>2025</v>
      </c>
      <c r="C2589" s="213" t="str">
        <f>IF(ISBLANK('Combining-Exhibit 4'!$K$7),"",'Combining-Exhibit 4'!$K$7)</f>
        <v/>
      </c>
      <c r="D2589">
        <v>33507</v>
      </c>
      <c r="E2589" s="115">
        <f>'Combining-Exhibit 4'!L$34</f>
        <v>0</v>
      </c>
      <c r="F2589" t="s">
        <v>812</v>
      </c>
    </row>
    <row r="2590" spans="1:6" x14ac:dyDescent="0.3">
      <c r="A2590">
        <f>VLOOKUP('Start Here'!$B$2,EntityNumber,2,FALSE)</f>
        <v>510002</v>
      </c>
      <c r="B2590" s="131">
        <f>YEAR('Start Here'!$B$5)</f>
        <v>2025</v>
      </c>
      <c r="C2590" s="213" t="str">
        <f>IF(ISBLANK('Combining-Exhibit 4'!$K$7),"",'Combining-Exhibit 4'!$K$7)</f>
        <v/>
      </c>
      <c r="D2590">
        <v>33508</v>
      </c>
      <c r="E2590" s="115">
        <f>'Combining-Exhibit 4'!L$35</f>
        <v>0</v>
      </c>
      <c r="F2590" t="s">
        <v>812</v>
      </c>
    </row>
    <row r="2591" spans="1:6" x14ac:dyDescent="0.3">
      <c r="A2591">
        <f>VLOOKUP('Start Here'!$B$2,EntityNumber,2,FALSE)</f>
        <v>510002</v>
      </c>
      <c r="B2591" s="131">
        <f>YEAR('Start Here'!$B$5)</f>
        <v>2025</v>
      </c>
      <c r="C2591" s="213" t="str">
        <f>IF(ISBLANK('Combining-Exhibit 4'!$K$7),"",'Combining-Exhibit 4'!$K$7)</f>
        <v/>
      </c>
      <c r="D2591">
        <v>33509</v>
      </c>
      <c r="E2591" s="115">
        <f>'Combining-Exhibit 4'!L$36</f>
        <v>0</v>
      </c>
      <c r="F2591" t="s">
        <v>812</v>
      </c>
    </row>
    <row r="2592" spans="1:6" x14ac:dyDescent="0.3">
      <c r="A2592">
        <f>VLOOKUP('Start Here'!$B$2,EntityNumber,2,FALSE)</f>
        <v>510002</v>
      </c>
      <c r="B2592" s="131">
        <f>YEAR('Start Here'!$B$5)</f>
        <v>2025</v>
      </c>
      <c r="C2592" s="213" t="str">
        <f>IF(ISBLANK('Combining-Exhibit 4'!$K$7),"",'Combining-Exhibit 4'!$K$7)</f>
        <v/>
      </c>
      <c r="D2592">
        <v>33510</v>
      </c>
      <c r="E2592" s="115">
        <f>'Combining-Exhibit 4'!L$37</f>
        <v>0</v>
      </c>
      <c r="F2592" t="s">
        <v>812</v>
      </c>
    </row>
    <row r="2593" spans="1:6" x14ac:dyDescent="0.3">
      <c r="A2593">
        <f>VLOOKUP('Start Here'!$B$2,EntityNumber,2,FALSE)</f>
        <v>510002</v>
      </c>
      <c r="B2593" s="131">
        <f>YEAR('Start Here'!$B$5)</f>
        <v>2025</v>
      </c>
      <c r="C2593" s="213" t="str">
        <f>IF(ISBLANK('Combining-Exhibit 4'!$K$7),"",'Combining-Exhibit 4'!$K$7)</f>
        <v/>
      </c>
      <c r="D2593">
        <v>33511</v>
      </c>
      <c r="E2593" s="115">
        <f>'Combining-Exhibit 4'!L$38</f>
        <v>0</v>
      </c>
      <c r="F2593" t="s">
        <v>812</v>
      </c>
    </row>
    <row r="2594" spans="1:6" x14ac:dyDescent="0.3">
      <c r="A2594">
        <f>VLOOKUP('Start Here'!$B$2,EntityNumber,2,FALSE)</f>
        <v>510002</v>
      </c>
      <c r="B2594" s="131">
        <f>YEAR('Start Here'!$B$5)</f>
        <v>2025</v>
      </c>
      <c r="C2594" s="213" t="str">
        <f>IF(ISBLANK('Combining-Exhibit 4'!$K$7),"",'Combining-Exhibit 4'!$K$7)</f>
        <v/>
      </c>
      <c r="D2594">
        <v>33513</v>
      </c>
      <c r="E2594" s="115">
        <f>'Combining-Exhibit 4'!L$39</f>
        <v>0</v>
      </c>
      <c r="F2594" t="s">
        <v>812</v>
      </c>
    </row>
    <row r="2595" spans="1:6" x14ac:dyDescent="0.3">
      <c r="A2595">
        <f>VLOOKUP('Start Here'!$B$2,EntityNumber,2,FALSE)</f>
        <v>510002</v>
      </c>
      <c r="B2595" s="131">
        <f>YEAR('Start Here'!$B$5)</f>
        <v>2025</v>
      </c>
      <c r="C2595" s="213" t="str">
        <f>IF(ISBLANK('Combining-Exhibit 4'!$K$7),"",'Combining-Exhibit 4'!$K$7)</f>
        <v/>
      </c>
      <c r="D2595">
        <v>33514</v>
      </c>
      <c r="E2595" s="115">
        <f>'Combining-Exhibit 4'!L$40</f>
        <v>0</v>
      </c>
      <c r="F2595" t="s">
        <v>812</v>
      </c>
    </row>
    <row r="2596" spans="1:6" x14ac:dyDescent="0.3">
      <c r="A2596">
        <f>VLOOKUP('Start Here'!$B$2,EntityNumber,2,FALSE)</f>
        <v>510002</v>
      </c>
      <c r="B2596" s="131">
        <f>YEAR('Start Here'!$B$5)</f>
        <v>2025</v>
      </c>
      <c r="C2596" s="213" t="str">
        <f>IF(ISBLANK('Combining-Exhibit 4'!$K$7),"",'Combining-Exhibit 4'!$K$7)</f>
        <v/>
      </c>
      <c r="D2596">
        <v>33515</v>
      </c>
      <c r="E2596" s="115">
        <f>'Combining-Exhibit 4'!L$41</f>
        <v>0</v>
      </c>
      <c r="F2596" t="s">
        <v>812</v>
      </c>
    </row>
    <row r="2597" spans="1:6" x14ac:dyDescent="0.3">
      <c r="A2597">
        <f>VLOOKUP('Start Here'!$B$2,EntityNumber,2,FALSE)</f>
        <v>510002</v>
      </c>
      <c r="B2597" s="131">
        <f>YEAR('Start Here'!$B$5)</f>
        <v>2025</v>
      </c>
      <c r="C2597" s="213" t="str">
        <f>IF(ISBLANK('Combining-Exhibit 4'!$K$7),"",'Combining-Exhibit 4'!$K$7)</f>
        <v/>
      </c>
      <c r="D2597">
        <v>33516</v>
      </c>
      <c r="E2597" s="115">
        <f>'Combining-Exhibit 4'!L$42</f>
        <v>0</v>
      </c>
      <c r="F2597" t="s">
        <v>812</v>
      </c>
    </row>
    <row r="2598" spans="1:6" x14ac:dyDescent="0.3">
      <c r="A2598">
        <f>VLOOKUP('Start Here'!$B$2,EntityNumber,2,FALSE)</f>
        <v>510002</v>
      </c>
      <c r="B2598" s="131">
        <f>YEAR('Start Here'!$B$5)</f>
        <v>2025</v>
      </c>
      <c r="C2598" s="213" t="str">
        <f>IF(ISBLANK('Combining-Exhibit 4'!$K$7),"",'Combining-Exhibit 4'!$K$7)</f>
        <v/>
      </c>
      <c r="D2598">
        <v>33517</v>
      </c>
      <c r="E2598" s="115">
        <f>'Combining-Exhibit 4'!L$43</f>
        <v>0</v>
      </c>
      <c r="F2598" t="s">
        <v>812</v>
      </c>
    </row>
    <row r="2599" spans="1:6" x14ac:dyDescent="0.3">
      <c r="A2599">
        <f>VLOOKUP('Start Here'!$B$2,EntityNumber,2,FALSE)</f>
        <v>510002</v>
      </c>
      <c r="B2599" s="131">
        <f>YEAR('Start Here'!$B$5)</f>
        <v>2025</v>
      </c>
      <c r="C2599" s="213" t="str">
        <f>IF(ISBLANK('Combining-Exhibit 4'!$K$7),"",'Combining-Exhibit 4'!$K$7)</f>
        <v/>
      </c>
      <c r="D2599">
        <v>33518</v>
      </c>
      <c r="E2599" s="115">
        <f>'Combining-Exhibit 4'!L$44</f>
        <v>0</v>
      </c>
      <c r="F2599" t="s">
        <v>812</v>
      </c>
    </row>
    <row r="2600" spans="1:6" x14ac:dyDescent="0.3">
      <c r="A2600">
        <f>VLOOKUP('Start Here'!$B$2,EntityNumber,2,FALSE)</f>
        <v>510002</v>
      </c>
      <c r="B2600" s="131">
        <f>YEAR('Start Here'!$B$5)</f>
        <v>2025</v>
      </c>
      <c r="C2600" s="213" t="str">
        <f>IF(ISBLANK('Combining-Exhibit 4'!$K$7),"",'Combining-Exhibit 4'!$K$7)</f>
        <v/>
      </c>
      <c r="D2600">
        <v>33519</v>
      </c>
      <c r="E2600" s="115">
        <f>'Combining-Exhibit 4'!L$45</f>
        <v>0</v>
      </c>
      <c r="F2600" t="s">
        <v>812</v>
      </c>
    </row>
    <row r="2601" spans="1:6" x14ac:dyDescent="0.3">
      <c r="A2601">
        <f>VLOOKUP('Start Here'!$B$2,EntityNumber,2,FALSE)</f>
        <v>510002</v>
      </c>
      <c r="B2601" s="131">
        <f>YEAR('Start Here'!$B$5)</f>
        <v>2025</v>
      </c>
      <c r="C2601" s="213" t="str">
        <f>IF(ISBLANK('Combining-Exhibit 4'!$K$7),"",'Combining-Exhibit 4'!$K$7)</f>
        <v/>
      </c>
      <c r="D2601">
        <v>33599</v>
      </c>
      <c r="E2601" s="115">
        <f>'Combining-Exhibit 4'!L$46</f>
        <v>0</v>
      </c>
      <c r="F2601" t="s">
        <v>812</v>
      </c>
    </row>
    <row r="2602" spans="1:6" x14ac:dyDescent="0.3">
      <c r="A2602">
        <f>VLOOKUP('Start Here'!$B$2,EntityNumber,2,FALSE)</f>
        <v>510002</v>
      </c>
      <c r="B2602" s="131">
        <f>YEAR('Start Here'!$B$5)</f>
        <v>2025</v>
      </c>
      <c r="C2602" s="213" t="str">
        <f>IF(ISBLANK('Combining-Exhibit 4'!$K$7),"",'Combining-Exhibit 4'!$K$7)</f>
        <v/>
      </c>
      <c r="D2602">
        <v>33600</v>
      </c>
      <c r="E2602" s="115">
        <f>'Combining-Exhibit 4'!L$47</f>
        <v>0</v>
      </c>
      <c r="F2602" t="s">
        <v>812</v>
      </c>
    </row>
    <row r="2603" spans="1:6" x14ac:dyDescent="0.3">
      <c r="A2603">
        <f>VLOOKUP('Start Here'!$B$2,EntityNumber,2,FALSE)</f>
        <v>510002</v>
      </c>
      <c r="B2603" s="131">
        <f>YEAR('Start Here'!$B$5)</f>
        <v>2025</v>
      </c>
      <c r="C2603" s="213" t="str">
        <f>IF(ISBLANK('Combining-Exhibit 4'!$K$7),"",'Combining-Exhibit 4'!$K$7)</f>
        <v/>
      </c>
      <c r="D2603">
        <v>33800</v>
      </c>
      <c r="E2603" s="115">
        <f>'Combining-Exhibit 4'!L$48</f>
        <v>0</v>
      </c>
      <c r="F2603" t="s">
        <v>812</v>
      </c>
    </row>
    <row r="2604" spans="1:6" x14ac:dyDescent="0.3">
      <c r="A2604">
        <f>VLOOKUP('Start Here'!$B$2,EntityNumber,2,FALSE)</f>
        <v>510002</v>
      </c>
      <c r="B2604" s="131">
        <f>YEAR('Start Here'!$B$5)</f>
        <v>2025</v>
      </c>
      <c r="C2604" s="213" t="str">
        <f>IF(ISBLANK('Combining-Exhibit 4'!$K$7),"",'Combining-Exhibit 4'!$K$7)</f>
        <v/>
      </c>
      <c r="D2604">
        <v>33900</v>
      </c>
      <c r="E2604" s="115">
        <f>'Combining-Exhibit 4'!L$49</f>
        <v>0</v>
      </c>
      <c r="F2604" t="s">
        <v>812</v>
      </c>
    </row>
    <row r="2605" spans="1:6" x14ac:dyDescent="0.3">
      <c r="A2605">
        <f>VLOOKUP('Start Here'!$B$2,EntityNumber,2,FALSE)</f>
        <v>510002</v>
      </c>
      <c r="B2605" s="131">
        <f>YEAR('Start Here'!$B$5)</f>
        <v>2025</v>
      </c>
      <c r="C2605" s="213" t="str">
        <f>IF(ISBLANK('Combining-Exhibit 4'!$K$7),"",'Combining-Exhibit 4'!$K$7)</f>
        <v/>
      </c>
      <c r="D2605">
        <v>34110</v>
      </c>
      <c r="E2605" s="115">
        <f>'Combining-Exhibit 4'!L$54</f>
        <v>0</v>
      </c>
      <c r="F2605" t="s">
        <v>812</v>
      </c>
    </row>
    <row r="2606" spans="1:6" x14ac:dyDescent="0.3">
      <c r="A2606">
        <f>VLOOKUP('Start Here'!$B$2,EntityNumber,2,FALSE)</f>
        <v>510002</v>
      </c>
      <c r="B2606" s="131">
        <f>YEAR('Start Here'!$B$5)</f>
        <v>2025</v>
      </c>
      <c r="C2606" s="213" t="str">
        <f>IF(ISBLANK('Combining-Exhibit 4'!$K$7),"",'Combining-Exhibit 4'!$K$7)</f>
        <v/>
      </c>
      <c r="D2606">
        <v>34120</v>
      </c>
      <c r="E2606" s="115">
        <f>'Combining-Exhibit 4'!L$55</f>
        <v>0</v>
      </c>
      <c r="F2606" t="s">
        <v>812</v>
      </c>
    </row>
    <row r="2607" spans="1:6" x14ac:dyDescent="0.3">
      <c r="A2607">
        <f>VLOOKUP('Start Here'!$B$2,EntityNumber,2,FALSE)</f>
        <v>510002</v>
      </c>
      <c r="B2607" s="131">
        <f>YEAR('Start Here'!$B$5)</f>
        <v>2025</v>
      </c>
      <c r="C2607" s="213" t="str">
        <f>IF(ISBLANK('Combining-Exhibit 4'!$K$7),"",'Combining-Exhibit 4'!$K$7)</f>
        <v/>
      </c>
      <c r="D2607">
        <v>34130</v>
      </c>
      <c r="E2607" s="115">
        <f>'Combining-Exhibit 4'!L$56</f>
        <v>0</v>
      </c>
      <c r="F2607" t="s">
        <v>812</v>
      </c>
    </row>
    <row r="2608" spans="1:6" x14ac:dyDescent="0.3">
      <c r="A2608">
        <f>VLOOKUP('Start Here'!$B$2,EntityNumber,2,FALSE)</f>
        <v>510002</v>
      </c>
      <c r="B2608" s="131">
        <f>YEAR('Start Here'!$B$5)</f>
        <v>2025</v>
      </c>
      <c r="C2608" s="213" t="str">
        <f>IF(ISBLANK('Combining-Exhibit 4'!$K$7),"",'Combining-Exhibit 4'!$K$7)</f>
        <v/>
      </c>
      <c r="D2608">
        <v>34140</v>
      </c>
      <c r="E2608" s="115">
        <f>'Combining-Exhibit 4'!L$57</f>
        <v>0</v>
      </c>
      <c r="F2608" t="s">
        <v>812</v>
      </c>
    </row>
    <row r="2609" spans="1:6" x14ac:dyDescent="0.3">
      <c r="A2609">
        <f>VLOOKUP('Start Here'!$B$2,EntityNumber,2,FALSE)</f>
        <v>510002</v>
      </c>
      <c r="B2609" s="131">
        <f>YEAR('Start Here'!$B$5)</f>
        <v>2025</v>
      </c>
      <c r="C2609" s="213" t="str">
        <f>IF(ISBLANK('Combining-Exhibit 4'!$K$7),"",'Combining-Exhibit 4'!$K$7)</f>
        <v/>
      </c>
      <c r="D2609">
        <v>34150</v>
      </c>
      <c r="E2609" s="115">
        <f>'Combining-Exhibit 4'!L$58</f>
        <v>0</v>
      </c>
      <c r="F2609" t="s">
        <v>812</v>
      </c>
    </row>
    <row r="2610" spans="1:6" x14ac:dyDescent="0.3">
      <c r="A2610">
        <f>VLOOKUP('Start Here'!$B$2,EntityNumber,2,FALSE)</f>
        <v>510002</v>
      </c>
      <c r="B2610" s="131">
        <f>YEAR('Start Here'!$B$5)</f>
        <v>2025</v>
      </c>
      <c r="C2610" s="213" t="str">
        <f>IF(ISBLANK('Combining-Exhibit 4'!$K$7),"",'Combining-Exhibit 4'!$K$7)</f>
        <v/>
      </c>
      <c r="D2610">
        <v>34190</v>
      </c>
      <c r="E2610" s="115">
        <f>'Combining-Exhibit 4'!L$59</f>
        <v>0</v>
      </c>
      <c r="F2610" t="s">
        <v>812</v>
      </c>
    </row>
    <row r="2611" spans="1:6" x14ac:dyDescent="0.3">
      <c r="A2611">
        <f>VLOOKUP('Start Here'!$B$2,EntityNumber,2,FALSE)</f>
        <v>510002</v>
      </c>
      <c r="B2611" s="131">
        <f>YEAR('Start Here'!$B$5)</f>
        <v>2025</v>
      </c>
      <c r="C2611" s="213" t="str">
        <f>IF(ISBLANK('Combining-Exhibit 4'!$K$7),"",'Combining-Exhibit 4'!$K$7)</f>
        <v/>
      </c>
      <c r="D2611">
        <v>34210</v>
      </c>
      <c r="E2611" s="115">
        <f>'Combining-Exhibit 4'!L$61</f>
        <v>0</v>
      </c>
      <c r="F2611" t="s">
        <v>812</v>
      </c>
    </row>
    <row r="2612" spans="1:6" x14ac:dyDescent="0.3">
      <c r="A2612">
        <f>VLOOKUP('Start Here'!$B$2,EntityNumber,2,FALSE)</f>
        <v>510002</v>
      </c>
      <c r="B2612" s="131">
        <f>YEAR('Start Here'!$B$5)</f>
        <v>2025</v>
      </c>
      <c r="C2612" s="213" t="str">
        <f>IF(ISBLANK('Combining-Exhibit 4'!$K$7),"",'Combining-Exhibit 4'!$K$7)</f>
        <v/>
      </c>
      <c r="D2612">
        <v>34220</v>
      </c>
      <c r="E2612" s="115">
        <f>'Combining-Exhibit 4'!L$62</f>
        <v>0</v>
      </c>
      <c r="F2612" t="s">
        <v>812</v>
      </c>
    </row>
    <row r="2613" spans="1:6" x14ac:dyDescent="0.3">
      <c r="A2613">
        <f>VLOOKUP('Start Here'!$B$2,EntityNumber,2,FALSE)</f>
        <v>510002</v>
      </c>
      <c r="B2613" s="131">
        <f>YEAR('Start Here'!$B$5)</f>
        <v>2025</v>
      </c>
      <c r="C2613" s="213" t="str">
        <f>IF(ISBLANK('Combining-Exhibit 4'!$K$7),"",'Combining-Exhibit 4'!$K$7)</f>
        <v/>
      </c>
      <c r="D2613">
        <v>34230</v>
      </c>
      <c r="E2613" s="115">
        <f>'Combining-Exhibit 4'!L$63</f>
        <v>0</v>
      </c>
      <c r="F2613" t="s">
        <v>812</v>
      </c>
    </row>
    <row r="2614" spans="1:6" x14ac:dyDescent="0.3">
      <c r="A2614">
        <f>VLOOKUP('Start Here'!$B$2,EntityNumber,2,FALSE)</f>
        <v>510002</v>
      </c>
      <c r="B2614" s="131">
        <f>YEAR('Start Here'!$B$5)</f>
        <v>2025</v>
      </c>
      <c r="C2614" s="213" t="str">
        <f>IF(ISBLANK('Combining-Exhibit 4'!$K$7),"",'Combining-Exhibit 4'!$K$7)</f>
        <v/>
      </c>
      <c r="D2614">
        <v>34290</v>
      </c>
      <c r="E2614" s="115">
        <f>'Combining-Exhibit 4'!L$64</f>
        <v>0</v>
      </c>
      <c r="F2614" t="s">
        <v>812</v>
      </c>
    </row>
    <row r="2615" spans="1:6" x14ac:dyDescent="0.3">
      <c r="A2615">
        <f>VLOOKUP('Start Here'!$B$2,EntityNumber,2,FALSE)</f>
        <v>510002</v>
      </c>
      <c r="B2615" s="131">
        <f>YEAR('Start Here'!$B$5)</f>
        <v>2025</v>
      </c>
      <c r="C2615" s="213" t="str">
        <f>IF(ISBLANK('Combining-Exhibit 4'!$K$7),"",'Combining-Exhibit 4'!$K$7)</f>
        <v/>
      </c>
      <c r="D2615">
        <v>34310</v>
      </c>
      <c r="E2615" s="115">
        <f>'Combining-Exhibit 4'!L$66</f>
        <v>0</v>
      </c>
      <c r="F2615" t="s">
        <v>812</v>
      </c>
    </row>
    <row r="2616" spans="1:6" x14ac:dyDescent="0.3">
      <c r="A2616">
        <f>VLOOKUP('Start Here'!$B$2,EntityNumber,2,FALSE)</f>
        <v>510002</v>
      </c>
      <c r="B2616" s="131">
        <f>YEAR('Start Here'!$B$5)</f>
        <v>2025</v>
      </c>
      <c r="C2616" s="213" t="str">
        <f>IF(ISBLANK('Combining-Exhibit 4'!$K$7),"",'Combining-Exhibit 4'!$K$7)</f>
        <v/>
      </c>
      <c r="D2616">
        <v>34320</v>
      </c>
      <c r="E2616" s="115">
        <f>'Combining-Exhibit 4'!L$67</f>
        <v>0</v>
      </c>
      <c r="F2616" t="s">
        <v>812</v>
      </c>
    </row>
    <row r="2617" spans="1:6" x14ac:dyDescent="0.3">
      <c r="A2617">
        <f>VLOOKUP('Start Here'!$B$2,EntityNumber,2,FALSE)</f>
        <v>510002</v>
      </c>
      <c r="B2617" s="131">
        <f>YEAR('Start Here'!$B$5)</f>
        <v>2025</v>
      </c>
      <c r="C2617" s="213" t="str">
        <f>IF(ISBLANK('Combining-Exhibit 4'!$K$7),"",'Combining-Exhibit 4'!$K$7)</f>
        <v/>
      </c>
      <c r="D2617">
        <v>34330</v>
      </c>
      <c r="E2617" s="115">
        <f>'Combining-Exhibit 4'!L$68</f>
        <v>0</v>
      </c>
      <c r="F2617" t="s">
        <v>812</v>
      </c>
    </row>
    <row r="2618" spans="1:6" x14ac:dyDescent="0.3">
      <c r="A2618">
        <f>VLOOKUP('Start Here'!$B$2,EntityNumber,2,FALSE)</f>
        <v>510002</v>
      </c>
      <c r="B2618" s="131">
        <f>YEAR('Start Here'!$B$5)</f>
        <v>2025</v>
      </c>
      <c r="C2618" s="213" t="str">
        <f>IF(ISBLANK('Combining-Exhibit 4'!$K$7),"",'Combining-Exhibit 4'!$K$7)</f>
        <v/>
      </c>
      <c r="D2618">
        <v>34390</v>
      </c>
      <c r="E2618" s="115">
        <f>'Combining-Exhibit 4'!L$69</f>
        <v>0</v>
      </c>
      <c r="F2618" t="s">
        <v>812</v>
      </c>
    </row>
    <row r="2619" spans="1:6" x14ac:dyDescent="0.3">
      <c r="A2619">
        <f>VLOOKUP('Start Here'!$B$2,EntityNumber,2,FALSE)</f>
        <v>510002</v>
      </c>
      <c r="B2619" s="131">
        <f>YEAR('Start Here'!$B$5)</f>
        <v>2025</v>
      </c>
      <c r="C2619" s="213" t="str">
        <f>IF(ISBLANK('Combining-Exhibit 4'!$K$7),"",'Combining-Exhibit 4'!$K$7)</f>
        <v/>
      </c>
      <c r="D2619">
        <v>34411</v>
      </c>
      <c r="E2619" s="115">
        <f>'Combining-Exhibit 4'!L$72</f>
        <v>0</v>
      </c>
      <c r="F2619" t="s">
        <v>812</v>
      </c>
    </row>
    <row r="2620" spans="1:6" x14ac:dyDescent="0.3">
      <c r="A2620">
        <f>VLOOKUP('Start Here'!$B$2,EntityNumber,2,FALSE)</f>
        <v>510002</v>
      </c>
      <c r="B2620" s="131">
        <f>YEAR('Start Here'!$B$5)</f>
        <v>2025</v>
      </c>
      <c r="C2620" s="213" t="str">
        <f>IF(ISBLANK('Combining-Exhibit 4'!$K$7),"",'Combining-Exhibit 4'!$K$7)</f>
        <v/>
      </c>
      <c r="D2620">
        <v>34412</v>
      </c>
      <c r="E2620" s="115">
        <f>'Combining-Exhibit 4'!L$73</f>
        <v>0</v>
      </c>
      <c r="F2620" t="s">
        <v>812</v>
      </c>
    </row>
    <row r="2621" spans="1:6" x14ac:dyDescent="0.3">
      <c r="A2621">
        <f>VLOOKUP('Start Here'!$B$2,EntityNumber,2,FALSE)</f>
        <v>510002</v>
      </c>
      <c r="B2621" s="131">
        <f>YEAR('Start Here'!$B$5)</f>
        <v>2025</v>
      </c>
      <c r="C2621" s="213" t="str">
        <f>IF(ISBLANK('Combining-Exhibit 4'!$K$7),"",'Combining-Exhibit 4'!$K$7)</f>
        <v/>
      </c>
      <c r="D2621">
        <v>34413</v>
      </c>
      <c r="E2621" s="115">
        <f>'Combining-Exhibit 4'!L$74</f>
        <v>0</v>
      </c>
      <c r="F2621" t="s">
        <v>812</v>
      </c>
    </row>
    <row r="2622" spans="1:6" x14ac:dyDescent="0.3">
      <c r="A2622">
        <f>VLOOKUP('Start Here'!$B$2,EntityNumber,2,FALSE)</f>
        <v>510002</v>
      </c>
      <c r="B2622" s="131">
        <f>YEAR('Start Here'!$B$5)</f>
        <v>2025</v>
      </c>
      <c r="C2622" s="213" t="str">
        <f>IF(ISBLANK('Combining-Exhibit 4'!$K$7),"",'Combining-Exhibit 4'!$K$7)</f>
        <v/>
      </c>
      <c r="D2622">
        <v>34414</v>
      </c>
      <c r="E2622" s="115">
        <f>'Combining-Exhibit 4'!L$75</f>
        <v>0</v>
      </c>
      <c r="F2622" t="s">
        <v>812</v>
      </c>
    </row>
    <row r="2623" spans="1:6" x14ac:dyDescent="0.3">
      <c r="A2623">
        <f>VLOOKUP('Start Here'!$B$2,EntityNumber,2,FALSE)</f>
        <v>510002</v>
      </c>
      <c r="B2623" s="131">
        <f>YEAR('Start Here'!$B$5)</f>
        <v>2025</v>
      </c>
      <c r="C2623" s="213" t="str">
        <f>IF(ISBLANK('Combining-Exhibit 4'!$K$7),"",'Combining-Exhibit 4'!$K$7)</f>
        <v/>
      </c>
      <c r="D2623">
        <v>34419</v>
      </c>
      <c r="E2623" s="115">
        <f>'Combining-Exhibit 4'!L$76</f>
        <v>0</v>
      </c>
      <c r="F2623" t="s">
        <v>812</v>
      </c>
    </row>
    <row r="2624" spans="1:6" x14ac:dyDescent="0.3">
      <c r="A2624">
        <f>VLOOKUP('Start Here'!$B$2,EntityNumber,2,FALSE)</f>
        <v>510002</v>
      </c>
      <c r="B2624" s="131">
        <f>YEAR('Start Here'!$B$5)</f>
        <v>2025</v>
      </c>
      <c r="C2624" s="213" t="str">
        <f>IF(ISBLANK('Combining-Exhibit 4'!$K$7),"",'Combining-Exhibit 4'!$K$7)</f>
        <v/>
      </c>
      <c r="D2624">
        <v>34421</v>
      </c>
      <c r="E2624" s="115">
        <f>'Combining-Exhibit 4'!L$78</f>
        <v>0</v>
      </c>
      <c r="F2624" t="s">
        <v>812</v>
      </c>
    </row>
    <row r="2625" spans="1:6" x14ac:dyDescent="0.3">
      <c r="A2625">
        <f>VLOOKUP('Start Here'!$B$2,EntityNumber,2,FALSE)</f>
        <v>510002</v>
      </c>
      <c r="B2625" s="131">
        <f>YEAR('Start Here'!$B$5)</f>
        <v>2025</v>
      </c>
      <c r="C2625" s="213" t="str">
        <f>IF(ISBLANK('Combining-Exhibit 4'!$K$7),"",'Combining-Exhibit 4'!$K$7)</f>
        <v/>
      </c>
      <c r="D2625">
        <v>34422</v>
      </c>
      <c r="E2625" s="115">
        <f>'Combining-Exhibit 4'!L$79</f>
        <v>0</v>
      </c>
      <c r="F2625" t="s">
        <v>812</v>
      </c>
    </row>
    <row r="2626" spans="1:6" x14ac:dyDescent="0.3">
      <c r="A2626">
        <f>VLOOKUP('Start Here'!$B$2,EntityNumber,2,FALSE)</f>
        <v>510002</v>
      </c>
      <c r="B2626" s="131">
        <f>YEAR('Start Here'!$B$5)</f>
        <v>2025</v>
      </c>
      <c r="C2626" s="213" t="str">
        <f>IF(ISBLANK('Combining-Exhibit 4'!$K$7),"",'Combining-Exhibit 4'!$K$7)</f>
        <v/>
      </c>
      <c r="D2626">
        <v>34423</v>
      </c>
      <c r="E2626" s="115">
        <f>'Combining-Exhibit 4'!L$80</f>
        <v>0</v>
      </c>
      <c r="F2626" t="s">
        <v>812</v>
      </c>
    </row>
    <row r="2627" spans="1:6" x14ac:dyDescent="0.3">
      <c r="A2627">
        <f>VLOOKUP('Start Here'!$B$2,EntityNumber,2,FALSE)</f>
        <v>510002</v>
      </c>
      <c r="B2627" s="131">
        <f>YEAR('Start Here'!$B$5)</f>
        <v>2025</v>
      </c>
      <c r="C2627" s="213" t="str">
        <f>IF(ISBLANK('Combining-Exhibit 4'!$K$7),"",'Combining-Exhibit 4'!$K$7)</f>
        <v/>
      </c>
      <c r="D2627">
        <v>34424</v>
      </c>
      <c r="E2627" s="115">
        <f>'Combining-Exhibit 4'!L$81</f>
        <v>0</v>
      </c>
      <c r="F2627" t="s">
        <v>812</v>
      </c>
    </row>
    <row r="2628" spans="1:6" x14ac:dyDescent="0.3">
      <c r="A2628">
        <f>VLOOKUP('Start Here'!$B$2,EntityNumber,2,FALSE)</f>
        <v>510002</v>
      </c>
      <c r="B2628" s="131">
        <f>YEAR('Start Here'!$B$5)</f>
        <v>2025</v>
      </c>
      <c r="C2628" s="213" t="str">
        <f>IF(ISBLANK('Combining-Exhibit 4'!$K$7),"",'Combining-Exhibit 4'!$K$7)</f>
        <v/>
      </c>
      <c r="D2628">
        <v>34429</v>
      </c>
      <c r="E2628" s="115">
        <f>'Combining-Exhibit 4'!L$82</f>
        <v>0</v>
      </c>
      <c r="F2628" t="s">
        <v>812</v>
      </c>
    </row>
    <row r="2629" spans="1:6" x14ac:dyDescent="0.3">
      <c r="A2629">
        <f>VLOOKUP('Start Here'!$B$2,EntityNumber,2,FALSE)</f>
        <v>510002</v>
      </c>
      <c r="B2629" s="131">
        <f>YEAR('Start Here'!$B$5)</f>
        <v>2025</v>
      </c>
      <c r="C2629" s="213" t="str">
        <f>IF(ISBLANK('Combining-Exhibit 4'!$K$7),"",'Combining-Exhibit 4'!$K$7)</f>
        <v/>
      </c>
      <c r="D2629">
        <v>34430</v>
      </c>
      <c r="E2629" s="115">
        <f>'Combining-Exhibit 4'!L$83</f>
        <v>0</v>
      </c>
      <c r="F2629" t="s">
        <v>812</v>
      </c>
    </row>
    <row r="2630" spans="1:6" x14ac:dyDescent="0.3">
      <c r="A2630">
        <f>VLOOKUP('Start Here'!$B$2,EntityNumber,2,FALSE)</f>
        <v>510002</v>
      </c>
      <c r="B2630" s="131">
        <f>YEAR('Start Here'!$B$5)</f>
        <v>2025</v>
      </c>
      <c r="C2630" s="213" t="str">
        <f>IF(ISBLANK('Combining-Exhibit 4'!$K$7),"",'Combining-Exhibit 4'!$K$7)</f>
        <v/>
      </c>
      <c r="D2630">
        <v>34440</v>
      </c>
      <c r="E2630" s="115">
        <f>'Combining-Exhibit 4'!L$84</f>
        <v>0</v>
      </c>
      <c r="F2630" t="s">
        <v>812</v>
      </c>
    </row>
    <row r="2631" spans="1:6" x14ac:dyDescent="0.3">
      <c r="A2631">
        <f>VLOOKUP('Start Here'!$B$2,EntityNumber,2,FALSE)</f>
        <v>510002</v>
      </c>
      <c r="B2631" s="131">
        <f>YEAR('Start Here'!$B$5)</f>
        <v>2025</v>
      </c>
      <c r="C2631" s="213" t="str">
        <f>IF(ISBLANK('Combining-Exhibit 4'!$K$7),"",'Combining-Exhibit 4'!$K$7)</f>
        <v/>
      </c>
      <c r="D2631">
        <v>34500</v>
      </c>
      <c r="E2631" s="115">
        <f>'Combining-Exhibit 4'!L$85</f>
        <v>0</v>
      </c>
      <c r="F2631" t="s">
        <v>812</v>
      </c>
    </row>
    <row r="2632" spans="1:6" x14ac:dyDescent="0.3">
      <c r="A2632">
        <f>VLOOKUP('Start Here'!$B$2,EntityNumber,2,FALSE)</f>
        <v>510002</v>
      </c>
      <c r="B2632" s="131">
        <f>YEAR('Start Here'!$B$5)</f>
        <v>2025</v>
      </c>
      <c r="C2632" s="213" t="str">
        <f>IF(ISBLANK('Combining-Exhibit 4'!$K$7),"",'Combining-Exhibit 4'!$K$7)</f>
        <v/>
      </c>
      <c r="D2632">
        <v>34600</v>
      </c>
      <c r="E2632" s="115">
        <f>'Combining-Exhibit 4'!L$86</f>
        <v>0</v>
      </c>
      <c r="F2632" t="s">
        <v>812</v>
      </c>
    </row>
    <row r="2633" spans="1:6" x14ac:dyDescent="0.3">
      <c r="A2633">
        <f>VLOOKUP('Start Here'!$B$2,EntityNumber,2,FALSE)</f>
        <v>510002</v>
      </c>
      <c r="B2633" s="131">
        <f>YEAR('Start Here'!$B$5)</f>
        <v>2025</v>
      </c>
      <c r="C2633" s="213" t="str">
        <f>IF(ISBLANK('Combining-Exhibit 4'!$K$7),"",'Combining-Exhibit 4'!$K$7)</f>
        <v/>
      </c>
      <c r="D2633">
        <v>34800</v>
      </c>
      <c r="E2633" s="115">
        <f>'Combining-Exhibit 4'!L$87</f>
        <v>0</v>
      </c>
      <c r="F2633" t="s">
        <v>812</v>
      </c>
    </row>
    <row r="2634" spans="1:6" x14ac:dyDescent="0.3">
      <c r="A2634">
        <f>VLOOKUP('Start Here'!$B$2,EntityNumber,2,FALSE)</f>
        <v>510002</v>
      </c>
      <c r="B2634" s="131">
        <f>YEAR('Start Here'!$B$5)</f>
        <v>2025</v>
      </c>
      <c r="C2634" s="213" t="str">
        <f>IF(ISBLANK('Combining-Exhibit 4'!$K$7),"",'Combining-Exhibit 4'!$K$7)</f>
        <v/>
      </c>
      <c r="D2634">
        <v>34900</v>
      </c>
      <c r="E2634" s="115">
        <f>'Combining-Exhibit 4'!L$88</f>
        <v>0</v>
      </c>
      <c r="F2634" t="s">
        <v>812</v>
      </c>
    </row>
    <row r="2635" spans="1:6" x14ac:dyDescent="0.3">
      <c r="A2635">
        <f>VLOOKUP('Start Here'!$B$2,EntityNumber,2,FALSE)</f>
        <v>510002</v>
      </c>
      <c r="B2635" s="131">
        <f>YEAR('Start Here'!$B$5)</f>
        <v>2025</v>
      </c>
      <c r="C2635" s="213" t="str">
        <f>IF(ISBLANK('Combining-Exhibit 4'!$K$7),"",'Combining-Exhibit 4'!$K$7)</f>
        <v/>
      </c>
      <c r="D2635">
        <v>35100</v>
      </c>
      <c r="E2635" s="115">
        <f>'Combining-Exhibit 4'!L$92</f>
        <v>0</v>
      </c>
      <c r="F2635" t="s">
        <v>812</v>
      </c>
    </row>
    <row r="2636" spans="1:6" x14ac:dyDescent="0.3">
      <c r="A2636">
        <f>VLOOKUP('Start Here'!$B$2,EntityNumber,2,FALSE)</f>
        <v>510002</v>
      </c>
      <c r="B2636" s="131">
        <f>YEAR('Start Here'!$B$5)</f>
        <v>2025</v>
      </c>
      <c r="C2636" s="213" t="str">
        <f>IF(ISBLANK('Combining-Exhibit 4'!$K$7),"",'Combining-Exhibit 4'!$K$7)</f>
        <v/>
      </c>
      <c r="D2636">
        <v>35200</v>
      </c>
      <c r="E2636" s="115">
        <f>'Combining-Exhibit 4'!L$93</f>
        <v>0</v>
      </c>
      <c r="F2636" t="s">
        <v>812</v>
      </c>
    </row>
    <row r="2637" spans="1:6" x14ac:dyDescent="0.3">
      <c r="A2637">
        <f>VLOOKUP('Start Here'!$B$2,EntityNumber,2,FALSE)</f>
        <v>510002</v>
      </c>
      <c r="B2637" s="131">
        <f>YEAR('Start Here'!$B$5)</f>
        <v>2025</v>
      </c>
      <c r="C2637" s="213" t="str">
        <f>IF(ISBLANK('Combining-Exhibit 4'!$K$7),"",'Combining-Exhibit 4'!$K$7)</f>
        <v/>
      </c>
      <c r="D2637">
        <v>35300</v>
      </c>
      <c r="E2637" s="115">
        <f>'Combining-Exhibit 4'!L$94</f>
        <v>0</v>
      </c>
      <c r="F2637" t="s">
        <v>812</v>
      </c>
    </row>
    <row r="2638" spans="1:6" x14ac:dyDescent="0.3">
      <c r="A2638">
        <f>VLOOKUP('Start Here'!$B$2,EntityNumber,2,FALSE)</f>
        <v>510002</v>
      </c>
      <c r="B2638" s="131">
        <f>YEAR('Start Here'!$B$5)</f>
        <v>2025</v>
      </c>
      <c r="C2638" s="213" t="str">
        <f>IF(ISBLANK('Combining-Exhibit 4'!$K$7),"",'Combining-Exhibit 4'!$K$7)</f>
        <v/>
      </c>
      <c r="D2638">
        <v>35900</v>
      </c>
      <c r="E2638" s="115">
        <f>'Combining-Exhibit 4'!L$95</f>
        <v>0</v>
      </c>
      <c r="F2638" t="s">
        <v>812</v>
      </c>
    </row>
    <row r="2639" spans="1:6" x14ac:dyDescent="0.3">
      <c r="A2639">
        <f>VLOOKUP('Start Here'!$B$2,EntityNumber,2,FALSE)</f>
        <v>510002</v>
      </c>
      <c r="B2639" s="131">
        <f>YEAR('Start Here'!$B$5)</f>
        <v>2025</v>
      </c>
      <c r="C2639" s="213" t="str">
        <f>IF(ISBLANK('Combining-Exhibit 4'!$K$7),"",'Combining-Exhibit 4'!$K$7)</f>
        <v/>
      </c>
      <c r="D2639">
        <v>36100</v>
      </c>
      <c r="E2639" s="115">
        <f>'Combining-Exhibit 4'!L$99</f>
        <v>0</v>
      </c>
      <c r="F2639" t="s">
        <v>812</v>
      </c>
    </row>
    <row r="2640" spans="1:6" x14ac:dyDescent="0.3">
      <c r="A2640">
        <f>VLOOKUP('Start Here'!$B$2,EntityNumber,2,FALSE)</f>
        <v>510002</v>
      </c>
      <c r="B2640" s="131">
        <f>YEAR('Start Here'!$B$5)</f>
        <v>2025</v>
      </c>
      <c r="C2640" s="213" t="str">
        <f>IF(ISBLANK('Combining-Exhibit 4'!$K$7),"",'Combining-Exhibit 4'!$K$7)</f>
        <v/>
      </c>
      <c r="D2640">
        <v>36200</v>
      </c>
      <c r="E2640" s="115">
        <f>'Combining-Exhibit 4'!L$100</f>
        <v>0</v>
      </c>
      <c r="F2640" t="s">
        <v>812</v>
      </c>
    </row>
    <row r="2641" spans="1:6" x14ac:dyDescent="0.3">
      <c r="A2641">
        <f>VLOOKUP('Start Here'!$B$2,EntityNumber,2,FALSE)</f>
        <v>510002</v>
      </c>
      <c r="B2641" s="131">
        <f>YEAR('Start Here'!$B$5)</f>
        <v>2025</v>
      </c>
      <c r="C2641" s="213" t="str">
        <f>IF(ISBLANK('Combining-Exhibit 4'!$K$7),"",'Combining-Exhibit 4'!$K$7)</f>
        <v/>
      </c>
      <c r="D2641">
        <v>36300</v>
      </c>
      <c r="E2641" s="115">
        <f>'Combining-Exhibit 4'!L$101</f>
        <v>0</v>
      </c>
      <c r="F2641" t="s">
        <v>812</v>
      </c>
    </row>
    <row r="2642" spans="1:6" x14ac:dyDescent="0.3">
      <c r="A2642">
        <f>VLOOKUP('Start Here'!$B$2,EntityNumber,2,FALSE)</f>
        <v>510002</v>
      </c>
      <c r="B2642" s="131">
        <f>YEAR('Start Here'!$B$5)</f>
        <v>2025</v>
      </c>
      <c r="C2642" s="213" t="str">
        <f>IF(ISBLANK('Combining-Exhibit 4'!$K$7),"",'Combining-Exhibit 4'!$K$7)</f>
        <v/>
      </c>
      <c r="D2642">
        <v>36500</v>
      </c>
      <c r="E2642" s="115">
        <f>'Combining-Exhibit 4'!L$102</f>
        <v>0</v>
      </c>
      <c r="F2642" t="s">
        <v>812</v>
      </c>
    </row>
    <row r="2643" spans="1:6" x14ac:dyDescent="0.3">
      <c r="A2643">
        <f>VLOOKUP('Start Here'!$B$2,EntityNumber,2,FALSE)</f>
        <v>510002</v>
      </c>
      <c r="B2643" s="131">
        <f>YEAR('Start Here'!$B$5)</f>
        <v>2025</v>
      </c>
      <c r="C2643" s="213" t="str">
        <f>IF(ISBLANK('Combining-Exhibit 4'!$K$7),"",'Combining-Exhibit 4'!$K$7)</f>
        <v/>
      </c>
      <c r="D2643">
        <v>36600</v>
      </c>
      <c r="E2643" s="115">
        <f>'Combining-Exhibit 4'!L$103</f>
        <v>0</v>
      </c>
      <c r="F2643" t="s">
        <v>812</v>
      </c>
    </row>
    <row r="2644" spans="1:6" x14ac:dyDescent="0.3">
      <c r="A2644">
        <f>VLOOKUP('Start Here'!$B$2,EntityNumber,2,FALSE)</f>
        <v>510002</v>
      </c>
      <c r="B2644" s="131">
        <f>YEAR('Start Here'!$B$5)</f>
        <v>2025</v>
      </c>
      <c r="C2644" s="213" t="str">
        <f>IF(ISBLANK('Combining-Exhibit 4'!$K$7),"",'Combining-Exhibit 4'!$K$7)</f>
        <v/>
      </c>
      <c r="D2644">
        <v>36900</v>
      </c>
      <c r="E2644" s="115">
        <f>'Combining-Exhibit 4'!L$104</f>
        <v>0</v>
      </c>
      <c r="F2644" t="s">
        <v>812</v>
      </c>
    </row>
    <row r="2645" spans="1:6" x14ac:dyDescent="0.3">
      <c r="A2645">
        <f>VLOOKUP('Start Here'!$B$2,EntityNumber,2,FALSE)</f>
        <v>510002</v>
      </c>
      <c r="B2645" s="131">
        <f>YEAR('Start Here'!$B$5)</f>
        <v>2025</v>
      </c>
      <c r="C2645" s="213" t="str">
        <f>IF(ISBLANK('Combining-Exhibit 4'!$K$7),"",'Combining-Exhibit 4'!$K$7)</f>
        <v/>
      </c>
      <c r="D2645">
        <v>411100</v>
      </c>
      <c r="E2645" s="115">
        <f>'Combining-Exhibit 4'!L$111</f>
        <v>0</v>
      </c>
      <c r="F2645" t="s">
        <v>812</v>
      </c>
    </row>
    <row r="2646" spans="1:6" x14ac:dyDescent="0.3">
      <c r="A2646">
        <f>VLOOKUP('Start Here'!$B$2,EntityNumber,2,FALSE)</f>
        <v>510002</v>
      </c>
      <c r="B2646" s="131">
        <f>YEAR('Start Here'!$B$5)</f>
        <v>2025</v>
      </c>
      <c r="C2646" s="213" t="str">
        <f>IF(ISBLANK('Combining-Exhibit 4'!$K$7),"",'Combining-Exhibit 4'!$K$7)</f>
        <v/>
      </c>
      <c r="D2646">
        <v>412000</v>
      </c>
      <c r="E2646" s="115">
        <f>'Combining-Exhibit 4'!L$112</f>
        <v>0</v>
      </c>
      <c r="F2646" t="s">
        <v>812</v>
      </c>
    </row>
    <row r="2647" spans="1:6" x14ac:dyDescent="0.3">
      <c r="A2647">
        <f>VLOOKUP('Start Here'!$B$2,EntityNumber,2,FALSE)</f>
        <v>510002</v>
      </c>
      <c r="B2647" s="131">
        <f>YEAR('Start Here'!$B$5)</f>
        <v>2025</v>
      </c>
      <c r="C2647" s="213" t="str">
        <f>IF(ISBLANK('Combining-Exhibit 4'!$K$7),"",'Combining-Exhibit 4'!$K$7)</f>
        <v/>
      </c>
      <c r="D2647">
        <v>413000</v>
      </c>
      <c r="E2647" s="115">
        <f>'Combining-Exhibit 4'!L$113</f>
        <v>0</v>
      </c>
      <c r="F2647" t="s">
        <v>812</v>
      </c>
    </row>
    <row r="2648" spans="1:6" x14ac:dyDescent="0.3">
      <c r="A2648">
        <f>VLOOKUP('Start Here'!$B$2,EntityNumber,2,FALSE)</f>
        <v>510002</v>
      </c>
      <c r="B2648" s="131">
        <f>YEAR('Start Here'!$B$5)</f>
        <v>2025</v>
      </c>
      <c r="C2648" s="213" t="str">
        <f>IF(ISBLANK('Combining-Exhibit 4'!$K$7),"",'Combining-Exhibit 4'!$K$7)</f>
        <v/>
      </c>
      <c r="D2648">
        <v>414100</v>
      </c>
      <c r="E2648" s="115">
        <f>'Combining-Exhibit 4'!L$115</f>
        <v>0</v>
      </c>
      <c r="F2648" t="s">
        <v>812</v>
      </c>
    </row>
    <row r="2649" spans="1:6" x14ac:dyDescent="0.3">
      <c r="A2649">
        <f>VLOOKUP('Start Here'!$B$2,EntityNumber,2,FALSE)</f>
        <v>510002</v>
      </c>
      <c r="B2649" s="131">
        <f>YEAR('Start Here'!$B$5)</f>
        <v>2025</v>
      </c>
      <c r="C2649" s="213" t="str">
        <f>IF(ISBLANK('Combining-Exhibit 4'!$K$7),"",'Combining-Exhibit 4'!$K$7)</f>
        <v/>
      </c>
      <c r="D2649">
        <v>414200</v>
      </c>
      <c r="E2649" s="115">
        <f>'Combining-Exhibit 4'!L$116</f>
        <v>0</v>
      </c>
      <c r="F2649" t="s">
        <v>812</v>
      </c>
    </row>
    <row r="2650" spans="1:6" x14ac:dyDescent="0.3">
      <c r="A2650">
        <f>VLOOKUP('Start Here'!$B$2,EntityNumber,2,FALSE)</f>
        <v>510002</v>
      </c>
      <c r="B2650" s="131">
        <f>YEAR('Start Here'!$B$5)</f>
        <v>2025</v>
      </c>
      <c r="C2650" s="213" t="str">
        <f>IF(ISBLANK('Combining-Exhibit 4'!$K$7),"",'Combining-Exhibit 4'!$K$7)</f>
        <v/>
      </c>
      <c r="D2650">
        <v>414300</v>
      </c>
      <c r="E2650" s="115">
        <f>'Combining-Exhibit 4'!L$117</f>
        <v>0</v>
      </c>
      <c r="F2650" t="s">
        <v>812</v>
      </c>
    </row>
    <row r="2651" spans="1:6" x14ac:dyDescent="0.3">
      <c r="A2651">
        <f>VLOOKUP('Start Here'!$B$2,EntityNumber,2,FALSE)</f>
        <v>510002</v>
      </c>
      <c r="B2651" s="131">
        <f>YEAR('Start Here'!$B$5)</f>
        <v>2025</v>
      </c>
      <c r="C2651" s="213" t="str">
        <f>IF(ISBLANK('Combining-Exhibit 4'!$K$7),"",'Combining-Exhibit 4'!$K$7)</f>
        <v/>
      </c>
      <c r="D2651">
        <v>414900</v>
      </c>
      <c r="E2651" s="115">
        <f>'Combining-Exhibit 4'!L$118</f>
        <v>0</v>
      </c>
      <c r="F2651" t="s">
        <v>812</v>
      </c>
    </row>
    <row r="2652" spans="1:6" x14ac:dyDescent="0.3">
      <c r="A2652">
        <f>VLOOKUP('Start Here'!$B$2,EntityNumber,2,FALSE)</f>
        <v>510002</v>
      </c>
      <c r="B2652" s="131">
        <f>YEAR('Start Here'!$B$5)</f>
        <v>2025</v>
      </c>
      <c r="C2652" s="213" t="str">
        <f>IF(ISBLANK('Combining-Exhibit 4'!$K$7),"",'Combining-Exhibit 4'!$K$7)</f>
        <v/>
      </c>
      <c r="D2652">
        <v>415100</v>
      </c>
      <c r="E2652" s="115">
        <f>'Combining-Exhibit 4'!L$120</f>
        <v>0</v>
      </c>
      <c r="F2652" t="s">
        <v>812</v>
      </c>
    </row>
    <row r="2653" spans="1:6" x14ac:dyDescent="0.3">
      <c r="A2653">
        <f>VLOOKUP('Start Here'!$B$2,EntityNumber,2,FALSE)</f>
        <v>510002</v>
      </c>
      <c r="B2653" s="131">
        <f>YEAR('Start Here'!$B$5)</f>
        <v>2025</v>
      </c>
      <c r="C2653" s="213" t="str">
        <f>IF(ISBLANK('Combining-Exhibit 4'!$K$7),"",'Combining-Exhibit 4'!$K$7)</f>
        <v/>
      </c>
      <c r="D2653">
        <v>415200</v>
      </c>
      <c r="E2653" s="115">
        <f>'Combining-Exhibit 4'!L$121</f>
        <v>0</v>
      </c>
      <c r="F2653" t="s">
        <v>812</v>
      </c>
    </row>
    <row r="2654" spans="1:6" x14ac:dyDescent="0.3">
      <c r="A2654">
        <f>VLOOKUP('Start Here'!$B$2,EntityNumber,2,FALSE)</f>
        <v>510002</v>
      </c>
      <c r="B2654" s="131">
        <f>YEAR('Start Here'!$B$5)</f>
        <v>2025</v>
      </c>
      <c r="C2654" s="213" t="str">
        <f>IF(ISBLANK('Combining-Exhibit 4'!$K$7),"",'Combining-Exhibit 4'!$K$7)</f>
        <v/>
      </c>
      <c r="D2654">
        <v>415300</v>
      </c>
      <c r="E2654" s="115">
        <f>'Combining-Exhibit 4'!L$122</f>
        <v>0</v>
      </c>
      <c r="F2654" t="s">
        <v>812</v>
      </c>
    </row>
    <row r="2655" spans="1:6" x14ac:dyDescent="0.3">
      <c r="A2655">
        <f>VLOOKUP('Start Here'!$B$2,EntityNumber,2,FALSE)</f>
        <v>510002</v>
      </c>
      <c r="B2655" s="131">
        <f>YEAR('Start Here'!$B$5)</f>
        <v>2025</v>
      </c>
      <c r="C2655" s="213" t="str">
        <f>IF(ISBLANK('Combining-Exhibit 4'!$K$7),"",'Combining-Exhibit 4'!$K$7)</f>
        <v/>
      </c>
      <c r="D2655">
        <v>415400</v>
      </c>
      <c r="E2655" s="115">
        <f>'Combining-Exhibit 4'!L$123</f>
        <v>0</v>
      </c>
      <c r="F2655" t="s">
        <v>812</v>
      </c>
    </row>
    <row r="2656" spans="1:6" x14ac:dyDescent="0.3">
      <c r="A2656">
        <f>VLOOKUP('Start Here'!$B$2,EntityNumber,2,FALSE)</f>
        <v>510002</v>
      </c>
      <c r="B2656" s="131">
        <f>YEAR('Start Here'!$B$5)</f>
        <v>2025</v>
      </c>
      <c r="C2656" s="213" t="str">
        <f>IF(ISBLANK('Combining-Exhibit 4'!$K$7),"",'Combining-Exhibit 4'!$K$7)</f>
        <v/>
      </c>
      <c r="D2656">
        <v>415900</v>
      </c>
      <c r="E2656" s="115">
        <f>'Combining-Exhibit 4'!L$124</f>
        <v>0</v>
      </c>
      <c r="F2656" t="s">
        <v>812</v>
      </c>
    </row>
    <row r="2657" spans="1:6" x14ac:dyDescent="0.3">
      <c r="A2657">
        <f>VLOOKUP('Start Here'!$B$2,EntityNumber,2,FALSE)</f>
        <v>510002</v>
      </c>
      <c r="B2657" s="131">
        <f>YEAR('Start Here'!$B$5)</f>
        <v>2025</v>
      </c>
      <c r="C2657" s="213" t="str">
        <f>IF(ISBLANK('Combining-Exhibit 4'!$K$7),"",'Combining-Exhibit 4'!$K$7)</f>
        <v/>
      </c>
      <c r="D2657">
        <v>416100</v>
      </c>
      <c r="E2657" s="115">
        <f>'Combining-Exhibit 4'!L$126</f>
        <v>0</v>
      </c>
      <c r="F2657" t="s">
        <v>812</v>
      </c>
    </row>
    <row r="2658" spans="1:6" x14ac:dyDescent="0.3">
      <c r="A2658">
        <f>VLOOKUP('Start Here'!$B$2,EntityNumber,2,FALSE)</f>
        <v>510002</v>
      </c>
      <c r="B2658" s="131">
        <f>YEAR('Start Here'!$B$5)</f>
        <v>2025</v>
      </c>
      <c r="C2658" s="213" t="str">
        <f>IF(ISBLANK('Combining-Exhibit 4'!$K$7),"",'Combining-Exhibit 4'!$K$7)</f>
        <v/>
      </c>
      <c r="D2658">
        <v>416200</v>
      </c>
      <c r="E2658" s="115">
        <f>'Combining-Exhibit 4'!L$127</f>
        <v>0</v>
      </c>
      <c r="F2658" t="s">
        <v>812</v>
      </c>
    </row>
    <row r="2659" spans="1:6" x14ac:dyDescent="0.3">
      <c r="A2659">
        <f>VLOOKUP('Start Here'!$B$2,EntityNumber,2,FALSE)</f>
        <v>510002</v>
      </c>
      <c r="B2659" s="131">
        <f>YEAR('Start Here'!$B$5)</f>
        <v>2025</v>
      </c>
      <c r="C2659" s="213" t="str">
        <f>IF(ISBLANK('Combining-Exhibit 4'!$K$7),"",'Combining-Exhibit 4'!$K$7)</f>
        <v/>
      </c>
      <c r="D2659">
        <v>416300</v>
      </c>
      <c r="E2659" s="115">
        <f>'Combining-Exhibit 4'!L$128</f>
        <v>0</v>
      </c>
      <c r="F2659" t="s">
        <v>812</v>
      </c>
    </row>
    <row r="2660" spans="1:6" x14ac:dyDescent="0.3">
      <c r="A2660">
        <f>VLOOKUP('Start Here'!$B$2,EntityNumber,2,FALSE)</f>
        <v>510002</v>
      </c>
      <c r="B2660" s="131">
        <f>YEAR('Start Here'!$B$5)</f>
        <v>2025</v>
      </c>
      <c r="C2660" s="213" t="str">
        <f>IF(ISBLANK('Combining-Exhibit 4'!$K$7),"",'Combining-Exhibit 4'!$K$7)</f>
        <v/>
      </c>
      <c r="D2660">
        <v>416400</v>
      </c>
      <c r="E2660" s="115">
        <f>'Combining-Exhibit 4'!L$129</f>
        <v>0</v>
      </c>
      <c r="F2660" t="s">
        <v>812</v>
      </c>
    </row>
    <row r="2661" spans="1:6" x14ac:dyDescent="0.3">
      <c r="A2661">
        <f>VLOOKUP('Start Here'!$B$2,EntityNumber,2,FALSE)</f>
        <v>510002</v>
      </c>
      <c r="B2661" s="131">
        <f>YEAR('Start Here'!$B$5)</f>
        <v>2025</v>
      </c>
      <c r="C2661" s="213" t="str">
        <f>IF(ISBLANK('Combining-Exhibit 4'!$K$7),"",'Combining-Exhibit 4'!$K$7)</f>
        <v/>
      </c>
      <c r="D2661">
        <v>416500</v>
      </c>
      <c r="E2661" s="115">
        <f>'Combining-Exhibit 4'!L$130</f>
        <v>0</v>
      </c>
      <c r="F2661" t="s">
        <v>812</v>
      </c>
    </row>
    <row r="2662" spans="1:6" x14ac:dyDescent="0.3">
      <c r="A2662">
        <f>VLOOKUP('Start Here'!$B$2,EntityNumber,2,FALSE)</f>
        <v>510002</v>
      </c>
      <c r="B2662" s="131">
        <f>YEAR('Start Here'!$B$5)</f>
        <v>2025</v>
      </c>
      <c r="C2662" s="213" t="str">
        <f>IF(ISBLANK('Combining-Exhibit 4'!$K$7),"",'Combining-Exhibit 4'!$K$7)</f>
        <v/>
      </c>
      <c r="D2662">
        <v>416600</v>
      </c>
      <c r="E2662" s="115">
        <f>'Combining-Exhibit 4'!L$131</f>
        <v>0</v>
      </c>
      <c r="F2662" t="s">
        <v>812</v>
      </c>
    </row>
    <row r="2663" spans="1:6" x14ac:dyDescent="0.3">
      <c r="A2663">
        <f>VLOOKUP('Start Here'!$B$2,EntityNumber,2,FALSE)</f>
        <v>510002</v>
      </c>
      <c r="B2663" s="131">
        <f>YEAR('Start Here'!$B$5)</f>
        <v>2025</v>
      </c>
      <c r="C2663" s="213" t="str">
        <f>IF(ISBLANK('Combining-Exhibit 4'!$K$7),"",'Combining-Exhibit 4'!$K$7)</f>
        <v/>
      </c>
      <c r="D2663">
        <v>416700</v>
      </c>
      <c r="E2663" s="115">
        <f>'Combining-Exhibit 4'!L$132</f>
        <v>0</v>
      </c>
      <c r="F2663" t="s">
        <v>812</v>
      </c>
    </row>
    <row r="2664" spans="1:6" x14ac:dyDescent="0.3">
      <c r="A2664">
        <f>VLOOKUP('Start Here'!$B$2,EntityNumber,2,FALSE)</f>
        <v>510002</v>
      </c>
      <c r="B2664" s="131">
        <f>YEAR('Start Here'!$B$5)</f>
        <v>2025</v>
      </c>
      <c r="C2664" s="213" t="str">
        <f>IF(ISBLANK('Combining-Exhibit 4'!$K$7),"",'Combining-Exhibit 4'!$K$7)</f>
        <v/>
      </c>
      <c r="D2664">
        <v>416800</v>
      </c>
      <c r="E2664" s="115">
        <f>'Combining-Exhibit 4'!L$133</f>
        <v>0</v>
      </c>
      <c r="F2664" t="s">
        <v>812</v>
      </c>
    </row>
    <row r="2665" spans="1:6" x14ac:dyDescent="0.3">
      <c r="A2665">
        <f>VLOOKUP('Start Here'!$B$2,EntityNumber,2,FALSE)</f>
        <v>510002</v>
      </c>
      <c r="B2665" s="131">
        <f>YEAR('Start Here'!$B$5)</f>
        <v>2025</v>
      </c>
      <c r="C2665" s="213" t="str">
        <f>IF(ISBLANK('Combining-Exhibit 4'!$K$7),"",'Combining-Exhibit 4'!$K$7)</f>
        <v/>
      </c>
      <c r="D2665">
        <v>416900</v>
      </c>
      <c r="E2665" s="115">
        <f>'Combining-Exhibit 4'!L$134</f>
        <v>0</v>
      </c>
      <c r="F2665" t="s">
        <v>812</v>
      </c>
    </row>
    <row r="2666" spans="1:6" x14ac:dyDescent="0.3">
      <c r="A2666">
        <f>VLOOKUP('Start Here'!$B$2,EntityNumber,2,FALSE)</f>
        <v>510002</v>
      </c>
      <c r="B2666" s="131">
        <f>YEAR('Start Here'!$B$5)</f>
        <v>2025</v>
      </c>
      <c r="C2666" s="213" t="str">
        <f>IF(ISBLANK('Combining-Exhibit 4'!$K$7),"",'Combining-Exhibit 4'!$K$7)</f>
        <v/>
      </c>
      <c r="D2666">
        <v>417000</v>
      </c>
      <c r="E2666" s="115">
        <f>'Combining-Exhibit 4'!L$135</f>
        <v>0</v>
      </c>
      <c r="F2666" t="s">
        <v>812</v>
      </c>
    </row>
    <row r="2667" spans="1:6" x14ac:dyDescent="0.3">
      <c r="A2667">
        <f>VLOOKUP('Start Here'!$B$2,EntityNumber,2,FALSE)</f>
        <v>510002</v>
      </c>
      <c r="B2667" s="131">
        <f>YEAR('Start Here'!$B$5)</f>
        <v>2025</v>
      </c>
      <c r="C2667" s="213" t="str">
        <f>IF(ISBLANK('Combining-Exhibit 4'!$K$7),"",'Combining-Exhibit 4'!$K$7)</f>
        <v/>
      </c>
      <c r="D2667">
        <v>417100</v>
      </c>
      <c r="E2667" s="115">
        <f>'Combining-Exhibit 4'!L$136</f>
        <v>0</v>
      </c>
      <c r="F2667" t="s">
        <v>812</v>
      </c>
    </row>
    <row r="2668" spans="1:6" x14ac:dyDescent="0.3">
      <c r="A2668">
        <f>VLOOKUP('Start Here'!$B$2,EntityNumber,2,FALSE)</f>
        <v>510002</v>
      </c>
      <c r="B2668" s="131">
        <f>YEAR('Start Here'!$B$5)</f>
        <v>2025</v>
      </c>
      <c r="C2668" s="213" t="str">
        <f>IF(ISBLANK('Combining-Exhibit 4'!$K$7),"",'Combining-Exhibit 4'!$K$7)</f>
        <v/>
      </c>
      <c r="D2668">
        <v>417200</v>
      </c>
      <c r="E2668" s="115">
        <f>'Combining-Exhibit 4'!L$137</f>
        <v>0</v>
      </c>
      <c r="F2668" t="s">
        <v>812</v>
      </c>
    </row>
    <row r="2669" spans="1:6" x14ac:dyDescent="0.3">
      <c r="A2669">
        <f>VLOOKUP('Start Here'!$B$2,EntityNumber,2,FALSE)</f>
        <v>510002</v>
      </c>
      <c r="B2669" s="131">
        <f>YEAR('Start Here'!$B$5)</f>
        <v>2025</v>
      </c>
      <c r="C2669" s="213" t="str">
        <f>IF(ISBLANK('Combining-Exhibit 4'!$K$7),"",'Combining-Exhibit 4'!$K$7)</f>
        <v/>
      </c>
      <c r="D2669">
        <v>421100</v>
      </c>
      <c r="E2669" s="115">
        <f>'Combining-Exhibit 4'!L$142</f>
        <v>0</v>
      </c>
      <c r="F2669" t="s">
        <v>812</v>
      </c>
    </row>
    <row r="2670" spans="1:6" x14ac:dyDescent="0.3">
      <c r="A2670">
        <f>VLOOKUP('Start Here'!$B$2,EntityNumber,2,FALSE)</f>
        <v>510002</v>
      </c>
      <c r="B2670" s="131">
        <f>YEAR('Start Here'!$B$5)</f>
        <v>2025</v>
      </c>
      <c r="C2670" s="213" t="str">
        <f>IF(ISBLANK('Combining-Exhibit 4'!$K$7),"",'Combining-Exhibit 4'!$K$7)</f>
        <v/>
      </c>
      <c r="D2670">
        <v>421200</v>
      </c>
      <c r="E2670" s="115">
        <f>'Combining-Exhibit 4'!L$143</f>
        <v>0</v>
      </c>
      <c r="F2670" t="s">
        <v>812</v>
      </c>
    </row>
    <row r="2671" spans="1:6" x14ac:dyDescent="0.3">
      <c r="A2671">
        <f>VLOOKUP('Start Here'!$B$2,EntityNumber,2,FALSE)</f>
        <v>510002</v>
      </c>
      <c r="B2671" s="131">
        <f>YEAR('Start Here'!$B$5)</f>
        <v>2025</v>
      </c>
      <c r="C2671" s="213" t="str">
        <f>IF(ISBLANK('Combining-Exhibit 4'!$K$7),"",'Combining-Exhibit 4'!$K$7)</f>
        <v/>
      </c>
      <c r="D2671">
        <v>421300</v>
      </c>
      <c r="E2671" s="115">
        <f>'Combining-Exhibit 4'!L$144</f>
        <v>0</v>
      </c>
      <c r="F2671" t="s">
        <v>812</v>
      </c>
    </row>
    <row r="2672" spans="1:6" x14ac:dyDescent="0.3">
      <c r="A2672">
        <f>VLOOKUP('Start Here'!$B$2,EntityNumber,2,FALSE)</f>
        <v>510002</v>
      </c>
      <c r="B2672" s="131">
        <f>YEAR('Start Here'!$B$5)</f>
        <v>2025</v>
      </c>
      <c r="C2672" s="213" t="str">
        <f>IF(ISBLANK('Combining-Exhibit 4'!$K$7),"",'Combining-Exhibit 4'!$K$7)</f>
        <v/>
      </c>
      <c r="D2672">
        <v>421400</v>
      </c>
      <c r="E2672" s="115">
        <f>'Combining-Exhibit 4'!L$145</f>
        <v>0</v>
      </c>
      <c r="F2672" t="s">
        <v>812</v>
      </c>
    </row>
    <row r="2673" spans="1:6" x14ac:dyDescent="0.3">
      <c r="A2673">
        <f>VLOOKUP('Start Here'!$B$2,EntityNumber,2,FALSE)</f>
        <v>510002</v>
      </c>
      <c r="B2673" s="131">
        <f>YEAR('Start Here'!$B$5)</f>
        <v>2025</v>
      </c>
      <c r="C2673" s="213" t="str">
        <f>IF(ISBLANK('Combining-Exhibit 4'!$K$7),"",'Combining-Exhibit 4'!$K$7)</f>
        <v/>
      </c>
      <c r="D2673">
        <v>421500</v>
      </c>
      <c r="E2673" s="115">
        <f>'Combining-Exhibit 4'!L$146</f>
        <v>0</v>
      </c>
      <c r="F2673" t="s">
        <v>812</v>
      </c>
    </row>
    <row r="2674" spans="1:6" x14ac:dyDescent="0.3">
      <c r="A2674">
        <f>VLOOKUP('Start Here'!$B$2,EntityNumber,2,FALSE)</f>
        <v>510002</v>
      </c>
      <c r="B2674" s="131">
        <f>YEAR('Start Here'!$B$5)</f>
        <v>2025</v>
      </c>
      <c r="C2674" s="213" t="str">
        <f>IF(ISBLANK('Combining-Exhibit 4'!$K$7),"",'Combining-Exhibit 4'!$K$7)</f>
        <v/>
      </c>
      <c r="D2674">
        <v>421900</v>
      </c>
      <c r="E2674" s="115">
        <f>'Combining-Exhibit 4'!L$147</f>
        <v>0</v>
      </c>
      <c r="F2674" t="s">
        <v>812</v>
      </c>
    </row>
    <row r="2675" spans="1:6" x14ac:dyDescent="0.3">
      <c r="A2675">
        <f>VLOOKUP('Start Here'!$B$2,EntityNumber,2,FALSE)</f>
        <v>510002</v>
      </c>
      <c r="B2675" s="131">
        <f>YEAR('Start Here'!$B$5)</f>
        <v>2025</v>
      </c>
      <c r="C2675" s="213" t="str">
        <f>IF(ISBLANK('Combining-Exhibit 4'!$K$7),"",'Combining-Exhibit 4'!$K$7)</f>
        <v/>
      </c>
      <c r="D2675">
        <v>422100</v>
      </c>
      <c r="E2675" s="115">
        <f>'Combining-Exhibit 4'!L$149</f>
        <v>0</v>
      </c>
      <c r="F2675" t="s">
        <v>812</v>
      </c>
    </row>
    <row r="2676" spans="1:6" x14ac:dyDescent="0.3">
      <c r="A2676">
        <f>VLOOKUP('Start Here'!$B$2,EntityNumber,2,FALSE)</f>
        <v>510002</v>
      </c>
      <c r="B2676" s="131">
        <f>YEAR('Start Here'!$B$5)</f>
        <v>2025</v>
      </c>
      <c r="C2676" s="213" t="str">
        <f>IF(ISBLANK('Combining-Exhibit 4'!$K$7),"",'Combining-Exhibit 4'!$K$7)</f>
        <v/>
      </c>
      <c r="D2676">
        <v>422200</v>
      </c>
      <c r="E2676" s="115">
        <f>'Combining-Exhibit 4'!L$150</f>
        <v>0</v>
      </c>
      <c r="F2676" t="s">
        <v>812</v>
      </c>
    </row>
    <row r="2677" spans="1:6" x14ac:dyDescent="0.3">
      <c r="A2677">
        <f>VLOOKUP('Start Here'!$B$2,EntityNumber,2,FALSE)</f>
        <v>510002</v>
      </c>
      <c r="B2677" s="131">
        <f>YEAR('Start Here'!$B$5)</f>
        <v>2025</v>
      </c>
      <c r="C2677" s="213" t="str">
        <f>IF(ISBLANK('Combining-Exhibit 4'!$K$7),"",'Combining-Exhibit 4'!$K$7)</f>
        <v/>
      </c>
      <c r="D2677">
        <v>422300</v>
      </c>
      <c r="E2677" s="115">
        <f>'Combining-Exhibit 4'!L$151</f>
        <v>0</v>
      </c>
      <c r="F2677" t="s">
        <v>812</v>
      </c>
    </row>
    <row r="2678" spans="1:6" x14ac:dyDescent="0.3">
      <c r="A2678">
        <f>VLOOKUP('Start Here'!$B$2,EntityNumber,2,FALSE)</f>
        <v>510002</v>
      </c>
      <c r="B2678" s="131">
        <f>YEAR('Start Here'!$B$5)</f>
        <v>2025</v>
      </c>
      <c r="C2678" s="213" t="str">
        <f>IF(ISBLANK('Combining-Exhibit 4'!$K$7),"",'Combining-Exhibit 4'!$K$7)</f>
        <v/>
      </c>
      <c r="D2678">
        <v>422500</v>
      </c>
      <c r="E2678" s="115">
        <f>'Combining-Exhibit 4'!L$152</f>
        <v>0</v>
      </c>
      <c r="F2678" t="s">
        <v>812</v>
      </c>
    </row>
    <row r="2679" spans="1:6" x14ac:dyDescent="0.3">
      <c r="A2679">
        <f>VLOOKUP('Start Here'!$B$2,EntityNumber,2,FALSE)</f>
        <v>510002</v>
      </c>
      <c r="B2679" s="131">
        <f>YEAR('Start Here'!$B$5)</f>
        <v>2025</v>
      </c>
      <c r="C2679" s="213" t="str">
        <f>IF(ISBLANK('Combining-Exhibit 4'!$K$7),"",'Combining-Exhibit 4'!$K$7)</f>
        <v/>
      </c>
      <c r="D2679">
        <v>422900</v>
      </c>
      <c r="E2679" s="115">
        <f>'Combining-Exhibit 4'!L$153</f>
        <v>0</v>
      </c>
      <c r="F2679" t="s">
        <v>812</v>
      </c>
    </row>
    <row r="2680" spans="1:6" x14ac:dyDescent="0.3">
      <c r="A2680">
        <f>VLOOKUP('Start Here'!$B$2,EntityNumber,2,FALSE)</f>
        <v>510002</v>
      </c>
      <c r="B2680" s="131">
        <f>YEAR('Start Here'!$B$5)</f>
        <v>2025</v>
      </c>
      <c r="C2680" s="213" t="str">
        <f>IF(ISBLANK('Combining-Exhibit 4'!$K$7),"",'Combining-Exhibit 4'!$K$7)</f>
        <v/>
      </c>
      <c r="D2680">
        <v>431100</v>
      </c>
      <c r="E2680" s="115">
        <f>'Combining-Exhibit 4'!L$158</f>
        <v>0</v>
      </c>
      <c r="F2680" t="s">
        <v>812</v>
      </c>
    </row>
    <row r="2681" spans="1:6" x14ac:dyDescent="0.3">
      <c r="A2681">
        <f>VLOOKUP('Start Here'!$B$2,EntityNumber,2,FALSE)</f>
        <v>510002</v>
      </c>
      <c r="B2681" s="131">
        <f>YEAR('Start Here'!$B$5)</f>
        <v>2025</v>
      </c>
      <c r="C2681" s="213" t="str">
        <f>IF(ISBLANK('Combining-Exhibit 4'!$K$7),"",'Combining-Exhibit 4'!$K$7)</f>
        <v/>
      </c>
      <c r="D2681">
        <v>432100</v>
      </c>
      <c r="E2681" s="115">
        <f>'Combining-Exhibit 4'!L$160</f>
        <v>0</v>
      </c>
      <c r="F2681" t="s">
        <v>812</v>
      </c>
    </row>
    <row r="2682" spans="1:6" x14ac:dyDescent="0.3">
      <c r="A2682">
        <f>VLOOKUP('Start Here'!$B$2,EntityNumber,2,FALSE)</f>
        <v>510002</v>
      </c>
      <c r="B2682" s="131">
        <f>YEAR('Start Here'!$B$5)</f>
        <v>2025</v>
      </c>
      <c r="C2682" s="213" t="str">
        <f>IF(ISBLANK('Combining-Exhibit 4'!$K$7),"",'Combining-Exhibit 4'!$K$7)</f>
        <v/>
      </c>
      <c r="D2682">
        <v>432200</v>
      </c>
      <c r="E2682" s="115">
        <f>'Combining-Exhibit 4'!L$161</f>
        <v>0</v>
      </c>
      <c r="F2682" t="s">
        <v>812</v>
      </c>
    </row>
    <row r="2683" spans="1:6" x14ac:dyDescent="0.3">
      <c r="A2683">
        <f>VLOOKUP('Start Here'!$B$2,EntityNumber,2,FALSE)</f>
        <v>510002</v>
      </c>
      <c r="B2683" s="131">
        <f>YEAR('Start Here'!$B$5)</f>
        <v>2025</v>
      </c>
      <c r="C2683" s="213" t="str">
        <f>IF(ISBLANK('Combining-Exhibit 4'!$K$7),"",'Combining-Exhibit 4'!$K$7)</f>
        <v/>
      </c>
      <c r="D2683">
        <v>433100</v>
      </c>
      <c r="E2683" s="115">
        <f>'Combining-Exhibit 4'!L$163</f>
        <v>0</v>
      </c>
      <c r="F2683" t="s">
        <v>812</v>
      </c>
    </row>
    <row r="2684" spans="1:6" x14ac:dyDescent="0.3">
      <c r="A2684">
        <f>VLOOKUP('Start Here'!$B$2,EntityNumber,2,FALSE)</f>
        <v>510002</v>
      </c>
      <c r="B2684" s="131">
        <f>YEAR('Start Here'!$B$5)</f>
        <v>2025</v>
      </c>
      <c r="C2684" s="213" t="str">
        <f>IF(ISBLANK('Combining-Exhibit 4'!$K$7),"",'Combining-Exhibit 4'!$K$7)</f>
        <v/>
      </c>
      <c r="D2684">
        <v>433200</v>
      </c>
      <c r="E2684" s="115">
        <f>'Combining-Exhibit 4'!L$164</f>
        <v>0</v>
      </c>
      <c r="F2684" t="s">
        <v>812</v>
      </c>
    </row>
    <row r="2685" spans="1:6" x14ac:dyDescent="0.3">
      <c r="A2685">
        <f>VLOOKUP('Start Here'!$B$2,EntityNumber,2,FALSE)</f>
        <v>510002</v>
      </c>
      <c r="B2685" s="131">
        <f>YEAR('Start Here'!$B$5)</f>
        <v>2025</v>
      </c>
      <c r="C2685" s="213" t="str">
        <f>IF(ISBLANK('Combining-Exhibit 4'!$K$7),"",'Combining-Exhibit 4'!$K$7)</f>
        <v/>
      </c>
      <c r="D2685">
        <v>433300</v>
      </c>
      <c r="E2685" s="115">
        <f>'Combining-Exhibit 4'!L$165</f>
        <v>0</v>
      </c>
      <c r="F2685" t="s">
        <v>812</v>
      </c>
    </row>
    <row r="2686" spans="1:6" x14ac:dyDescent="0.3">
      <c r="A2686">
        <f>VLOOKUP('Start Here'!$B$2,EntityNumber,2,FALSE)</f>
        <v>510002</v>
      </c>
      <c r="B2686" s="131">
        <f>YEAR('Start Here'!$B$5)</f>
        <v>2025</v>
      </c>
      <c r="C2686" s="213" t="str">
        <f>IF(ISBLANK('Combining-Exhibit 4'!$K$7),"",'Combining-Exhibit 4'!$K$7)</f>
        <v/>
      </c>
      <c r="D2686">
        <v>434000</v>
      </c>
      <c r="E2686" s="115">
        <f>'Combining-Exhibit 4'!L$166</f>
        <v>0</v>
      </c>
      <c r="F2686" t="s">
        <v>812</v>
      </c>
    </row>
    <row r="2687" spans="1:6" x14ac:dyDescent="0.3">
      <c r="A2687">
        <f>VLOOKUP('Start Here'!$B$2,EntityNumber,2,FALSE)</f>
        <v>510002</v>
      </c>
      <c r="B2687" s="131">
        <f>YEAR('Start Here'!$B$5)</f>
        <v>2025</v>
      </c>
      <c r="C2687" s="213" t="str">
        <f>IF(ISBLANK('Combining-Exhibit 4'!$K$7),"",'Combining-Exhibit 4'!$K$7)</f>
        <v/>
      </c>
      <c r="D2687">
        <v>439000</v>
      </c>
      <c r="E2687" s="115">
        <f>'Combining-Exhibit 4'!L$167</f>
        <v>0</v>
      </c>
      <c r="F2687" t="s">
        <v>812</v>
      </c>
    </row>
    <row r="2688" spans="1:6" x14ac:dyDescent="0.3">
      <c r="A2688">
        <f>VLOOKUP('Start Here'!$B$2,EntityNumber,2,FALSE)</f>
        <v>510002</v>
      </c>
      <c r="B2688" s="131">
        <f>YEAR('Start Here'!$B$5)</f>
        <v>2025</v>
      </c>
      <c r="C2688" s="213" t="str">
        <f>IF(ISBLANK('Combining-Exhibit 4'!$K$7),"",'Combining-Exhibit 4'!$K$7)</f>
        <v/>
      </c>
      <c r="D2688">
        <v>441100</v>
      </c>
      <c r="E2688" s="115">
        <f>'Combining-Exhibit 4'!L$172</f>
        <v>0</v>
      </c>
      <c r="F2688" t="s">
        <v>812</v>
      </c>
    </row>
    <row r="2689" spans="1:6" x14ac:dyDescent="0.3">
      <c r="A2689">
        <f>VLOOKUP('Start Here'!$B$2,EntityNumber,2,FALSE)</f>
        <v>510002</v>
      </c>
      <c r="B2689" s="131">
        <f>YEAR('Start Here'!$B$5)</f>
        <v>2025</v>
      </c>
      <c r="C2689" s="213" t="str">
        <f>IF(ISBLANK('Combining-Exhibit 4'!$K$7),"",'Combining-Exhibit 4'!$K$7)</f>
        <v/>
      </c>
      <c r="D2689">
        <v>441200</v>
      </c>
      <c r="E2689" s="115">
        <f>'Combining-Exhibit 4'!L$173</f>
        <v>0</v>
      </c>
      <c r="F2689" t="s">
        <v>812</v>
      </c>
    </row>
    <row r="2690" spans="1:6" x14ac:dyDescent="0.3">
      <c r="A2690">
        <f>VLOOKUP('Start Here'!$B$2,EntityNumber,2,FALSE)</f>
        <v>510002</v>
      </c>
      <c r="B2690" s="131">
        <f>YEAR('Start Here'!$B$5)</f>
        <v>2025</v>
      </c>
      <c r="C2690" s="213" t="str">
        <f>IF(ISBLANK('Combining-Exhibit 4'!$K$7),"",'Combining-Exhibit 4'!$K$7)</f>
        <v/>
      </c>
      <c r="D2690">
        <v>441300</v>
      </c>
      <c r="E2690" s="115">
        <f>'Combining-Exhibit 4'!L$174</f>
        <v>0</v>
      </c>
      <c r="F2690" t="s">
        <v>812</v>
      </c>
    </row>
    <row r="2691" spans="1:6" x14ac:dyDescent="0.3">
      <c r="A2691">
        <f>VLOOKUP('Start Here'!$B$2,EntityNumber,2,FALSE)</f>
        <v>510002</v>
      </c>
      <c r="B2691" s="131">
        <f>YEAR('Start Here'!$B$5)</f>
        <v>2025</v>
      </c>
      <c r="C2691" s="213" t="str">
        <f>IF(ISBLANK('Combining-Exhibit 4'!$K$7),"",'Combining-Exhibit 4'!$K$7)</f>
        <v/>
      </c>
      <c r="D2691">
        <v>441500</v>
      </c>
      <c r="E2691" s="115">
        <f>'Combining-Exhibit 4'!L$175</f>
        <v>0</v>
      </c>
      <c r="F2691" t="s">
        <v>812</v>
      </c>
    </row>
    <row r="2692" spans="1:6" x14ac:dyDescent="0.3">
      <c r="A2692">
        <f>VLOOKUP('Start Here'!$B$2,EntityNumber,2,FALSE)</f>
        <v>510002</v>
      </c>
      <c r="B2692" s="131">
        <f>YEAR('Start Here'!$B$5)</f>
        <v>2025</v>
      </c>
      <c r="C2692" s="213" t="str">
        <f>IF(ISBLANK('Combining-Exhibit 4'!$K$7),"",'Combining-Exhibit 4'!$K$7)</f>
        <v/>
      </c>
      <c r="D2692">
        <v>441900</v>
      </c>
      <c r="E2692" s="115">
        <f>'Combining-Exhibit 4'!L$176</f>
        <v>0</v>
      </c>
      <c r="F2692" t="s">
        <v>812</v>
      </c>
    </row>
    <row r="2693" spans="1:6" x14ac:dyDescent="0.3">
      <c r="A2693">
        <f>VLOOKUP('Start Here'!$B$2,EntityNumber,2,FALSE)</f>
        <v>510002</v>
      </c>
      <c r="B2693" s="131">
        <f>YEAR('Start Here'!$B$5)</f>
        <v>2025</v>
      </c>
      <c r="C2693" s="213" t="str">
        <f>IF(ISBLANK('Combining-Exhibit 4'!$K$7),"",'Combining-Exhibit 4'!$K$7)</f>
        <v/>
      </c>
      <c r="D2693">
        <v>442100</v>
      </c>
      <c r="E2693" s="115">
        <f>'Combining-Exhibit 4'!L$178</f>
        <v>0</v>
      </c>
      <c r="F2693" t="s">
        <v>812</v>
      </c>
    </row>
    <row r="2694" spans="1:6" x14ac:dyDescent="0.3">
      <c r="A2694">
        <f>VLOOKUP('Start Here'!$B$2,EntityNumber,2,FALSE)</f>
        <v>510002</v>
      </c>
      <c r="B2694" s="131">
        <f>YEAR('Start Here'!$B$5)</f>
        <v>2025</v>
      </c>
      <c r="C2694" s="213" t="str">
        <f>IF(ISBLANK('Combining-Exhibit 4'!$K$7),"",'Combining-Exhibit 4'!$K$7)</f>
        <v/>
      </c>
      <c r="D2694">
        <v>442200</v>
      </c>
      <c r="E2694" s="115">
        <f>'Combining-Exhibit 4'!L$179</f>
        <v>0</v>
      </c>
      <c r="F2694" t="s">
        <v>812</v>
      </c>
    </row>
    <row r="2695" spans="1:6" x14ac:dyDescent="0.3">
      <c r="A2695">
        <f>VLOOKUP('Start Here'!$B$2,EntityNumber,2,FALSE)</f>
        <v>510002</v>
      </c>
      <c r="B2695" s="131">
        <f>YEAR('Start Here'!$B$5)</f>
        <v>2025</v>
      </c>
      <c r="C2695" s="213" t="str">
        <f>IF(ISBLANK('Combining-Exhibit 4'!$K$7),"",'Combining-Exhibit 4'!$K$7)</f>
        <v/>
      </c>
      <c r="D2695">
        <v>442300</v>
      </c>
      <c r="E2695" s="115">
        <f>'Combining-Exhibit 4'!L$180</f>
        <v>0</v>
      </c>
      <c r="F2695" t="s">
        <v>812</v>
      </c>
    </row>
    <row r="2696" spans="1:6" x14ac:dyDescent="0.3">
      <c r="A2696">
        <f>VLOOKUP('Start Here'!$B$2,EntityNumber,2,FALSE)</f>
        <v>510002</v>
      </c>
      <c r="B2696" s="131">
        <f>YEAR('Start Here'!$B$5)</f>
        <v>2025</v>
      </c>
      <c r="C2696" s="213" t="str">
        <f>IF(ISBLANK('Combining-Exhibit 4'!$K$7),"",'Combining-Exhibit 4'!$K$7)</f>
        <v/>
      </c>
      <c r="D2696">
        <v>442400</v>
      </c>
      <c r="E2696" s="115">
        <f>'Combining-Exhibit 4'!L$181</f>
        <v>0</v>
      </c>
      <c r="F2696" t="s">
        <v>812</v>
      </c>
    </row>
    <row r="2697" spans="1:6" x14ac:dyDescent="0.3">
      <c r="A2697">
        <f>VLOOKUP('Start Here'!$B$2,EntityNumber,2,FALSE)</f>
        <v>510002</v>
      </c>
      <c r="B2697" s="131">
        <f>YEAR('Start Here'!$B$5)</f>
        <v>2025</v>
      </c>
      <c r="C2697" s="213" t="str">
        <f>IF(ISBLANK('Combining-Exhibit 4'!$K$7),"",'Combining-Exhibit 4'!$K$7)</f>
        <v/>
      </c>
      <c r="D2697">
        <v>442500</v>
      </c>
      <c r="E2697" s="115">
        <f>'Combining-Exhibit 4'!L$182</f>
        <v>0</v>
      </c>
      <c r="F2697" t="s">
        <v>812</v>
      </c>
    </row>
    <row r="2698" spans="1:6" x14ac:dyDescent="0.3">
      <c r="A2698">
        <f>VLOOKUP('Start Here'!$B$2,EntityNumber,2,FALSE)</f>
        <v>510002</v>
      </c>
      <c r="B2698" s="131">
        <f>YEAR('Start Here'!$B$5)</f>
        <v>2025</v>
      </c>
      <c r="C2698" s="213" t="str">
        <f>IF(ISBLANK('Combining-Exhibit 4'!$K$7),"",'Combining-Exhibit 4'!$K$7)</f>
        <v/>
      </c>
      <c r="D2698">
        <v>442600</v>
      </c>
      <c r="E2698" s="115">
        <f>'Combining-Exhibit 4'!L$183</f>
        <v>0</v>
      </c>
      <c r="F2698" t="s">
        <v>812</v>
      </c>
    </row>
    <row r="2699" spans="1:6" x14ac:dyDescent="0.3">
      <c r="A2699">
        <f>VLOOKUP('Start Here'!$B$2,EntityNumber,2,FALSE)</f>
        <v>510002</v>
      </c>
      <c r="B2699" s="131">
        <f>YEAR('Start Here'!$B$5)</f>
        <v>2025</v>
      </c>
      <c r="C2699" s="213" t="str">
        <f>IF(ISBLANK('Combining-Exhibit 4'!$K$7),"",'Combining-Exhibit 4'!$K$7)</f>
        <v/>
      </c>
      <c r="D2699">
        <v>442900</v>
      </c>
      <c r="E2699" s="115">
        <f>'Combining-Exhibit 4'!L$184</f>
        <v>0</v>
      </c>
      <c r="F2699" t="s">
        <v>812</v>
      </c>
    </row>
    <row r="2700" spans="1:6" x14ac:dyDescent="0.3">
      <c r="A2700">
        <f>VLOOKUP('Start Here'!$B$2,EntityNumber,2,FALSE)</f>
        <v>510002</v>
      </c>
      <c r="B2700" s="131">
        <f>YEAR('Start Here'!$B$5)</f>
        <v>2025</v>
      </c>
      <c r="C2700" s="213" t="str">
        <f>IF(ISBLANK('Combining-Exhibit 4'!$K$7),"",'Combining-Exhibit 4'!$K$7)</f>
        <v/>
      </c>
      <c r="D2700">
        <v>443100</v>
      </c>
      <c r="E2700" s="115">
        <f>'Combining-Exhibit 4'!L$186</f>
        <v>0</v>
      </c>
      <c r="F2700" t="s">
        <v>812</v>
      </c>
    </row>
    <row r="2701" spans="1:6" x14ac:dyDescent="0.3">
      <c r="A2701">
        <f>VLOOKUP('Start Here'!$B$2,EntityNumber,2,FALSE)</f>
        <v>510002</v>
      </c>
      <c r="B2701" s="131">
        <f>YEAR('Start Here'!$B$5)</f>
        <v>2025</v>
      </c>
      <c r="C2701" s="213" t="str">
        <f>IF(ISBLANK('Combining-Exhibit 4'!$K$7),"",'Combining-Exhibit 4'!$K$7)</f>
        <v/>
      </c>
      <c r="D2701">
        <v>443200</v>
      </c>
      <c r="E2701" s="115">
        <f>'Combining-Exhibit 4'!L$187</f>
        <v>0</v>
      </c>
      <c r="F2701" t="s">
        <v>812</v>
      </c>
    </row>
    <row r="2702" spans="1:6" x14ac:dyDescent="0.3">
      <c r="A2702">
        <f>VLOOKUP('Start Here'!$B$2,EntityNumber,2,FALSE)</f>
        <v>510002</v>
      </c>
      <c r="B2702" s="131">
        <f>YEAR('Start Here'!$B$5)</f>
        <v>2025</v>
      </c>
      <c r="C2702" s="213" t="str">
        <f>IF(ISBLANK('Combining-Exhibit 4'!$K$7),"",'Combining-Exhibit 4'!$K$7)</f>
        <v/>
      </c>
      <c r="D2702">
        <v>443300</v>
      </c>
      <c r="E2702" s="115">
        <f>'Combining-Exhibit 4'!L$188</f>
        <v>0</v>
      </c>
      <c r="F2702" t="s">
        <v>812</v>
      </c>
    </row>
    <row r="2703" spans="1:6" x14ac:dyDescent="0.3">
      <c r="A2703">
        <f>VLOOKUP('Start Here'!$B$2,EntityNumber,2,FALSE)</f>
        <v>510002</v>
      </c>
      <c r="B2703" s="131">
        <f>YEAR('Start Here'!$B$5)</f>
        <v>2025</v>
      </c>
      <c r="C2703" s="213" t="str">
        <f>IF(ISBLANK('Combining-Exhibit 4'!$K$7),"",'Combining-Exhibit 4'!$K$7)</f>
        <v/>
      </c>
      <c r="D2703">
        <v>443400</v>
      </c>
      <c r="E2703" s="115">
        <f>'Combining-Exhibit 4'!L$189</f>
        <v>0</v>
      </c>
      <c r="F2703" t="s">
        <v>812</v>
      </c>
    </row>
    <row r="2704" spans="1:6" x14ac:dyDescent="0.3">
      <c r="A2704">
        <f>VLOOKUP('Start Here'!$B$2,EntityNumber,2,FALSE)</f>
        <v>510002</v>
      </c>
      <c r="B2704" s="131">
        <f>YEAR('Start Here'!$B$5)</f>
        <v>2025</v>
      </c>
      <c r="C2704" s="213" t="str">
        <f>IF(ISBLANK('Combining-Exhibit 4'!$K$7),"",'Combining-Exhibit 4'!$K$7)</f>
        <v/>
      </c>
      <c r="D2704">
        <v>443900</v>
      </c>
      <c r="E2704" s="115">
        <f>'Combining-Exhibit 4'!L$190</f>
        <v>0</v>
      </c>
      <c r="F2704" t="s">
        <v>812</v>
      </c>
    </row>
    <row r="2705" spans="1:6" x14ac:dyDescent="0.3">
      <c r="A2705">
        <f>VLOOKUP('Start Here'!$B$2,EntityNumber,2,FALSE)</f>
        <v>510002</v>
      </c>
      <c r="B2705" s="131">
        <f>YEAR('Start Here'!$B$5)</f>
        <v>2025</v>
      </c>
      <c r="C2705" s="213" t="str">
        <f>IF(ISBLANK('Combining-Exhibit 4'!$K$7),"",'Combining-Exhibit 4'!$K$7)</f>
        <v/>
      </c>
      <c r="D2705">
        <v>444100</v>
      </c>
      <c r="E2705" s="115">
        <f>'Combining-Exhibit 4'!L$192</f>
        <v>0</v>
      </c>
      <c r="F2705" t="s">
        <v>812</v>
      </c>
    </row>
    <row r="2706" spans="1:6" x14ac:dyDescent="0.3">
      <c r="A2706">
        <f>VLOOKUP('Start Here'!$B$2,EntityNumber,2,FALSE)</f>
        <v>510002</v>
      </c>
      <c r="B2706" s="131">
        <f>YEAR('Start Here'!$B$5)</f>
        <v>2025</v>
      </c>
      <c r="C2706" s="213" t="str">
        <f>IF(ISBLANK('Combining-Exhibit 4'!$K$7),"",'Combining-Exhibit 4'!$K$7)</f>
        <v/>
      </c>
      <c r="D2706">
        <v>444200</v>
      </c>
      <c r="E2706" s="115">
        <f>'Combining-Exhibit 4'!L$193</f>
        <v>0</v>
      </c>
      <c r="F2706" t="s">
        <v>812</v>
      </c>
    </row>
    <row r="2707" spans="1:6" x14ac:dyDescent="0.3">
      <c r="A2707">
        <f>VLOOKUP('Start Here'!$B$2,EntityNumber,2,FALSE)</f>
        <v>510002</v>
      </c>
      <c r="B2707" s="131">
        <f>YEAR('Start Here'!$B$5)</f>
        <v>2025</v>
      </c>
      <c r="C2707" s="213" t="str">
        <f>IF(ISBLANK('Combining-Exhibit 4'!$K$7),"",'Combining-Exhibit 4'!$K$7)</f>
        <v/>
      </c>
      <c r="D2707">
        <v>444300</v>
      </c>
      <c r="E2707" s="115">
        <f>'Combining-Exhibit 4'!L$194</f>
        <v>0</v>
      </c>
      <c r="F2707" t="s">
        <v>812</v>
      </c>
    </row>
    <row r="2708" spans="1:6" x14ac:dyDescent="0.3">
      <c r="A2708">
        <f>VLOOKUP('Start Here'!$B$2,EntityNumber,2,FALSE)</f>
        <v>510002</v>
      </c>
      <c r="B2708" s="131">
        <f>YEAR('Start Here'!$B$5)</f>
        <v>2025</v>
      </c>
      <c r="C2708" s="213" t="str">
        <f>IF(ISBLANK('Combining-Exhibit 4'!$K$7),"",'Combining-Exhibit 4'!$K$7)</f>
        <v/>
      </c>
      <c r="D2708">
        <v>444400</v>
      </c>
      <c r="E2708" s="115">
        <f>'Combining-Exhibit 4'!L$195</f>
        <v>0</v>
      </c>
      <c r="F2708" t="s">
        <v>812</v>
      </c>
    </row>
    <row r="2709" spans="1:6" x14ac:dyDescent="0.3">
      <c r="A2709">
        <f>VLOOKUP('Start Here'!$B$2,EntityNumber,2,FALSE)</f>
        <v>510002</v>
      </c>
      <c r="B2709" s="131">
        <f>YEAR('Start Here'!$B$5)</f>
        <v>2025</v>
      </c>
      <c r="C2709" s="213" t="str">
        <f>IF(ISBLANK('Combining-Exhibit 4'!$K$7),"",'Combining-Exhibit 4'!$K$7)</f>
        <v/>
      </c>
      <c r="D2709">
        <v>444500</v>
      </c>
      <c r="E2709" s="115">
        <f>'Combining-Exhibit 4'!L$196</f>
        <v>0</v>
      </c>
      <c r="F2709" t="s">
        <v>812</v>
      </c>
    </row>
    <row r="2710" spans="1:6" x14ac:dyDescent="0.3">
      <c r="A2710">
        <f>VLOOKUP('Start Here'!$B$2,EntityNumber,2,FALSE)</f>
        <v>510002</v>
      </c>
      <c r="B2710" s="131">
        <f>YEAR('Start Here'!$B$5)</f>
        <v>2025</v>
      </c>
      <c r="C2710" s="213" t="str">
        <f>IF(ISBLANK('Combining-Exhibit 4'!$K$7),"",'Combining-Exhibit 4'!$K$7)</f>
        <v/>
      </c>
      <c r="D2710">
        <v>444900</v>
      </c>
      <c r="E2710" s="115">
        <f>'Combining-Exhibit 4'!L$197</f>
        <v>0</v>
      </c>
      <c r="F2710" t="s">
        <v>812</v>
      </c>
    </row>
    <row r="2711" spans="1:6" x14ac:dyDescent="0.3">
      <c r="A2711">
        <f>VLOOKUP('Start Here'!$B$2,EntityNumber,2,FALSE)</f>
        <v>510002</v>
      </c>
      <c r="B2711" s="131">
        <f>YEAR('Start Here'!$B$5)</f>
        <v>2025</v>
      </c>
      <c r="C2711" s="213" t="str">
        <f>IF(ISBLANK('Combining-Exhibit 4'!$K$7),"",'Combining-Exhibit 4'!$K$7)</f>
        <v/>
      </c>
      <c r="D2711">
        <v>451100</v>
      </c>
      <c r="E2711" s="115">
        <f>'Combining-Exhibit 4'!L$202</f>
        <v>0</v>
      </c>
      <c r="F2711" t="s">
        <v>812</v>
      </c>
    </row>
    <row r="2712" spans="1:6" x14ac:dyDescent="0.3">
      <c r="A2712">
        <f>VLOOKUP('Start Here'!$B$2,EntityNumber,2,FALSE)</f>
        <v>510002</v>
      </c>
      <c r="B2712" s="131">
        <f>YEAR('Start Here'!$B$5)</f>
        <v>2025</v>
      </c>
      <c r="C2712" s="213" t="str">
        <f>IF(ISBLANK('Combining-Exhibit 4'!$K$7),"",'Combining-Exhibit 4'!$K$7)</f>
        <v/>
      </c>
      <c r="D2712">
        <v>451200</v>
      </c>
      <c r="E2712" s="115">
        <f>'Combining-Exhibit 4'!L$203</f>
        <v>0</v>
      </c>
      <c r="F2712" t="s">
        <v>812</v>
      </c>
    </row>
    <row r="2713" spans="1:6" x14ac:dyDescent="0.3">
      <c r="A2713">
        <f>VLOOKUP('Start Here'!$B$2,EntityNumber,2,FALSE)</f>
        <v>510002</v>
      </c>
      <c r="B2713" s="131">
        <f>YEAR('Start Here'!$B$5)</f>
        <v>2025</v>
      </c>
      <c r="C2713" s="213" t="str">
        <f>IF(ISBLANK('Combining-Exhibit 4'!$K$7),"",'Combining-Exhibit 4'!$K$7)</f>
        <v/>
      </c>
      <c r="D2713">
        <v>451300</v>
      </c>
      <c r="E2713" s="115">
        <f>'Combining-Exhibit 4'!L$204</f>
        <v>0</v>
      </c>
      <c r="F2713" t="s">
        <v>812</v>
      </c>
    </row>
    <row r="2714" spans="1:6" x14ac:dyDescent="0.3">
      <c r="A2714">
        <f>VLOOKUP('Start Here'!$B$2,EntityNumber,2,FALSE)</f>
        <v>510002</v>
      </c>
      <c r="B2714" s="131">
        <f>YEAR('Start Here'!$B$5)</f>
        <v>2025</v>
      </c>
      <c r="C2714" s="213" t="str">
        <f>IF(ISBLANK('Combining-Exhibit 4'!$K$7),"",'Combining-Exhibit 4'!$K$7)</f>
        <v/>
      </c>
      <c r="D2714">
        <v>451400</v>
      </c>
      <c r="E2714" s="115">
        <f>'Combining-Exhibit 4'!L$205</f>
        <v>0</v>
      </c>
      <c r="F2714" t="s">
        <v>812</v>
      </c>
    </row>
    <row r="2715" spans="1:6" x14ac:dyDescent="0.3">
      <c r="A2715">
        <f>VLOOKUP('Start Here'!$B$2,EntityNumber,2,FALSE)</f>
        <v>510002</v>
      </c>
      <c r="B2715" s="131">
        <f>YEAR('Start Here'!$B$5)</f>
        <v>2025</v>
      </c>
      <c r="C2715" s="213" t="str">
        <f>IF(ISBLANK('Combining-Exhibit 4'!$K$7),"",'Combining-Exhibit 4'!$K$7)</f>
        <v/>
      </c>
      <c r="D2715">
        <v>451500</v>
      </c>
      <c r="E2715" s="115">
        <f>'Combining-Exhibit 4'!L$206</f>
        <v>0</v>
      </c>
      <c r="F2715" t="s">
        <v>812</v>
      </c>
    </row>
    <row r="2716" spans="1:6" x14ac:dyDescent="0.3">
      <c r="A2716">
        <f>VLOOKUP('Start Here'!$B$2,EntityNumber,2,FALSE)</f>
        <v>510002</v>
      </c>
      <c r="B2716" s="131">
        <f>YEAR('Start Here'!$B$5)</f>
        <v>2025</v>
      </c>
      <c r="C2716" s="213" t="str">
        <f>IF(ISBLANK('Combining-Exhibit 4'!$K$7),"",'Combining-Exhibit 4'!$K$7)</f>
        <v/>
      </c>
      <c r="D2716">
        <v>451600</v>
      </c>
      <c r="E2716" s="115">
        <f>'Combining-Exhibit 4'!L$207</f>
        <v>0</v>
      </c>
      <c r="F2716" t="s">
        <v>812</v>
      </c>
    </row>
    <row r="2717" spans="1:6" x14ac:dyDescent="0.3">
      <c r="A2717">
        <f>VLOOKUP('Start Here'!$B$2,EntityNumber,2,FALSE)</f>
        <v>510002</v>
      </c>
      <c r="B2717" s="131">
        <f>YEAR('Start Here'!$B$5)</f>
        <v>2025</v>
      </c>
      <c r="C2717" s="213" t="str">
        <f>IF(ISBLANK('Combining-Exhibit 4'!$K$7),"",'Combining-Exhibit 4'!$K$7)</f>
        <v/>
      </c>
      <c r="D2717">
        <v>451900</v>
      </c>
      <c r="E2717" s="115">
        <f>'Combining-Exhibit 4'!L$208</f>
        <v>0</v>
      </c>
      <c r="F2717" t="s">
        <v>812</v>
      </c>
    </row>
    <row r="2718" spans="1:6" x14ac:dyDescent="0.3">
      <c r="A2718">
        <f>VLOOKUP('Start Here'!$B$2,EntityNumber,2,FALSE)</f>
        <v>510002</v>
      </c>
      <c r="B2718" s="131">
        <f>YEAR('Start Here'!$B$5)</f>
        <v>2025</v>
      </c>
      <c r="C2718" s="213" t="str">
        <f>IF(ISBLANK('Combining-Exhibit 4'!$K$7),"",'Combining-Exhibit 4'!$K$7)</f>
        <v/>
      </c>
      <c r="D2718">
        <v>452100</v>
      </c>
      <c r="E2718" s="115">
        <f>'Combining-Exhibit 4'!L$210</f>
        <v>0</v>
      </c>
      <c r="F2718" t="s">
        <v>812</v>
      </c>
    </row>
    <row r="2719" spans="1:6" x14ac:dyDescent="0.3">
      <c r="A2719">
        <f>VLOOKUP('Start Here'!$B$2,EntityNumber,2,FALSE)</f>
        <v>510002</v>
      </c>
      <c r="B2719" s="131">
        <f>YEAR('Start Here'!$B$5)</f>
        <v>2025</v>
      </c>
      <c r="C2719" s="213" t="str">
        <f>IF(ISBLANK('Combining-Exhibit 4'!$K$7),"",'Combining-Exhibit 4'!$K$7)</f>
        <v/>
      </c>
      <c r="D2719">
        <v>452200</v>
      </c>
      <c r="E2719" s="115">
        <f>'Combining-Exhibit 4'!L$211</f>
        <v>0</v>
      </c>
      <c r="F2719" t="s">
        <v>812</v>
      </c>
    </row>
    <row r="2720" spans="1:6" x14ac:dyDescent="0.3">
      <c r="A2720">
        <f>VLOOKUP('Start Here'!$B$2,EntityNumber,2,FALSE)</f>
        <v>510002</v>
      </c>
      <c r="B2720" s="131">
        <f>YEAR('Start Here'!$B$5)</f>
        <v>2025</v>
      </c>
      <c r="C2720" s="213" t="str">
        <f>IF(ISBLANK('Combining-Exhibit 4'!$K$7),"",'Combining-Exhibit 4'!$K$7)</f>
        <v/>
      </c>
      <c r="D2720">
        <v>452300</v>
      </c>
      <c r="E2720" s="115">
        <f>'Combining-Exhibit 4'!L$212</f>
        <v>0</v>
      </c>
      <c r="F2720" t="s">
        <v>812</v>
      </c>
    </row>
    <row r="2721" spans="1:6" x14ac:dyDescent="0.3">
      <c r="A2721">
        <f>VLOOKUP('Start Here'!$B$2,EntityNumber,2,FALSE)</f>
        <v>510002</v>
      </c>
      <c r="B2721" s="131">
        <f>YEAR('Start Here'!$B$5)</f>
        <v>2025</v>
      </c>
      <c r="C2721" s="213" t="str">
        <f>IF(ISBLANK('Combining-Exhibit 4'!$K$7),"",'Combining-Exhibit 4'!$K$7)</f>
        <v/>
      </c>
      <c r="D2721">
        <v>452400</v>
      </c>
      <c r="E2721" s="115">
        <f>'Combining-Exhibit 4'!L$213</f>
        <v>0</v>
      </c>
      <c r="F2721" t="s">
        <v>812</v>
      </c>
    </row>
    <row r="2722" spans="1:6" x14ac:dyDescent="0.3">
      <c r="A2722">
        <f>VLOOKUP('Start Here'!$B$2,EntityNumber,2,FALSE)</f>
        <v>510002</v>
      </c>
      <c r="B2722" s="131">
        <f>YEAR('Start Here'!$B$5)</f>
        <v>2025</v>
      </c>
      <c r="C2722" s="213" t="str">
        <f>IF(ISBLANK('Combining-Exhibit 4'!$K$7),"",'Combining-Exhibit 4'!$K$7)</f>
        <v/>
      </c>
      <c r="D2722">
        <v>452500</v>
      </c>
      <c r="E2722" s="115">
        <f>'Combining-Exhibit 4'!L$214</f>
        <v>0</v>
      </c>
      <c r="F2722" t="s">
        <v>812</v>
      </c>
    </row>
    <row r="2723" spans="1:6" x14ac:dyDescent="0.3">
      <c r="A2723">
        <f>VLOOKUP('Start Here'!$B$2,EntityNumber,2,FALSE)</f>
        <v>510002</v>
      </c>
      <c r="B2723" s="131">
        <f>YEAR('Start Here'!$B$5)</f>
        <v>2025</v>
      </c>
      <c r="C2723" s="213" t="str">
        <f>IF(ISBLANK('Combining-Exhibit 4'!$K$7),"",'Combining-Exhibit 4'!$K$7)</f>
        <v/>
      </c>
      <c r="D2723">
        <v>452900</v>
      </c>
      <c r="E2723" s="115">
        <f>'Combining-Exhibit 4'!L$215</f>
        <v>0</v>
      </c>
      <c r="F2723" t="s">
        <v>812</v>
      </c>
    </row>
    <row r="2724" spans="1:6" x14ac:dyDescent="0.3">
      <c r="A2724">
        <f>VLOOKUP('Start Here'!$B$2,EntityNumber,2,FALSE)</f>
        <v>510002</v>
      </c>
      <c r="B2724" s="131">
        <f>YEAR('Start Here'!$B$5)</f>
        <v>2025</v>
      </c>
      <c r="C2724" s="213" t="str">
        <f>IF(ISBLANK('Combining-Exhibit 4'!$K$7),"",'Combining-Exhibit 4'!$K$7)</f>
        <v/>
      </c>
      <c r="D2724">
        <v>461100</v>
      </c>
      <c r="E2724" s="115">
        <f>'Combining-Exhibit 4'!L$220</f>
        <v>0</v>
      </c>
      <c r="F2724" t="s">
        <v>812</v>
      </c>
    </row>
    <row r="2725" spans="1:6" x14ac:dyDescent="0.3">
      <c r="A2725">
        <f>VLOOKUP('Start Here'!$B$2,EntityNumber,2,FALSE)</f>
        <v>510002</v>
      </c>
      <c r="B2725" s="131">
        <f>YEAR('Start Here'!$B$5)</f>
        <v>2025</v>
      </c>
      <c r="C2725" s="213" t="str">
        <f>IF(ISBLANK('Combining-Exhibit 4'!$K$7),"",'Combining-Exhibit 4'!$K$7)</f>
        <v/>
      </c>
      <c r="D2725">
        <v>461200</v>
      </c>
      <c r="E2725" s="115">
        <f>'Combining-Exhibit 4'!L$221</f>
        <v>0</v>
      </c>
      <c r="F2725" t="s">
        <v>812</v>
      </c>
    </row>
    <row r="2726" spans="1:6" x14ac:dyDescent="0.3">
      <c r="A2726">
        <f>VLOOKUP('Start Here'!$B$2,EntityNumber,2,FALSE)</f>
        <v>510002</v>
      </c>
      <c r="B2726" s="131">
        <f>YEAR('Start Here'!$B$5)</f>
        <v>2025</v>
      </c>
      <c r="C2726" s="213" t="str">
        <f>IF(ISBLANK('Combining-Exhibit 4'!$K$7),"",'Combining-Exhibit 4'!$K$7)</f>
        <v/>
      </c>
      <c r="D2726">
        <v>461300</v>
      </c>
      <c r="E2726" s="115">
        <f>'Combining-Exhibit 4'!L$222</f>
        <v>0</v>
      </c>
      <c r="F2726" t="s">
        <v>812</v>
      </c>
    </row>
    <row r="2727" spans="1:6" x14ac:dyDescent="0.3">
      <c r="A2727">
        <f>VLOOKUP('Start Here'!$B$2,EntityNumber,2,FALSE)</f>
        <v>510002</v>
      </c>
      <c r="B2727" s="131">
        <f>YEAR('Start Here'!$B$5)</f>
        <v>2025</v>
      </c>
      <c r="C2727" s="213" t="str">
        <f>IF(ISBLANK('Combining-Exhibit 4'!$K$7),"",'Combining-Exhibit 4'!$K$7)</f>
        <v/>
      </c>
      <c r="D2727">
        <v>461400</v>
      </c>
      <c r="E2727" s="115">
        <f>'Combining-Exhibit 4'!L$223</f>
        <v>0</v>
      </c>
      <c r="F2727" t="s">
        <v>812</v>
      </c>
    </row>
    <row r="2728" spans="1:6" x14ac:dyDescent="0.3">
      <c r="A2728">
        <f>VLOOKUP('Start Here'!$B$2,EntityNumber,2,FALSE)</f>
        <v>510002</v>
      </c>
      <c r="B2728" s="131">
        <f>YEAR('Start Here'!$B$5)</f>
        <v>2025</v>
      </c>
      <c r="C2728" s="213" t="str">
        <f>IF(ISBLANK('Combining-Exhibit 4'!$K$7),"",'Combining-Exhibit 4'!$K$7)</f>
        <v/>
      </c>
      <c r="D2728">
        <v>461500</v>
      </c>
      <c r="E2728" s="115">
        <f>'Combining-Exhibit 4'!L$224</f>
        <v>0</v>
      </c>
      <c r="F2728" t="s">
        <v>812</v>
      </c>
    </row>
    <row r="2729" spans="1:6" x14ac:dyDescent="0.3">
      <c r="A2729">
        <f>VLOOKUP('Start Here'!$B$2,EntityNumber,2,FALSE)</f>
        <v>510002</v>
      </c>
      <c r="B2729" s="131">
        <f>YEAR('Start Here'!$B$5)</f>
        <v>2025</v>
      </c>
      <c r="C2729" s="213" t="str">
        <f>IF(ISBLANK('Combining-Exhibit 4'!$K$7),"",'Combining-Exhibit 4'!$K$7)</f>
        <v/>
      </c>
      <c r="D2729">
        <v>461600</v>
      </c>
      <c r="E2729" s="115">
        <f>'Combining-Exhibit 4'!L$225</f>
        <v>0</v>
      </c>
      <c r="F2729" t="s">
        <v>812</v>
      </c>
    </row>
    <row r="2730" spans="1:6" x14ac:dyDescent="0.3">
      <c r="A2730">
        <f>VLOOKUP('Start Here'!$B$2,EntityNumber,2,FALSE)</f>
        <v>510002</v>
      </c>
      <c r="B2730" s="131">
        <f>YEAR('Start Here'!$B$5)</f>
        <v>2025</v>
      </c>
      <c r="C2730" s="213" t="str">
        <f>IF(ISBLANK('Combining-Exhibit 4'!$K$7),"",'Combining-Exhibit 4'!$K$7)</f>
        <v/>
      </c>
      <c r="D2730">
        <v>461900</v>
      </c>
      <c r="E2730" s="115">
        <f>'Combining-Exhibit 4'!L$226</f>
        <v>0</v>
      </c>
      <c r="F2730" t="s">
        <v>812</v>
      </c>
    </row>
    <row r="2731" spans="1:6" x14ac:dyDescent="0.3">
      <c r="A2731">
        <f>VLOOKUP('Start Here'!$B$2,EntityNumber,2,FALSE)</f>
        <v>510002</v>
      </c>
      <c r="B2731" s="131">
        <f>YEAR('Start Here'!$B$5)</f>
        <v>2025</v>
      </c>
      <c r="C2731" s="213" t="str">
        <f>IF(ISBLANK('Combining-Exhibit 4'!$K$7),"",'Combining-Exhibit 4'!$K$7)</f>
        <v/>
      </c>
      <c r="D2731">
        <v>462100</v>
      </c>
      <c r="E2731" s="115">
        <f>'Combining-Exhibit 4'!L$228</f>
        <v>0</v>
      </c>
      <c r="F2731" t="s">
        <v>812</v>
      </c>
    </row>
    <row r="2732" spans="1:6" x14ac:dyDescent="0.3">
      <c r="A2732">
        <f>VLOOKUP('Start Here'!$B$2,EntityNumber,2,FALSE)</f>
        <v>510002</v>
      </c>
      <c r="B2732" s="131">
        <f>YEAR('Start Here'!$B$5)</f>
        <v>2025</v>
      </c>
      <c r="C2732" s="213" t="str">
        <f>IF(ISBLANK('Combining-Exhibit 4'!$K$7),"",'Combining-Exhibit 4'!$K$7)</f>
        <v/>
      </c>
      <c r="D2732">
        <v>462200</v>
      </c>
      <c r="E2732" s="115">
        <f>'Combining-Exhibit 4'!L$229</f>
        <v>0</v>
      </c>
      <c r="F2732" t="s">
        <v>812</v>
      </c>
    </row>
    <row r="2733" spans="1:6" x14ac:dyDescent="0.3">
      <c r="A2733">
        <f>VLOOKUP('Start Here'!$B$2,EntityNumber,2,FALSE)</f>
        <v>510002</v>
      </c>
      <c r="B2733" s="131">
        <f>YEAR('Start Here'!$B$5)</f>
        <v>2025</v>
      </c>
      <c r="C2733" s="213" t="str">
        <f>IF(ISBLANK('Combining-Exhibit 4'!$K$7),"",'Combining-Exhibit 4'!$K$7)</f>
        <v/>
      </c>
      <c r="D2733">
        <v>462300</v>
      </c>
      <c r="E2733" s="115">
        <f>'Combining-Exhibit 4'!L$230</f>
        <v>0</v>
      </c>
      <c r="F2733" t="s">
        <v>812</v>
      </c>
    </row>
    <row r="2734" spans="1:6" x14ac:dyDescent="0.3">
      <c r="A2734">
        <f>VLOOKUP('Start Here'!$B$2,EntityNumber,2,FALSE)</f>
        <v>510002</v>
      </c>
      <c r="B2734" s="131">
        <f>YEAR('Start Here'!$B$5)</f>
        <v>2025</v>
      </c>
      <c r="C2734" s="213" t="str">
        <f>IF(ISBLANK('Combining-Exhibit 4'!$K$7),"",'Combining-Exhibit 4'!$K$7)</f>
        <v/>
      </c>
      <c r="D2734">
        <v>462400</v>
      </c>
      <c r="E2734" s="115">
        <f>'Combining-Exhibit 4'!L$231</f>
        <v>0</v>
      </c>
      <c r="F2734" t="s">
        <v>812</v>
      </c>
    </row>
    <row r="2735" spans="1:6" x14ac:dyDescent="0.3">
      <c r="A2735">
        <f>VLOOKUP('Start Here'!$B$2,EntityNumber,2,FALSE)</f>
        <v>510002</v>
      </c>
      <c r="B2735" s="131">
        <f>YEAR('Start Here'!$B$5)</f>
        <v>2025</v>
      </c>
      <c r="C2735" s="213" t="str">
        <f>IF(ISBLANK('Combining-Exhibit 4'!$K$7),"",'Combining-Exhibit 4'!$K$7)</f>
        <v/>
      </c>
      <c r="D2735">
        <v>462900</v>
      </c>
      <c r="E2735" s="115">
        <f>'Combining-Exhibit 4'!L$232</f>
        <v>0</v>
      </c>
      <c r="F2735" t="s">
        <v>812</v>
      </c>
    </row>
    <row r="2736" spans="1:6" x14ac:dyDescent="0.3">
      <c r="A2736">
        <f>VLOOKUP('Start Here'!$B$2,EntityNumber,2,FALSE)</f>
        <v>510002</v>
      </c>
      <c r="B2736" s="131">
        <f>YEAR('Start Here'!$B$5)</f>
        <v>2025</v>
      </c>
      <c r="C2736" s="213" t="str">
        <f>IF(ISBLANK('Combining-Exhibit 4'!$K$7),"",'Combining-Exhibit 4'!$K$7)</f>
        <v/>
      </c>
      <c r="D2736">
        <v>471100</v>
      </c>
      <c r="E2736" s="115">
        <f>'Combining-Exhibit 4'!L$237</f>
        <v>0</v>
      </c>
      <c r="F2736" t="s">
        <v>812</v>
      </c>
    </row>
    <row r="2737" spans="1:6" x14ac:dyDescent="0.3">
      <c r="A2737">
        <f>VLOOKUP('Start Here'!$B$2,EntityNumber,2,FALSE)</f>
        <v>510002</v>
      </c>
      <c r="B2737" s="131">
        <f>YEAR('Start Here'!$B$5)</f>
        <v>2025</v>
      </c>
      <c r="C2737" s="213" t="str">
        <f>IF(ISBLANK('Combining-Exhibit 4'!$K$7),"",'Combining-Exhibit 4'!$K$7)</f>
        <v/>
      </c>
      <c r="D2737">
        <v>471200</v>
      </c>
      <c r="E2737" s="115">
        <f>'Combining-Exhibit 4'!L$238</f>
        <v>0</v>
      </c>
      <c r="F2737" t="s">
        <v>812</v>
      </c>
    </row>
    <row r="2738" spans="1:6" x14ac:dyDescent="0.3">
      <c r="A2738">
        <f>VLOOKUP('Start Here'!$B$2,EntityNumber,2,FALSE)</f>
        <v>510002</v>
      </c>
      <c r="B2738" s="131">
        <f>YEAR('Start Here'!$B$5)</f>
        <v>2025</v>
      </c>
      <c r="C2738" s="213" t="str">
        <f>IF(ISBLANK('Combining-Exhibit 4'!$K$7),"",'Combining-Exhibit 4'!$K$7)</f>
        <v/>
      </c>
      <c r="D2738">
        <v>471900</v>
      </c>
      <c r="E2738" s="115">
        <f>'Combining-Exhibit 4'!L$239</f>
        <v>0</v>
      </c>
      <c r="F2738" t="s">
        <v>812</v>
      </c>
    </row>
    <row r="2739" spans="1:6" x14ac:dyDescent="0.3">
      <c r="A2739">
        <f>VLOOKUP('Start Here'!$B$2,EntityNumber,2,FALSE)</f>
        <v>510002</v>
      </c>
      <c r="B2739" s="131">
        <f>YEAR('Start Here'!$B$5)</f>
        <v>2025</v>
      </c>
      <c r="C2739" s="213" t="str">
        <f>IF(ISBLANK('Combining-Exhibit 4'!$K$7),"",'Combining-Exhibit 4'!$K$7)</f>
        <v/>
      </c>
      <c r="D2739">
        <v>472100</v>
      </c>
      <c r="E2739" s="115">
        <f>'Combining-Exhibit 4'!L$241</f>
        <v>0</v>
      </c>
      <c r="F2739" t="s">
        <v>812</v>
      </c>
    </row>
    <row r="2740" spans="1:6" x14ac:dyDescent="0.3">
      <c r="A2740">
        <f>VLOOKUP('Start Here'!$B$2,EntityNumber,2,FALSE)</f>
        <v>510002</v>
      </c>
      <c r="B2740" s="131">
        <f>YEAR('Start Here'!$B$5)</f>
        <v>2025</v>
      </c>
      <c r="C2740" s="213" t="str">
        <f>IF(ISBLANK('Combining-Exhibit 4'!$K$7),"",'Combining-Exhibit 4'!$K$7)</f>
        <v/>
      </c>
      <c r="D2740">
        <v>471900</v>
      </c>
      <c r="E2740" s="115">
        <f>'Combining-Exhibit 4'!L$242</f>
        <v>0</v>
      </c>
      <c r="F2740" t="s">
        <v>812</v>
      </c>
    </row>
    <row r="2741" spans="1:6" x14ac:dyDescent="0.3">
      <c r="A2741">
        <f>VLOOKUP('Start Here'!$B$2,EntityNumber,2,FALSE)</f>
        <v>510002</v>
      </c>
      <c r="B2741" s="131">
        <f>YEAR('Start Here'!$B$5)</f>
        <v>2025</v>
      </c>
      <c r="C2741" s="213" t="str">
        <f>IF(ISBLANK('Combining-Exhibit 4'!$K$7),"",'Combining-Exhibit 4'!$K$7)</f>
        <v/>
      </c>
      <c r="D2741">
        <v>475000</v>
      </c>
      <c r="E2741" s="115">
        <f>'Combining-Exhibit 4'!L$245</f>
        <v>0</v>
      </c>
      <c r="F2741" t="s">
        <v>812</v>
      </c>
    </row>
    <row r="2742" spans="1:6" x14ac:dyDescent="0.3">
      <c r="A2742">
        <f>VLOOKUP('Start Here'!$B$2,EntityNumber,2,FALSE)</f>
        <v>510002</v>
      </c>
      <c r="B2742" s="131">
        <f>YEAR('Start Here'!$B$5)</f>
        <v>2025</v>
      </c>
      <c r="C2742" s="213" t="str">
        <f>IF(ISBLANK('Combining-Exhibit 4'!$K$7),"",'Combining-Exhibit 4'!$K$7)</f>
        <v/>
      </c>
      <c r="D2742">
        <v>480000</v>
      </c>
      <c r="E2742" s="115">
        <f>'Combining-Exhibit 4'!L$246</f>
        <v>0</v>
      </c>
      <c r="F2742" t="s">
        <v>812</v>
      </c>
    </row>
    <row r="2743" spans="1:6" x14ac:dyDescent="0.3">
      <c r="A2743">
        <f>VLOOKUP('Start Here'!$B$2,EntityNumber,2,FALSE)</f>
        <v>510002</v>
      </c>
      <c r="B2743" s="131">
        <f>YEAR('Start Here'!$B$5)</f>
        <v>2025</v>
      </c>
      <c r="C2743" s="213" t="str">
        <f>IF(ISBLANK('Combining-Exhibit 4'!$K$7),"",'Combining-Exhibit 4'!$K$7)</f>
        <v/>
      </c>
      <c r="D2743">
        <v>485000</v>
      </c>
      <c r="E2743" s="115">
        <f>'Combining-Exhibit 4'!L$247</f>
        <v>0</v>
      </c>
      <c r="F2743" t="s">
        <v>812</v>
      </c>
    </row>
    <row r="2744" spans="1:6" x14ac:dyDescent="0.3">
      <c r="A2744">
        <f>VLOOKUP('Start Here'!$B$2,EntityNumber,2,FALSE)</f>
        <v>510002</v>
      </c>
      <c r="B2744" s="131">
        <f>YEAR('Start Here'!$B$5)</f>
        <v>2025</v>
      </c>
      <c r="C2744" s="213" t="str">
        <f>IF(ISBLANK('Combining-Exhibit 4'!$K$7),"",'Combining-Exhibit 4'!$K$7)</f>
        <v/>
      </c>
      <c r="D2744">
        <v>489000</v>
      </c>
      <c r="E2744" s="115">
        <f>'Combining-Exhibit 4'!L$248</f>
        <v>0</v>
      </c>
      <c r="F2744" t="s">
        <v>812</v>
      </c>
    </row>
    <row r="2745" spans="1:6" x14ac:dyDescent="0.3">
      <c r="A2745">
        <f>VLOOKUP('Start Here'!$B$2,EntityNumber,2,FALSE)</f>
        <v>510002</v>
      </c>
      <c r="B2745" s="131">
        <f>YEAR('Start Here'!$B$5)</f>
        <v>2025</v>
      </c>
      <c r="C2745" s="213" t="str">
        <f>IF(ISBLANK('Combining-Exhibit 4'!$K$7),"",'Combining-Exhibit 4'!$K$7)</f>
        <v/>
      </c>
      <c r="D2745">
        <v>37100</v>
      </c>
      <c r="E2745" s="115">
        <f>'Combining-Exhibit 4'!L$253</f>
        <v>0</v>
      </c>
      <c r="F2745" t="s">
        <v>812</v>
      </c>
    </row>
    <row r="2746" spans="1:6" x14ac:dyDescent="0.3">
      <c r="A2746">
        <f>VLOOKUP('Start Here'!$B$2,EntityNumber,2,FALSE)</f>
        <v>510002</v>
      </c>
      <c r="B2746" s="131">
        <f>YEAR('Start Here'!$B$5)</f>
        <v>2025</v>
      </c>
      <c r="C2746" s="213" t="str">
        <f>IF(ISBLANK('Combining-Exhibit 4'!$K$7),"",'Combining-Exhibit 4'!$K$7)</f>
        <v/>
      </c>
      <c r="D2746">
        <v>91100</v>
      </c>
      <c r="E2746" s="115">
        <f>'Combining-Exhibit 4'!L$254*-1</f>
        <v>0</v>
      </c>
      <c r="F2746" t="s">
        <v>812</v>
      </c>
    </row>
    <row r="2747" spans="1:6" x14ac:dyDescent="0.3">
      <c r="A2747">
        <f>VLOOKUP('Start Here'!$B$2,EntityNumber,2,FALSE)</f>
        <v>510002</v>
      </c>
      <c r="B2747" s="131">
        <f>YEAR('Start Here'!$B$5)</f>
        <v>2025</v>
      </c>
      <c r="C2747" s="213" t="str">
        <f>IF(ISBLANK('Combining-Exhibit 4'!$K$7),"",'Combining-Exhibit 4'!$K$7)</f>
        <v/>
      </c>
      <c r="D2747">
        <v>37200</v>
      </c>
      <c r="E2747" s="115">
        <f>'Combining-Exhibit 4'!L$255</f>
        <v>0</v>
      </c>
      <c r="F2747" t="s">
        <v>812</v>
      </c>
    </row>
    <row r="2748" spans="1:6" x14ac:dyDescent="0.3">
      <c r="A2748">
        <f>VLOOKUP('Start Here'!$B$2,EntityNumber,2,FALSE)</f>
        <v>510002</v>
      </c>
      <c r="B2748" s="131">
        <f>YEAR('Start Here'!$B$5)</f>
        <v>2025</v>
      </c>
      <c r="C2748" s="213" t="str">
        <f>IF(ISBLANK('Combining-Exhibit 4'!$K$7),"",'Combining-Exhibit 4'!$K$7)</f>
        <v/>
      </c>
      <c r="D2748">
        <v>37300</v>
      </c>
      <c r="E2748" s="115">
        <f>'Combining-Exhibit 4'!L$256</f>
        <v>0</v>
      </c>
      <c r="F2748" t="s">
        <v>812</v>
      </c>
    </row>
    <row r="2749" spans="1:6" x14ac:dyDescent="0.3">
      <c r="A2749">
        <f>VLOOKUP('Start Here'!$B$2,EntityNumber,2,FALSE)</f>
        <v>510002</v>
      </c>
      <c r="B2749" s="131">
        <f>YEAR('Start Here'!$B$5)</f>
        <v>2025</v>
      </c>
      <c r="C2749" s="213" t="str">
        <f>IF(ISBLANK('Combining-Exhibit 4'!$K$7),"",'Combining-Exhibit 4'!$K$7)</f>
        <v/>
      </c>
      <c r="D2749">
        <v>37400</v>
      </c>
      <c r="E2749" s="115">
        <f>'Combining-Exhibit 4'!L$257</f>
        <v>0</v>
      </c>
      <c r="F2749" t="s">
        <v>812</v>
      </c>
    </row>
    <row r="2750" spans="1:6" x14ac:dyDescent="0.3">
      <c r="A2750">
        <f>VLOOKUP('Start Here'!$B$2,EntityNumber,2,FALSE)</f>
        <v>510002</v>
      </c>
      <c r="B2750" s="131">
        <f>YEAR('Start Here'!$B$5)</f>
        <v>2025</v>
      </c>
      <c r="C2750" s="213" t="str">
        <f>IF(ISBLANK('Combining-Exhibit 4'!$K$7),"",'Combining-Exhibit 4'!$K$7)</f>
        <v/>
      </c>
      <c r="D2750">
        <v>91200</v>
      </c>
      <c r="E2750" s="115">
        <f>'Combining-Exhibit 4'!L$258*-1</f>
        <v>0</v>
      </c>
      <c r="F2750" t="s">
        <v>812</v>
      </c>
    </row>
    <row r="2751" spans="1:6" x14ac:dyDescent="0.3">
      <c r="A2751">
        <f>VLOOKUP('Start Here'!$B$2,EntityNumber,2,FALSE)</f>
        <v>510002</v>
      </c>
      <c r="B2751" s="131">
        <f>YEAR('Start Here'!$B$5)</f>
        <v>2025</v>
      </c>
      <c r="C2751" s="213" t="str">
        <f>IF(ISBLANK('Combining-Exhibit 4'!$K$7),"",'Combining-Exhibit 4'!$K$7)</f>
        <v/>
      </c>
      <c r="D2751">
        <v>91500</v>
      </c>
      <c r="E2751" s="115">
        <f>'Combining-Exhibit 4'!L$259*-1</f>
        <v>0</v>
      </c>
      <c r="F2751" t="s">
        <v>812</v>
      </c>
    </row>
    <row r="2752" spans="1:6" x14ac:dyDescent="0.3">
      <c r="A2752">
        <f>VLOOKUP('Start Here'!$B$2,EntityNumber,2,FALSE)</f>
        <v>510002</v>
      </c>
      <c r="B2752" s="131">
        <f>YEAR('Start Here'!$B$5)</f>
        <v>2025</v>
      </c>
      <c r="C2752" s="213" t="str">
        <f>IF(ISBLANK('Combining-Exhibit 4'!$K$7),"",'Combining-Exhibit 4'!$K$7)</f>
        <v/>
      </c>
      <c r="D2752">
        <f>IF('Combining-Exhibit 4'!K$262&gt;0,37600,91300)</f>
        <v>91300</v>
      </c>
      <c r="E2752" s="115">
        <f>IF('Combining-Exhibit 4'!L$262&gt;0,'Combining-Exhibit 4'!L$262,'Combining-Exhibit 4'!L$262*-1)</f>
        <v>0</v>
      </c>
      <c r="F2752" t="s">
        <v>812</v>
      </c>
    </row>
    <row r="2753" spans="1:6" x14ac:dyDescent="0.3">
      <c r="A2753">
        <f>VLOOKUP('Start Here'!$B$2,EntityNumber,2,FALSE)</f>
        <v>510002</v>
      </c>
      <c r="B2753" s="131">
        <f>YEAR('Start Here'!$B$5)</f>
        <v>2025</v>
      </c>
      <c r="C2753" s="213" t="str">
        <f>IF(ISBLANK('Combining-Exhibit 4'!$K$7),"",'Combining-Exhibit 4'!$K$7)</f>
        <v/>
      </c>
      <c r="D2753">
        <f>IF('Combining-Exhibit 4'!K$263&gt;0,37500,91400)</f>
        <v>91400</v>
      </c>
      <c r="E2753" s="115">
        <f>IF('Combining-Exhibit 4'!L$263&gt;0,'Combining-Exhibit 4'!L$263,'Combining-Exhibit 4'!L$263*-1)</f>
        <v>0</v>
      </c>
      <c r="F2753" t="s">
        <v>812</v>
      </c>
    </row>
    <row r="2754" spans="1:6" x14ac:dyDescent="0.3">
      <c r="A2754">
        <f>VLOOKUP('Start Here'!$B$2,EntityNumber,2,FALSE)</f>
        <v>510002</v>
      </c>
      <c r="B2754" s="131">
        <f>YEAR('Start Here'!$B$5)</f>
        <v>2025</v>
      </c>
      <c r="C2754" s="213" t="str">
        <f>IF(ISBLANK('Combining-Exhibit 4'!$K$7),"",'Combining-Exhibit 4'!$K$7)</f>
        <v/>
      </c>
      <c r="D2754">
        <v>31100</v>
      </c>
      <c r="E2754" s="115">
        <f>'Combining-Exhibit 4'!M$11</f>
        <v>0</v>
      </c>
      <c r="F2754" t="s">
        <v>812</v>
      </c>
    </row>
    <row r="2755" spans="1:6" x14ac:dyDescent="0.3">
      <c r="A2755">
        <f>VLOOKUP('Start Here'!$B$2,EntityNumber,2,FALSE)</f>
        <v>510002</v>
      </c>
      <c r="B2755" s="131">
        <f>YEAR('Start Here'!$B$5)</f>
        <v>2025</v>
      </c>
      <c r="C2755" s="213" t="str">
        <f>IF(ISBLANK('Combining-Exhibit 4'!$K$7),"",'Combining-Exhibit 4'!$K$7)</f>
        <v/>
      </c>
      <c r="D2755">
        <v>31200</v>
      </c>
      <c r="E2755" s="115">
        <f>'Combining-Exhibit 4'!M$12</f>
        <v>0</v>
      </c>
      <c r="F2755" t="s">
        <v>812</v>
      </c>
    </row>
    <row r="2756" spans="1:6" x14ac:dyDescent="0.3">
      <c r="A2756">
        <f>VLOOKUP('Start Here'!$B$2,EntityNumber,2,FALSE)</f>
        <v>510002</v>
      </c>
      <c r="B2756" s="131">
        <f>YEAR('Start Here'!$B$5)</f>
        <v>2025</v>
      </c>
      <c r="C2756" s="213" t="str">
        <f>IF(ISBLANK('Combining-Exhibit 4'!$K$7),"",'Combining-Exhibit 4'!$K$7)</f>
        <v/>
      </c>
      <c r="D2756">
        <v>31300</v>
      </c>
      <c r="E2756" s="115">
        <f>'Combining-Exhibit 4'!M$13</f>
        <v>0</v>
      </c>
      <c r="F2756" t="s">
        <v>812</v>
      </c>
    </row>
    <row r="2757" spans="1:6" x14ac:dyDescent="0.3">
      <c r="A2757">
        <f>VLOOKUP('Start Here'!$B$2,EntityNumber,2,FALSE)</f>
        <v>510002</v>
      </c>
      <c r="B2757" s="131">
        <f>YEAR('Start Here'!$B$5)</f>
        <v>2025</v>
      </c>
      <c r="C2757" s="213" t="str">
        <f>IF(ISBLANK('Combining-Exhibit 4'!$K$7),"",'Combining-Exhibit 4'!$K$7)</f>
        <v/>
      </c>
      <c r="D2757">
        <v>31400</v>
      </c>
      <c r="E2757" s="115">
        <f>'Combining-Exhibit 4'!M$14</f>
        <v>0</v>
      </c>
      <c r="F2757" t="s">
        <v>812</v>
      </c>
    </row>
    <row r="2758" spans="1:6" x14ac:dyDescent="0.3">
      <c r="A2758">
        <f>VLOOKUP('Start Here'!$B$2,EntityNumber,2,FALSE)</f>
        <v>510002</v>
      </c>
      <c r="B2758" s="131">
        <f>YEAR('Start Here'!$B$5)</f>
        <v>2025</v>
      </c>
      <c r="C2758" s="213" t="str">
        <f>IF(ISBLANK('Combining-Exhibit 4'!$K$7),"",'Combining-Exhibit 4'!$K$7)</f>
        <v/>
      </c>
      <c r="D2758">
        <v>31500</v>
      </c>
      <c r="E2758" s="115">
        <f>'Combining-Exhibit 4'!M$15</f>
        <v>0</v>
      </c>
      <c r="F2758" t="s">
        <v>812</v>
      </c>
    </row>
    <row r="2759" spans="1:6" x14ac:dyDescent="0.3">
      <c r="A2759">
        <f>VLOOKUP('Start Here'!$B$2,EntityNumber,2,FALSE)</f>
        <v>510002</v>
      </c>
      <c r="B2759" s="131">
        <f>YEAR('Start Here'!$B$5)</f>
        <v>2025</v>
      </c>
      <c r="C2759" s="213" t="str">
        <f>IF(ISBLANK('Combining-Exhibit 4'!$K$7),"",'Combining-Exhibit 4'!$K$7)</f>
        <v/>
      </c>
      <c r="D2759">
        <v>31600</v>
      </c>
      <c r="E2759" s="115">
        <f>'Combining-Exhibit 4'!M$16</f>
        <v>0</v>
      </c>
      <c r="F2759" t="s">
        <v>812</v>
      </c>
    </row>
    <row r="2760" spans="1:6" x14ac:dyDescent="0.3">
      <c r="A2760">
        <f>VLOOKUP('Start Here'!$B$2,EntityNumber,2,FALSE)</f>
        <v>510002</v>
      </c>
      <c r="B2760" s="131">
        <f>YEAR('Start Here'!$B$5)</f>
        <v>2025</v>
      </c>
      <c r="C2760" s="213" t="str">
        <f>IF(ISBLANK('Combining-Exhibit 4'!$K$7),"",'Combining-Exhibit 4'!$K$7)</f>
        <v/>
      </c>
      <c r="D2760">
        <v>31800</v>
      </c>
      <c r="E2760" s="115">
        <f>'Combining-Exhibit 4'!M$17</f>
        <v>0</v>
      </c>
      <c r="F2760" t="s">
        <v>812</v>
      </c>
    </row>
    <row r="2761" spans="1:6" x14ac:dyDescent="0.3">
      <c r="A2761">
        <f>VLOOKUP('Start Here'!$B$2,EntityNumber,2,FALSE)</f>
        <v>510002</v>
      </c>
      <c r="B2761" s="131">
        <f>YEAR('Start Here'!$B$5)</f>
        <v>2025</v>
      </c>
      <c r="C2761" s="213" t="str">
        <f>IF(ISBLANK('Combining-Exhibit 4'!$K$7),"",'Combining-Exhibit 4'!$K$7)</f>
        <v/>
      </c>
      <c r="D2761">
        <v>31900</v>
      </c>
      <c r="E2761" s="115">
        <f>'Combining-Exhibit 4'!M$18</f>
        <v>0</v>
      </c>
      <c r="F2761" t="s">
        <v>812</v>
      </c>
    </row>
    <row r="2762" spans="1:6" x14ac:dyDescent="0.3">
      <c r="A2762">
        <f>VLOOKUP('Start Here'!$B$2,EntityNumber,2,FALSE)</f>
        <v>510002</v>
      </c>
      <c r="B2762" s="131">
        <f>YEAR('Start Here'!$B$5)</f>
        <v>2025</v>
      </c>
      <c r="C2762" s="213" t="str">
        <f>IF(ISBLANK('Combining-Exhibit 4'!$K$7),"",'Combining-Exhibit 4'!$K$7)</f>
        <v/>
      </c>
      <c r="D2762">
        <v>32000</v>
      </c>
      <c r="E2762" s="115">
        <f>'Combining-Exhibit 4'!M$21</f>
        <v>0</v>
      </c>
      <c r="F2762" t="s">
        <v>812</v>
      </c>
    </row>
    <row r="2763" spans="1:6" x14ac:dyDescent="0.3">
      <c r="A2763">
        <f>VLOOKUP('Start Here'!$B$2,EntityNumber,2,FALSE)</f>
        <v>510002</v>
      </c>
      <c r="B2763" s="131">
        <f>YEAR('Start Here'!$B$5)</f>
        <v>2025</v>
      </c>
      <c r="C2763" s="213" t="str">
        <f>IF(ISBLANK('Combining-Exhibit 4'!$K$7),"",'Combining-Exhibit 4'!$K$7)</f>
        <v/>
      </c>
      <c r="D2763">
        <v>33100</v>
      </c>
      <c r="E2763" s="115">
        <f>'Combining-Exhibit 4'!M$24</f>
        <v>0</v>
      </c>
      <c r="F2763" t="s">
        <v>812</v>
      </c>
    </row>
    <row r="2764" spans="1:6" x14ac:dyDescent="0.3">
      <c r="A2764">
        <f>VLOOKUP('Start Here'!$B$2,EntityNumber,2,FALSE)</f>
        <v>510002</v>
      </c>
      <c r="B2764" s="131">
        <f>YEAR('Start Here'!$B$5)</f>
        <v>2025</v>
      </c>
      <c r="C2764" s="213" t="str">
        <f>IF(ISBLANK('Combining-Exhibit 4'!$K$7),"",'Combining-Exhibit 4'!$K$7)</f>
        <v/>
      </c>
      <c r="D2764">
        <v>33200</v>
      </c>
      <c r="E2764" s="115">
        <f>'Combining-Exhibit 4'!M$25</f>
        <v>0</v>
      </c>
      <c r="F2764" t="s">
        <v>812</v>
      </c>
    </row>
    <row r="2765" spans="1:6" x14ac:dyDescent="0.3">
      <c r="A2765">
        <f>VLOOKUP('Start Here'!$B$2,EntityNumber,2,FALSE)</f>
        <v>510002</v>
      </c>
      <c r="B2765" s="131">
        <f>YEAR('Start Here'!$B$5)</f>
        <v>2025</v>
      </c>
      <c r="C2765" s="213" t="str">
        <f>IF(ISBLANK('Combining-Exhibit 4'!$K$7),"",'Combining-Exhibit 4'!$K$7)</f>
        <v/>
      </c>
      <c r="D2765">
        <v>33300</v>
      </c>
      <c r="E2765" s="115">
        <f>'Combining-Exhibit 4'!M$26</f>
        <v>0</v>
      </c>
      <c r="F2765" t="s">
        <v>812</v>
      </c>
    </row>
    <row r="2766" spans="1:6" x14ac:dyDescent="0.3">
      <c r="A2766">
        <f>VLOOKUP('Start Here'!$B$2,EntityNumber,2,FALSE)</f>
        <v>510002</v>
      </c>
      <c r="B2766" s="131">
        <f>YEAR('Start Here'!$B$5)</f>
        <v>2025</v>
      </c>
      <c r="C2766" s="213" t="str">
        <f>IF(ISBLANK('Combining-Exhibit 4'!$K$7),"",'Combining-Exhibit 4'!$K$7)</f>
        <v/>
      </c>
      <c r="D2766">
        <v>33400</v>
      </c>
      <c r="E2766" s="115">
        <f>'Combining-Exhibit 4'!M$27</f>
        <v>0</v>
      </c>
      <c r="F2766" t="s">
        <v>812</v>
      </c>
    </row>
    <row r="2767" spans="1:6" x14ac:dyDescent="0.3">
      <c r="A2767">
        <f>VLOOKUP('Start Here'!$B$2,EntityNumber,2,FALSE)</f>
        <v>510002</v>
      </c>
      <c r="B2767" s="131">
        <f>YEAR('Start Here'!$B$5)</f>
        <v>2025</v>
      </c>
      <c r="C2767" s="213" t="str">
        <f>IF(ISBLANK('Combining-Exhibit 4'!$K$7),"",'Combining-Exhibit 4'!$K$7)</f>
        <v/>
      </c>
      <c r="D2767">
        <v>33501</v>
      </c>
      <c r="E2767" s="115">
        <f>'Combining-Exhibit 4'!M$29</f>
        <v>0</v>
      </c>
      <c r="F2767" t="s">
        <v>812</v>
      </c>
    </row>
    <row r="2768" spans="1:6" x14ac:dyDescent="0.3">
      <c r="A2768">
        <f>VLOOKUP('Start Here'!$B$2,EntityNumber,2,FALSE)</f>
        <v>510002</v>
      </c>
      <c r="B2768" s="131">
        <f>YEAR('Start Here'!$B$5)</f>
        <v>2025</v>
      </c>
      <c r="C2768" s="213" t="str">
        <f>IF(ISBLANK('Combining-Exhibit 4'!$K$7),"",'Combining-Exhibit 4'!$K$7)</f>
        <v/>
      </c>
      <c r="D2768">
        <v>33502</v>
      </c>
      <c r="E2768" s="115">
        <f>'Combining-Exhibit 4'!M$30</f>
        <v>0</v>
      </c>
      <c r="F2768" t="s">
        <v>812</v>
      </c>
    </row>
    <row r="2769" spans="1:6" x14ac:dyDescent="0.3">
      <c r="A2769">
        <f>VLOOKUP('Start Here'!$B$2,EntityNumber,2,FALSE)</f>
        <v>510002</v>
      </c>
      <c r="B2769" s="131">
        <f>YEAR('Start Here'!$B$5)</f>
        <v>2025</v>
      </c>
      <c r="C2769" s="213" t="str">
        <f>IF(ISBLANK('Combining-Exhibit 4'!$K$7),"",'Combining-Exhibit 4'!$K$7)</f>
        <v/>
      </c>
      <c r="D2769">
        <v>33504</v>
      </c>
      <c r="E2769" s="115">
        <f>'Combining-Exhibit 4'!M$31</f>
        <v>0</v>
      </c>
      <c r="F2769" t="s">
        <v>812</v>
      </c>
    </row>
    <row r="2770" spans="1:6" x14ac:dyDescent="0.3">
      <c r="A2770">
        <f>VLOOKUP('Start Here'!$B$2,EntityNumber,2,FALSE)</f>
        <v>510002</v>
      </c>
      <c r="B2770" s="131">
        <f>YEAR('Start Here'!$B$5)</f>
        <v>2025</v>
      </c>
      <c r="C2770" s="213" t="str">
        <f>IF(ISBLANK('Combining-Exhibit 4'!$K$7),"",'Combining-Exhibit 4'!$K$7)</f>
        <v/>
      </c>
      <c r="D2770">
        <v>33505</v>
      </c>
      <c r="E2770" s="115">
        <f>'Combining-Exhibit 4'!M$32</f>
        <v>0</v>
      </c>
      <c r="F2770" t="s">
        <v>812</v>
      </c>
    </row>
    <row r="2771" spans="1:6" x14ac:dyDescent="0.3">
      <c r="A2771">
        <f>VLOOKUP('Start Here'!$B$2,EntityNumber,2,FALSE)</f>
        <v>510002</v>
      </c>
      <c r="B2771" s="131">
        <f>YEAR('Start Here'!$B$5)</f>
        <v>2025</v>
      </c>
      <c r="C2771" s="213" t="str">
        <f>IF(ISBLANK('Combining-Exhibit 4'!$K$7),"",'Combining-Exhibit 4'!$K$7)</f>
        <v/>
      </c>
      <c r="D2771">
        <v>33506</v>
      </c>
      <c r="E2771" s="115">
        <f>'Combining-Exhibit 4'!M$33</f>
        <v>0</v>
      </c>
      <c r="F2771" t="s">
        <v>812</v>
      </c>
    </row>
    <row r="2772" spans="1:6" x14ac:dyDescent="0.3">
      <c r="A2772">
        <f>VLOOKUP('Start Here'!$B$2,EntityNumber,2,FALSE)</f>
        <v>510002</v>
      </c>
      <c r="B2772" s="131">
        <f>YEAR('Start Here'!$B$5)</f>
        <v>2025</v>
      </c>
      <c r="C2772" s="213" t="str">
        <f>IF(ISBLANK('Combining-Exhibit 4'!$K$7),"",'Combining-Exhibit 4'!$K$7)</f>
        <v/>
      </c>
      <c r="D2772">
        <v>33507</v>
      </c>
      <c r="E2772" s="115">
        <f>'Combining-Exhibit 4'!M$34</f>
        <v>0</v>
      </c>
      <c r="F2772" t="s">
        <v>812</v>
      </c>
    </row>
    <row r="2773" spans="1:6" x14ac:dyDescent="0.3">
      <c r="A2773">
        <f>VLOOKUP('Start Here'!$B$2,EntityNumber,2,FALSE)</f>
        <v>510002</v>
      </c>
      <c r="B2773" s="131">
        <f>YEAR('Start Here'!$B$5)</f>
        <v>2025</v>
      </c>
      <c r="C2773" s="213" t="str">
        <f>IF(ISBLANK('Combining-Exhibit 4'!$K$7),"",'Combining-Exhibit 4'!$K$7)</f>
        <v/>
      </c>
      <c r="D2773">
        <v>33508</v>
      </c>
      <c r="E2773" s="115">
        <f>'Combining-Exhibit 4'!M$35</f>
        <v>0</v>
      </c>
      <c r="F2773" t="s">
        <v>812</v>
      </c>
    </row>
    <row r="2774" spans="1:6" x14ac:dyDescent="0.3">
      <c r="A2774">
        <f>VLOOKUP('Start Here'!$B$2,EntityNumber,2,FALSE)</f>
        <v>510002</v>
      </c>
      <c r="B2774" s="131">
        <f>YEAR('Start Here'!$B$5)</f>
        <v>2025</v>
      </c>
      <c r="C2774" s="213" t="str">
        <f>IF(ISBLANK('Combining-Exhibit 4'!$K$7),"",'Combining-Exhibit 4'!$K$7)</f>
        <v/>
      </c>
      <c r="D2774">
        <v>33509</v>
      </c>
      <c r="E2774" s="115">
        <f>'Combining-Exhibit 4'!M$36</f>
        <v>0</v>
      </c>
      <c r="F2774" t="s">
        <v>812</v>
      </c>
    </row>
    <row r="2775" spans="1:6" x14ac:dyDescent="0.3">
      <c r="A2775">
        <f>VLOOKUP('Start Here'!$B$2,EntityNumber,2,FALSE)</f>
        <v>510002</v>
      </c>
      <c r="B2775" s="131">
        <f>YEAR('Start Here'!$B$5)</f>
        <v>2025</v>
      </c>
      <c r="C2775" s="213" t="str">
        <f>IF(ISBLANK('Combining-Exhibit 4'!$K$7),"",'Combining-Exhibit 4'!$K$7)</f>
        <v/>
      </c>
      <c r="D2775">
        <v>33510</v>
      </c>
      <c r="E2775" s="115">
        <f>'Combining-Exhibit 4'!M$37</f>
        <v>0</v>
      </c>
      <c r="F2775" t="s">
        <v>812</v>
      </c>
    </row>
    <row r="2776" spans="1:6" x14ac:dyDescent="0.3">
      <c r="A2776">
        <f>VLOOKUP('Start Here'!$B$2,EntityNumber,2,FALSE)</f>
        <v>510002</v>
      </c>
      <c r="B2776" s="131">
        <f>YEAR('Start Here'!$B$5)</f>
        <v>2025</v>
      </c>
      <c r="C2776" s="213" t="str">
        <f>IF(ISBLANK('Combining-Exhibit 4'!$K$7),"",'Combining-Exhibit 4'!$K$7)</f>
        <v/>
      </c>
      <c r="D2776">
        <v>33511</v>
      </c>
      <c r="E2776" s="115">
        <f>'Combining-Exhibit 4'!M$38</f>
        <v>0</v>
      </c>
      <c r="F2776" t="s">
        <v>812</v>
      </c>
    </row>
    <row r="2777" spans="1:6" x14ac:dyDescent="0.3">
      <c r="A2777">
        <f>VLOOKUP('Start Here'!$B$2,EntityNumber,2,FALSE)</f>
        <v>510002</v>
      </c>
      <c r="B2777" s="131">
        <f>YEAR('Start Here'!$B$5)</f>
        <v>2025</v>
      </c>
      <c r="C2777" s="213" t="str">
        <f>IF(ISBLANK('Combining-Exhibit 4'!$K$7),"",'Combining-Exhibit 4'!$K$7)</f>
        <v/>
      </c>
      <c r="D2777">
        <v>33513</v>
      </c>
      <c r="E2777" s="115">
        <f>'Combining-Exhibit 4'!M$39</f>
        <v>0</v>
      </c>
      <c r="F2777" t="s">
        <v>812</v>
      </c>
    </row>
    <row r="2778" spans="1:6" x14ac:dyDescent="0.3">
      <c r="A2778">
        <f>VLOOKUP('Start Here'!$B$2,EntityNumber,2,FALSE)</f>
        <v>510002</v>
      </c>
      <c r="B2778" s="131">
        <f>YEAR('Start Here'!$B$5)</f>
        <v>2025</v>
      </c>
      <c r="C2778" s="213" t="str">
        <f>IF(ISBLANK('Combining-Exhibit 4'!$K$7),"",'Combining-Exhibit 4'!$K$7)</f>
        <v/>
      </c>
      <c r="D2778">
        <v>33514</v>
      </c>
      <c r="E2778" s="115">
        <f>'Combining-Exhibit 4'!M$40</f>
        <v>0</v>
      </c>
      <c r="F2778" t="s">
        <v>812</v>
      </c>
    </row>
    <row r="2779" spans="1:6" x14ac:dyDescent="0.3">
      <c r="A2779">
        <f>VLOOKUP('Start Here'!$B$2,EntityNumber,2,FALSE)</f>
        <v>510002</v>
      </c>
      <c r="B2779" s="131">
        <f>YEAR('Start Here'!$B$5)</f>
        <v>2025</v>
      </c>
      <c r="C2779" s="213" t="str">
        <f>IF(ISBLANK('Combining-Exhibit 4'!$K$7),"",'Combining-Exhibit 4'!$K$7)</f>
        <v/>
      </c>
      <c r="D2779">
        <v>33515</v>
      </c>
      <c r="E2779" s="115">
        <f>'Combining-Exhibit 4'!M$41</f>
        <v>0</v>
      </c>
      <c r="F2779" t="s">
        <v>812</v>
      </c>
    </row>
    <row r="2780" spans="1:6" x14ac:dyDescent="0.3">
      <c r="A2780">
        <f>VLOOKUP('Start Here'!$B$2,EntityNumber,2,FALSE)</f>
        <v>510002</v>
      </c>
      <c r="B2780" s="131">
        <f>YEAR('Start Here'!$B$5)</f>
        <v>2025</v>
      </c>
      <c r="C2780" s="213" t="str">
        <f>IF(ISBLANK('Combining-Exhibit 4'!$K$7),"",'Combining-Exhibit 4'!$K$7)</f>
        <v/>
      </c>
      <c r="D2780">
        <v>33516</v>
      </c>
      <c r="E2780" s="115">
        <f>'Combining-Exhibit 4'!M$42</f>
        <v>0</v>
      </c>
      <c r="F2780" t="s">
        <v>812</v>
      </c>
    </row>
    <row r="2781" spans="1:6" x14ac:dyDescent="0.3">
      <c r="A2781">
        <f>VLOOKUP('Start Here'!$B$2,EntityNumber,2,FALSE)</f>
        <v>510002</v>
      </c>
      <c r="B2781" s="131">
        <f>YEAR('Start Here'!$B$5)</f>
        <v>2025</v>
      </c>
      <c r="C2781" s="213" t="str">
        <f>IF(ISBLANK('Combining-Exhibit 4'!$K$7),"",'Combining-Exhibit 4'!$K$7)</f>
        <v/>
      </c>
      <c r="D2781">
        <v>33517</v>
      </c>
      <c r="E2781" s="115">
        <f>'Combining-Exhibit 4'!M$43</f>
        <v>0</v>
      </c>
      <c r="F2781" t="s">
        <v>812</v>
      </c>
    </row>
    <row r="2782" spans="1:6" x14ac:dyDescent="0.3">
      <c r="A2782">
        <f>VLOOKUP('Start Here'!$B$2,EntityNumber,2,FALSE)</f>
        <v>510002</v>
      </c>
      <c r="B2782" s="131">
        <f>YEAR('Start Here'!$B$5)</f>
        <v>2025</v>
      </c>
      <c r="C2782" s="213" t="str">
        <f>IF(ISBLANK('Combining-Exhibit 4'!$K$7),"",'Combining-Exhibit 4'!$K$7)</f>
        <v/>
      </c>
      <c r="D2782">
        <v>33518</v>
      </c>
      <c r="E2782" s="115">
        <f>'Combining-Exhibit 4'!M$44</f>
        <v>0</v>
      </c>
      <c r="F2782" t="s">
        <v>812</v>
      </c>
    </row>
    <row r="2783" spans="1:6" x14ac:dyDescent="0.3">
      <c r="A2783">
        <f>VLOOKUP('Start Here'!$B$2,EntityNumber,2,FALSE)</f>
        <v>510002</v>
      </c>
      <c r="B2783" s="131">
        <f>YEAR('Start Here'!$B$5)</f>
        <v>2025</v>
      </c>
      <c r="C2783" s="213" t="str">
        <f>IF(ISBLANK('Combining-Exhibit 4'!$K$7),"",'Combining-Exhibit 4'!$K$7)</f>
        <v/>
      </c>
      <c r="D2783">
        <v>33519</v>
      </c>
      <c r="E2783" s="115">
        <f>'Combining-Exhibit 4'!M$45</f>
        <v>0</v>
      </c>
      <c r="F2783" t="s">
        <v>812</v>
      </c>
    </row>
    <row r="2784" spans="1:6" x14ac:dyDescent="0.3">
      <c r="A2784">
        <f>VLOOKUP('Start Here'!$B$2,EntityNumber,2,FALSE)</f>
        <v>510002</v>
      </c>
      <c r="B2784" s="131">
        <f>YEAR('Start Here'!$B$5)</f>
        <v>2025</v>
      </c>
      <c r="C2784" s="213" t="str">
        <f>IF(ISBLANK('Combining-Exhibit 4'!$K$7),"",'Combining-Exhibit 4'!$K$7)</f>
        <v/>
      </c>
      <c r="D2784">
        <v>33599</v>
      </c>
      <c r="E2784" s="115">
        <f>'Combining-Exhibit 4'!M$46</f>
        <v>0</v>
      </c>
      <c r="F2784" t="s">
        <v>812</v>
      </c>
    </row>
    <row r="2785" spans="1:6" x14ac:dyDescent="0.3">
      <c r="A2785">
        <f>VLOOKUP('Start Here'!$B$2,EntityNumber,2,FALSE)</f>
        <v>510002</v>
      </c>
      <c r="B2785" s="131">
        <f>YEAR('Start Here'!$B$5)</f>
        <v>2025</v>
      </c>
      <c r="C2785" s="213" t="str">
        <f>IF(ISBLANK('Combining-Exhibit 4'!$K$7),"",'Combining-Exhibit 4'!$K$7)</f>
        <v/>
      </c>
      <c r="D2785">
        <v>33600</v>
      </c>
      <c r="E2785" s="115">
        <f>'Combining-Exhibit 4'!M$47</f>
        <v>0</v>
      </c>
      <c r="F2785" t="s">
        <v>812</v>
      </c>
    </row>
    <row r="2786" spans="1:6" x14ac:dyDescent="0.3">
      <c r="A2786">
        <f>VLOOKUP('Start Here'!$B$2,EntityNumber,2,FALSE)</f>
        <v>510002</v>
      </c>
      <c r="B2786" s="131">
        <f>YEAR('Start Here'!$B$5)</f>
        <v>2025</v>
      </c>
      <c r="C2786" s="213" t="str">
        <f>IF(ISBLANK('Combining-Exhibit 4'!$K$7),"",'Combining-Exhibit 4'!$K$7)</f>
        <v/>
      </c>
      <c r="D2786">
        <v>33800</v>
      </c>
      <c r="E2786" s="115">
        <f>'Combining-Exhibit 4'!M$48</f>
        <v>0</v>
      </c>
      <c r="F2786" t="s">
        <v>812</v>
      </c>
    </row>
    <row r="2787" spans="1:6" x14ac:dyDescent="0.3">
      <c r="A2787">
        <f>VLOOKUP('Start Here'!$B$2,EntityNumber,2,FALSE)</f>
        <v>510002</v>
      </c>
      <c r="B2787" s="131">
        <f>YEAR('Start Here'!$B$5)</f>
        <v>2025</v>
      </c>
      <c r="C2787" s="213" t="str">
        <f>IF(ISBLANK('Combining-Exhibit 4'!$K$7),"",'Combining-Exhibit 4'!$K$7)</f>
        <v/>
      </c>
      <c r="D2787">
        <v>33900</v>
      </c>
      <c r="E2787" s="115">
        <f>'Combining-Exhibit 4'!M$49</f>
        <v>0</v>
      </c>
      <c r="F2787" t="s">
        <v>812</v>
      </c>
    </row>
    <row r="2788" spans="1:6" x14ac:dyDescent="0.3">
      <c r="A2788">
        <f>VLOOKUP('Start Here'!$B$2,EntityNumber,2,FALSE)</f>
        <v>510002</v>
      </c>
      <c r="B2788" s="131">
        <f>YEAR('Start Here'!$B$5)</f>
        <v>2025</v>
      </c>
      <c r="C2788" s="213" t="str">
        <f>IF(ISBLANK('Combining-Exhibit 4'!$K$7),"",'Combining-Exhibit 4'!$K$7)</f>
        <v/>
      </c>
      <c r="D2788">
        <v>34110</v>
      </c>
      <c r="E2788" s="115">
        <f>'Combining-Exhibit 4'!M$54</f>
        <v>0</v>
      </c>
      <c r="F2788" t="s">
        <v>812</v>
      </c>
    </row>
    <row r="2789" spans="1:6" x14ac:dyDescent="0.3">
      <c r="A2789">
        <f>VLOOKUP('Start Here'!$B$2,EntityNumber,2,FALSE)</f>
        <v>510002</v>
      </c>
      <c r="B2789" s="131">
        <f>YEAR('Start Here'!$B$5)</f>
        <v>2025</v>
      </c>
      <c r="C2789" s="213" t="str">
        <f>IF(ISBLANK('Combining-Exhibit 4'!$K$7),"",'Combining-Exhibit 4'!$K$7)</f>
        <v/>
      </c>
      <c r="D2789">
        <v>34120</v>
      </c>
      <c r="E2789" s="115">
        <f>'Combining-Exhibit 4'!M$55</f>
        <v>0</v>
      </c>
      <c r="F2789" t="s">
        <v>812</v>
      </c>
    </row>
    <row r="2790" spans="1:6" x14ac:dyDescent="0.3">
      <c r="A2790">
        <f>VLOOKUP('Start Here'!$B$2,EntityNumber,2,FALSE)</f>
        <v>510002</v>
      </c>
      <c r="B2790" s="131">
        <f>YEAR('Start Here'!$B$5)</f>
        <v>2025</v>
      </c>
      <c r="C2790" s="213" t="str">
        <f>IF(ISBLANK('Combining-Exhibit 4'!$K$7),"",'Combining-Exhibit 4'!$K$7)</f>
        <v/>
      </c>
      <c r="D2790">
        <v>34130</v>
      </c>
      <c r="E2790" s="115">
        <f>'Combining-Exhibit 4'!M$56</f>
        <v>0</v>
      </c>
      <c r="F2790" t="s">
        <v>812</v>
      </c>
    </row>
    <row r="2791" spans="1:6" x14ac:dyDescent="0.3">
      <c r="A2791">
        <f>VLOOKUP('Start Here'!$B$2,EntityNumber,2,FALSE)</f>
        <v>510002</v>
      </c>
      <c r="B2791" s="131">
        <f>YEAR('Start Here'!$B$5)</f>
        <v>2025</v>
      </c>
      <c r="C2791" s="213" t="str">
        <f>IF(ISBLANK('Combining-Exhibit 4'!$K$7),"",'Combining-Exhibit 4'!$K$7)</f>
        <v/>
      </c>
      <c r="D2791">
        <v>34140</v>
      </c>
      <c r="E2791" s="115">
        <f>'Combining-Exhibit 4'!M$57</f>
        <v>0</v>
      </c>
      <c r="F2791" t="s">
        <v>812</v>
      </c>
    </row>
    <row r="2792" spans="1:6" x14ac:dyDescent="0.3">
      <c r="A2792">
        <f>VLOOKUP('Start Here'!$B$2,EntityNumber,2,FALSE)</f>
        <v>510002</v>
      </c>
      <c r="B2792" s="131">
        <f>YEAR('Start Here'!$B$5)</f>
        <v>2025</v>
      </c>
      <c r="C2792" s="213" t="str">
        <f>IF(ISBLANK('Combining-Exhibit 4'!$K$7),"",'Combining-Exhibit 4'!$K$7)</f>
        <v/>
      </c>
      <c r="D2792">
        <v>34150</v>
      </c>
      <c r="E2792" s="115">
        <f>'Combining-Exhibit 4'!M$58</f>
        <v>0</v>
      </c>
      <c r="F2792" t="s">
        <v>812</v>
      </c>
    </row>
    <row r="2793" spans="1:6" x14ac:dyDescent="0.3">
      <c r="A2793">
        <f>VLOOKUP('Start Here'!$B$2,EntityNumber,2,FALSE)</f>
        <v>510002</v>
      </c>
      <c r="B2793" s="131">
        <f>YEAR('Start Here'!$B$5)</f>
        <v>2025</v>
      </c>
      <c r="C2793" s="213" t="str">
        <f>IF(ISBLANK('Combining-Exhibit 4'!$K$7),"",'Combining-Exhibit 4'!$K$7)</f>
        <v/>
      </c>
      <c r="D2793">
        <v>34190</v>
      </c>
      <c r="E2793" s="115">
        <f>'Combining-Exhibit 4'!M$59</f>
        <v>0</v>
      </c>
      <c r="F2793" t="s">
        <v>812</v>
      </c>
    </row>
    <row r="2794" spans="1:6" x14ac:dyDescent="0.3">
      <c r="A2794">
        <f>VLOOKUP('Start Here'!$B$2,EntityNumber,2,FALSE)</f>
        <v>510002</v>
      </c>
      <c r="B2794" s="131">
        <f>YEAR('Start Here'!$B$5)</f>
        <v>2025</v>
      </c>
      <c r="C2794" s="213" t="str">
        <f>IF(ISBLANK('Combining-Exhibit 4'!$K$7),"",'Combining-Exhibit 4'!$K$7)</f>
        <v/>
      </c>
      <c r="D2794">
        <v>34210</v>
      </c>
      <c r="E2794" s="115">
        <f>'Combining-Exhibit 4'!M$61</f>
        <v>0</v>
      </c>
      <c r="F2794" t="s">
        <v>812</v>
      </c>
    </row>
    <row r="2795" spans="1:6" x14ac:dyDescent="0.3">
      <c r="A2795">
        <f>VLOOKUP('Start Here'!$B$2,EntityNumber,2,FALSE)</f>
        <v>510002</v>
      </c>
      <c r="B2795" s="131">
        <f>YEAR('Start Here'!$B$5)</f>
        <v>2025</v>
      </c>
      <c r="C2795" s="213" t="str">
        <f>IF(ISBLANK('Combining-Exhibit 4'!$K$7),"",'Combining-Exhibit 4'!$K$7)</f>
        <v/>
      </c>
      <c r="D2795">
        <v>34220</v>
      </c>
      <c r="E2795" s="115">
        <f>'Combining-Exhibit 4'!M$62</f>
        <v>0</v>
      </c>
      <c r="F2795" t="s">
        <v>812</v>
      </c>
    </row>
    <row r="2796" spans="1:6" x14ac:dyDescent="0.3">
      <c r="A2796">
        <f>VLOOKUP('Start Here'!$B$2,EntityNumber,2,FALSE)</f>
        <v>510002</v>
      </c>
      <c r="B2796" s="131">
        <f>YEAR('Start Here'!$B$5)</f>
        <v>2025</v>
      </c>
      <c r="C2796" s="213" t="str">
        <f>IF(ISBLANK('Combining-Exhibit 4'!$K$7),"",'Combining-Exhibit 4'!$K$7)</f>
        <v/>
      </c>
      <c r="D2796">
        <v>34230</v>
      </c>
      <c r="E2796" s="115">
        <f>'Combining-Exhibit 4'!M$63</f>
        <v>0</v>
      </c>
      <c r="F2796" t="s">
        <v>812</v>
      </c>
    </row>
    <row r="2797" spans="1:6" x14ac:dyDescent="0.3">
      <c r="A2797">
        <f>VLOOKUP('Start Here'!$B$2,EntityNumber,2,FALSE)</f>
        <v>510002</v>
      </c>
      <c r="B2797" s="131">
        <f>YEAR('Start Here'!$B$5)</f>
        <v>2025</v>
      </c>
      <c r="C2797" s="213" t="str">
        <f>IF(ISBLANK('Combining-Exhibit 4'!$K$7),"",'Combining-Exhibit 4'!$K$7)</f>
        <v/>
      </c>
      <c r="D2797">
        <v>34290</v>
      </c>
      <c r="E2797" s="115">
        <f>'Combining-Exhibit 4'!M$64</f>
        <v>0</v>
      </c>
      <c r="F2797" t="s">
        <v>812</v>
      </c>
    </row>
    <row r="2798" spans="1:6" x14ac:dyDescent="0.3">
      <c r="A2798">
        <f>VLOOKUP('Start Here'!$B$2,EntityNumber,2,FALSE)</f>
        <v>510002</v>
      </c>
      <c r="B2798" s="131">
        <f>YEAR('Start Here'!$B$5)</f>
        <v>2025</v>
      </c>
      <c r="C2798" s="213" t="str">
        <f>IF(ISBLANK('Combining-Exhibit 4'!$K$7),"",'Combining-Exhibit 4'!$K$7)</f>
        <v/>
      </c>
      <c r="D2798">
        <v>34310</v>
      </c>
      <c r="E2798" s="115">
        <f>'Combining-Exhibit 4'!M$66</f>
        <v>0</v>
      </c>
      <c r="F2798" t="s">
        <v>812</v>
      </c>
    </row>
    <row r="2799" spans="1:6" x14ac:dyDescent="0.3">
      <c r="A2799">
        <f>VLOOKUP('Start Here'!$B$2,EntityNumber,2,FALSE)</f>
        <v>510002</v>
      </c>
      <c r="B2799" s="131">
        <f>YEAR('Start Here'!$B$5)</f>
        <v>2025</v>
      </c>
      <c r="C2799" s="213" t="str">
        <f>IF(ISBLANK('Combining-Exhibit 4'!$K$7),"",'Combining-Exhibit 4'!$K$7)</f>
        <v/>
      </c>
      <c r="D2799">
        <v>34320</v>
      </c>
      <c r="E2799" s="115">
        <f>'Combining-Exhibit 4'!M$67</f>
        <v>0</v>
      </c>
      <c r="F2799" t="s">
        <v>812</v>
      </c>
    </row>
    <row r="2800" spans="1:6" x14ac:dyDescent="0.3">
      <c r="A2800">
        <f>VLOOKUP('Start Here'!$B$2,EntityNumber,2,FALSE)</f>
        <v>510002</v>
      </c>
      <c r="B2800" s="131">
        <f>YEAR('Start Here'!$B$5)</f>
        <v>2025</v>
      </c>
      <c r="C2800" s="213" t="str">
        <f>IF(ISBLANK('Combining-Exhibit 4'!$K$7),"",'Combining-Exhibit 4'!$K$7)</f>
        <v/>
      </c>
      <c r="D2800">
        <v>34330</v>
      </c>
      <c r="E2800" s="115">
        <f>'Combining-Exhibit 4'!M$68</f>
        <v>0</v>
      </c>
      <c r="F2800" t="s">
        <v>812</v>
      </c>
    </row>
    <row r="2801" spans="1:6" x14ac:dyDescent="0.3">
      <c r="A2801">
        <f>VLOOKUP('Start Here'!$B$2,EntityNumber,2,FALSE)</f>
        <v>510002</v>
      </c>
      <c r="B2801" s="131">
        <f>YEAR('Start Here'!$B$5)</f>
        <v>2025</v>
      </c>
      <c r="C2801" s="213" t="str">
        <f>IF(ISBLANK('Combining-Exhibit 4'!$K$7),"",'Combining-Exhibit 4'!$K$7)</f>
        <v/>
      </c>
      <c r="D2801">
        <v>34390</v>
      </c>
      <c r="E2801" s="115">
        <f>'Combining-Exhibit 4'!M$69</f>
        <v>0</v>
      </c>
      <c r="F2801" t="s">
        <v>812</v>
      </c>
    </row>
    <row r="2802" spans="1:6" x14ac:dyDescent="0.3">
      <c r="A2802">
        <f>VLOOKUP('Start Here'!$B$2,EntityNumber,2,FALSE)</f>
        <v>510002</v>
      </c>
      <c r="B2802" s="131">
        <f>YEAR('Start Here'!$B$5)</f>
        <v>2025</v>
      </c>
      <c r="C2802" s="213" t="str">
        <f>IF(ISBLANK('Combining-Exhibit 4'!$K$7),"",'Combining-Exhibit 4'!$K$7)</f>
        <v/>
      </c>
      <c r="D2802">
        <v>34411</v>
      </c>
      <c r="E2802" s="115">
        <f>'Combining-Exhibit 4'!M$72</f>
        <v>0</v>
      </c>
      <c r="F2802" t="s">
        <v>812</v>
      </c>
    </row>
    <row r="2803" spans="1:6" x14ac:dyDescent="0.3">
      <c r="A2803">
        <f>VLOOKUP('Start Here'!$B$2,EntityNumber,2,FALSE)</f>
        <v>510002</v>
      </c>
      <c r="B2803" s="131">
        <f>YEAR('Start Here'!$B$5)</f>
        <v>2025</v>
      </c>
      <c r="C2803" s="213" t="str">
        <f>IF(ISBLANK('Combining-Exhibit 4'!$K$7),"",'Combining-Exhibit 4'!$K$7)</f>
        <v/>
      </c>
      <c r="D2803">
        <v>34412</v>
      </c>
      <c r="E2803" s="115">
        <f>'Combining-Exhibit 4'!M$73</f>
        <v>0</v>
      </c>
      <c r="F2803" t="s">
        <v>812</v>
      </c>
    </row>
    <row r="2804" spans="1:6" x14ac:dyDescent="0.3">
      <c r="A2804">
        <f>VLOOKUP('Start Here'!$B$2,EntityNumber,2,FALSE)</f>
        <v>510002</v>
      </c>
      <c r="B2804" s="131">
        <f>YEAR('Start Here'!$B$5)</f>
        <v>2025</v>
      </c>
      <c r="C2804" s="213" t="str">
        <f>IF(ISBLANK('Combining-Exhibit 4'!$K$7),"",'Combining-Exhibit 4'!$K$7)</f>
        <v/>
      </c>
      <c r="D2804">
        <v>34413</v>
      </c>
      <c r="E2804" s="115">
        <f>'Combining-Exhibit 4'!M$74</f>
        <v>0</v>
      </c>
      <c r="F2804" t="s">
        <v>812</v>
      </c>
    </row>
    <row r="2805" spans="1:6" x14ac:dyDescent="0.3">
      <c r="A2805">
        <f>VLOOKUP('Start Here'!$B$2,EntityNumber,2,FALSE)</f>
        <v>510002</v>
      </c>
      <c r="B2805" s="131">
        <f>YEAR('Start Here'!$B$5)</f>
        <v>2025</v>
      </c>
      <c r="C2805" s="213" t="str">
        <f>IF(ISBLANK('Combining-Exhibit 4'!$K$7),"",'Combining-Exhibit 4'!$K$7)</f>
        <v/>
      </c>
      <c r="D2805">
        <v>34414</v>
      </c>
      <c r="E2805" s="115">
        <f>'Combining-Exhibit 4'!M$75</f>
        <v>0</v>
      </c>
      <c r="F2805" t="s">
        <v>812</v>
      </c>
    </row>
    <row r="2806" spans="1:6" x14ac:dyDescent="0.3">
      <c r="A2806">
        <f>VLOOKUP('Start Here'!$B$2,EntityNumber,2,FALSE)</f>
        <v>510002</v>
      </c>
      <c r="B2806" s="131">
        <f>YEAR('Start Here'!$B$5)</f>
        <v>2025</v>
      </c>
      <c r="C2806" s="213" t="str">
        <f>IF(ISBLANK('Combining-Exhibit 4'!$K$7),"",'Combining-Exhibit 4'!$K$7)</f>
        <v/>
      </c>
      <c r="D2806">
        <v>34419</v>
      </c>
      <c r="E2806" s="115">
        <f>'Combining-Exhibit 4'!M$76</f>
        <v>0</v>
      </c>
      <c r="F2806" t="s">
        <v>812</v>
      </c>
    </row>
    <row r="2807" spans="1:6" x14ac:dyDescent="0.3">
      <c r="A2807">
        <f>VLOOKUP('Start Here'!$B$2,EntityNumber,2,FALSE)</f>
        <v>510002</v>
      </c>
      <c r="B2807" s="131">
        <f>YEAR('Start Here'!$B$5)</f>
        <v>2025</v>
      </c>
      <c r="C2807" s="213" t="str">
        <f>IF(ISBLANK('Combining-Exhibit 4'!$K$7),"",'Combining-Exhibit 4'!$K$7)</f>
        <v/>
      </c>
      <c r="D2807">
        <v>34421</v>
      </c>
      <c r="E2807" s="115">
        <f>'Combining-Exhibit 4'!M$78</f>
        <v>0</v>
      </c>
      <c r="F2807" t="s">
        <v>812</v>
      </c>
    </row>
    <row r="2808" spans="1:6" x14ac:dyDescent="0.3">
      <c r="A2808">
        <f>VLOOKUP('Start Here'!$B$2,EntityNumber,2,FALSE)</f>
        <v>510002</v>
      </c>
      <c r="B2808" s="131">
        <f>YEAR('Start Here'!$B$5)</f>
        <v>2025</v>
      </c>
      <c r="C2808" s="213" t="str">
        <f>IF(ISBLANK('Combining-Exhibit 4'!$K$7),"",'Combining-Exhibit 4'!$K$7)</f>
        <v/>
      </c>
      <c r="D2808">
        <v>34422</v>
      </c>
      <c r="E2808" s="115">
        <f>'Combining-Exhibit 4'!M$79</f>
        <v>0</v>
      </c>
      <c r="F2808" t="s">
        <v>812</v>
      </c>
    </row>
    <row r="2809" spans="1:6" x14ac:dyDescent="0.3">
      <c r="A2809">
        <f>VLOOKUP('Start Here'!$B$2,EntityNumber,2,FALSE)</f>
        <v>510002</v>
      </c>
      <c r="B2809" s="131">
        <f>YEAR('Start Here'!$B$5)</f>
        <v>2025</v>
      </c>
      <c r="C2809" s="213" t="str">
        <f>IF(ISBLANK('Combining-Exhibit 4'!$K$7),"",'Combining-Exhibit 4'!$K$7)</f>
        <v/>
      </c>
      <c r="D2809">
        <v>34423</v>
      </c>
      <c r="E2809" s="115">
        <f>'Combining-Exhibit 4'!M$80</f>
        <v>0</v>
      </c>
      <c r="F2809" t="s">
        <v>812</v>
      </c>
    </row>
    <row r="2810" spans="1:6" x14ac:dyDescent="0.3">
      <c r="A2810">
        <f>VLOOKUP('Start Here'!$B$2,EntityNumber,2,FALSE)</f>
        <v>510002</v>
      </c>
      <c r="B2810" s="131">
        <f>YEAR('Start Here'!$B$5)</f>
        <v>2025</v>
      </c>
      <c r="C2810" s="213" t="str">
        <f>IF(ISBLANK('Combining-Exhibit 4'!$K$7),"",'Combining-Exhibit 4'!$K$7)</f>
        <v/>
      </c>
      <c r="D2810">
        <v>34424</v>
      </c>
      <c r="E2810" s="115">
        <f>'Combining-Exhibit 4'!M$81</f>
        <v>0</v>
      </c>
      <c r="F2810" t="s">
        <v>812</v>
      </c>
    </row>
    <row r="2811" spans="1:6" x14ac:dyDescent="0.3">
      <c r="A2811">
        <f>VLOOKUP('Start Here'!$B$2,EntityNumber,2,FALSE)</f>
        <v>510002</v>
      </c>
      <c r="B2811" s="131">
        <f>YEAR('Start Here'!$B$5)</f>
        <v>2025</v>
      </c>
      <c r="C2811" s="213" t="str">
        <f>IF(ISBLANK('Combining-Exhibit 4'!$K$7),"",'Combining-Exhibit 4'!$K$7)</f>
        <v/>
      </c>
      <c r="D2811">
        <v>34429</v>
      </c>
      <c r="E2811" s="115">
        <f>'Combining-Exhibit 4'!M$82</f>
        <v>0</v>
      </c>
      <c r="F2811" t="s">
        <v>812</v>
      </c>
    </row>
    <row r="2812" spans="1:6" x14ac:dyDescent="0.3">
      <c r="A2812">
        <f>VLOOKUP('Start Here'!$B$2,EntityNumber,2,FALSE)</f>
        <v>510002</v>
      </c>
      <c r="B2812" s="131">
        <f>YEAR('Start Here'!$B$5)</f>
        <v>2025</v>
      </c>
      <c r="C2812" s="213" t="str">
        <f>IF(ISBLANK('Combining-Exhibit 4'!$K$7),"",'Combining-Exhibit 4'!$K$7)</f>
        <v/>
      </c>
      <c r="D2812">
        <v>34430</v>
      </c>
      <c r="E2812" s="115">
        <f>'Combining-Exhibit 4'!M$83</f>
        <v>0</v>
      </c>
      <c r="F2812" t="s">
        <v>812</v>
      </c>
    </row>
    <row r="2813" spans="1:6" x14ac:dyDescent="0.3">
      <c r="A2813">
        <f>VLOOKUP('Start Here'!$B$2,EntityNumber,2,FALSE)</f>
        <v>510002</v>
      </c>
      <c r="B2813" s="131">
        <f>YEAR('Start Here'!$B$5)</f>
        <v>2025</v>
      </c>
      <c r="C2813" s="213" t="str">
        <f>IF(ISBLANK('Combining-Exhibit 4'!$K$7),"",'Combining-Exhibit 4'!$K$7)</f>
        <v/>
      </c>
      <c r="D2813">
        <v>34440</v>
      </c>
      <c r="E2813" s="115">
        <f>'Combining-Exhibit 4'!M$84</f>
        <v>0</v>
      </c>
      <c r="F2813" t="s">
        <v>812</v>
      </c>
    </row>
    <row r="2814" spans="1:6" x14ac:dyDescent="0.3">
      <c r="A2814">
        <f>VLOOKUP('Start Here'!$B$2,EntityNumber,2,FALSE)</f>
        <v>510002</v>
      </c>
      <c r="B2814" s="131">
        <f>YEAR('Start Here'!$B$5)</f>
        <v>2025</v>
      </c>
      <c r="C2814" s="213" t="str">
        <f>IF(ISBLANK('Combining-Exhibit 4'!$K$7),"",'Combining-Exhibit 4'!$K$7)</f>
        <v/>
      </c>
      <c r="D2814">
        <v>34500</v>
      </c>
      <c r="E2814" s="115">
        <f>'Combining-Exhibit 4'!M$85</f>
        <v>0</v>
      </c>
      <c r="F2814" t="s">
        <v>812</v>
      </c>
    </row>
    <row r="2815" spans="1:6" x14ac:dyDescent="0.3">
      <c r="A2815">
        <f>VLOOKUP('Start Here'!$B$2,EntityNumber,2,FALSE)</f>
        <v>510002</v>
      </c>
      <c r="B2815" s="131">
        <f>YEAR('Start Here'!$B$5)</f>
        <v>2025</v>
      </c>
      <c r="C2815" s="213" t="str">
        <f>IF(ISBLANK('Combining-Exhibit 4'!$K$7),"",'Combining-Exhibit 4'!$K$7)</f>
        <v/>
      </c>
      <c r="D2815">
        <v>34600</v>
      </c>
      <c r="E2815" s="115">
        <f>'Combining-Exhibit 4'!M$86</f>
        <v>0</v>
      </c>
      <c r="F2815" t="s">
        <v>812</v>
      </c>
    </row>
    <row r="2816" spans="1:6" x14ac:dyDescent="0.3">
      <c r="A2816">
        <f>VLOOKUP('Start Here'!$B$2,EntityNumber,2,FALSE)</f>
        <v>510002</v>
      </c>
      <c r="B2816" s="131">
        <f>YEAR('Start Here'!$B$5)</f>
        <v>2025</v>
      </c>
      <c r="C2816" s="213" t="str">
        <f>IF(ISBLANK('Combining-Exhibit 4'!$K$7),"",'Combining-Exhibit 4'!$K$7)</f>
        <v/>
      </c>
      <c r="D2816">
        <v>34800</v>
      </c>
      <c r="E2816" s="115">
        <f>'Combining-Exhibit 4'!M$87</f>
        <v>0</v>
      </c>
      <c r="F2816" t="s">
        <v>812</v>
      </c>
    </row>
    <row r="2817" spans="1:6" x14ac:dyDescent="0.3">
      <c r="A2817">
        <f>VLOOKUP('Start Here'!$B$2,EntityNumber,2,FALSE)</f>
        <v>510002</v>
      </c>
      <c r="B2817" s="131">
        <f>YEAR('Start Here'!$B$5)</f>
        <v>2025</v>
      </c>
      <c r="C2817" s="213" t="str">
        <f>IF(ISBLANK('Combining-Exhibit 4'!$K$7),"",'Combining-Exhibit 4'!$K$7)</f>
        <v/>
      </c>
      <c r="D2817">
        <v>34900</v>
      </c>
      <c r="E2817" s="115">
        <f>'Combining-Exhibit 4'!M$88</f>
        <v>0</v>
      </c>
      <c r="F2817" t="s">
        <v>812</v>
      </c>
    </row>
    <row r="2818" spans="1:6" x14ac:dyDescent="0.3">
      <c r="A2818">
        <f>VLOOKUP('Start Here'!$B$2,EntityNumber,2,FALSE)</f>
        <v>510002</v>
      </c>
      <c r="B2818" s="131">
        <f>YEAR('Start Here'!$B$5)</f>
        <v>2025</v>
      </c>
      <c r="C2818" s="213" t="str">
        <f>IF(ISBLANK('Combining-Exhibit 4'!$K$7),"",'Combining-Exhibit 4'!$K$7)</f>
        <v/>
      </c>
      <c r="D2818">
        <v>35100</v>
      </c>
      <c r="E2818" s="115">
        <f>'Combining-Exhibit 4'!M$92</f>
        <v>0</v>
      </c>
      <c r="F2818" t="s">
        <v>812</v>
      </c>
    </row>
    <row r="2819" spans="1:6" x14ac:dyDescent="0.3">
      <c r="A2819">
        <f>VLOOKUP('Start Here'!$B$2,EntityNumber,2,FALSE)</f>
        <v>510002</v>
      </c>
      <c r="B2819" s="131">
        <f>YEAR('Start Here'!$B$5)</f>
        <v>2025</v>
      </c>
      <c r="C2819" s="213" t="str">
        <f>IF(ISBLANK('Combining-Exhibit 4'!$K$7),"",'Combining-Exhibit 4'!$K$7)</f>
        <v/>
      </c>
      <c r="D2819">
        <v>35200</v>
      </c>
      <c r="E2819" s="115">
        <f>'Combining-Exhibit 4'!M$93</f>
        <v>0</v>
      </c>
      <c r="F2819" t="s">
        <v>812</v>
      </c>
    </row>
    <row r="2820" spans="1:6" x14ac:dyDescent="0.3">
      <c r="A2820">
        <f>VLOOKUP('Start Here'!$B$2,EntityNumber,2,FALSE)</f>
        <v>510002</v>
      </c>
      <c r="B2820" s="131">
        <f>YEAR('Start Here'!$B$5)</f>
        <v>2025</v>
      </c>
      <c r="C2820" s="213" t="str">
        <f>IF(ISBLANK('Combining-Exhibit 4'!$K$7),"",'Combining-Exhibit 4'!$K$7)</f>
        <v/>
      </c>
      <c r="D2820">
        <v>35300</v>
      </c>
      <c r="E2820" s="115">
        <f>'Combining-Exhibit 4'!M$94</f>
        <v>0</v>
      </c>
      <c r="F2820" t="s">
        <v>812</v>
      </c>
    </row>
    <row r="2821" spans="1:6" x14ac:dyDescent="0.3">
      <c r="A2821">
        <f>VLOOKUP('Start Here'!$B$2,EntityNumber,2,FALSE)</f>
        <v>510002</v>
      </c>
      <c r="B2821" s="131">
        <f>YEAR('Start Here'!$B$5)</f>
        <v>2025</v>
      </c>
      <c r="C2821" s="213" t="str">
        <f>IF(ISBLANK('Combining-Exhibit 4'!$K$7),"",'Combining-Exhibit 4'!$K$7)</f>
        <v/>
      </c>
      <c r="D2821">
        <v>35900</v>
      </c>
      <c r="E2821" s="115">
        <f>'Combining-Exhibit 4'!M$95</f>
        <v>0</v>
      </c>
      <c r="F2821" t="s">
        <v>812</v>
      </c>
    </row>
    <row r="2822" spans="1:6" x14ac:dyDescent="0.3">
      <c r="A2822">
        <f>VLOOKUP('Start Here'!$B$2,EntityNumber,2,FALSE)</f>
        <v>510002</v>
      </c>
      <c r="B2822" s="131">
        <f>YEAR('Start Here'!$B$5)</f>
        <v>2025</v>
      </c>
      <c r="C2822" s="213" t="str">
        <f>IF(ISBLANK('Combining-Exhibit 4'!$K$7),"",'Combining-Exhibit 4'!$K$7)</f>
        <v/>
      </c>
      <c r="D2822">
        <v>36100</v>
      </c>
      <c r="E2822" s="115">
        <f>'Combining-Exhibit 4'!M$99</f>
        <v>0</v>
      </c>
      <c r="F2822" t="s">
        <v>812</v>
      </c>
    </row>
    <row r="2823" spans="1:6" x14ac:dyDescent="0.3">
      <c r="A2823">
        <f>VLOOKUP('Start Here'!$B$2,EntityNumber,2,FALSE)</f>
        <v>510002</v>
      </c>
      <c r="B2823" s="131">
        <f>YEAR('Start Here'!$B$5)</f>
        <v>2025</v>
      </c>
      <c r="C2823" s="213" t="str">
        <f>IF(ISBLANK('Combining-Exhibit 4'!$K$7),"",'Combining-Exhibit 4'!$K$7)</f>
        <v/>
      </c>
      <c r="D2823">
        <v>36200</v>
      </c>
      <c r="E2823" s="115">
        <f>'Combining-Exhibit 4'!M$100</f>
        <v>0</v>
      </c>
      <c r="F2823" t="s">
        <v>812</v>
      </c>
    </row>
    <row r="2824" spans="1:6" x14ac:dyDescent="0.3">
      <c r="A2824">
        <f>VLOOKUP('Start Here'!$B$2,EntityNumber,2,FALSE)</f>
        <v>510002</v>
      </c>
      <c r="B2824" s="131">
        <f>YEAR('Start Here'!$B$5)</f>
        <v>2025</v>
      </c>
      <c r="C2824" s="213" t="str">
        <f>IF(ISBLANK('Combining-Exhibit 4'!$K$7),"",'Combining-Exhibit 4'!$K$7)</f>
        <v/>
      </c>
      <c r="D2824">
        <v>36300</v>
      </c>
      <c r="E2824" s="115">
        <f>'Combining-Exhibit 4'!M$101</f>
        <v>0</v>
      </c>
      <c r="F2824" t="s">
        <v>812</v>
      </c>
    </row>
    <row r="2825" spans="1:6" x14ac:dyDescent="0.3">
      <c r="A2825">
        <f>VLOOKUP('Start Here'!$B$2,EntityNumber,2,FALSE)</f>
        <v>510002</v>
      </c>
      <c r="B2825" s="131">
        <f>YEAR('Start Here'!$B$5)</f>
        <v>2025</v>
      </c>
      <c r="C2825" s="213" t="str">
        <f>IF(ISBLANK('Combining-Exhibit 4'!$K$7),"",'Combining-Exhibit 4'!$K$7)</f>
        <v/>
      </c>
      <c r="D2825">
        <v>36500</v>
      </c>
      <c r="E2825" s="115">
        <f>'Combining-Exhibit 4'!M$102</f>
        <v>0</v>
      </c>
      <c r="F2825" t="s">
        <v>812</v>
      </c>
    </row>
    <row r="2826" spans="1:6" x14ac:dyDescent="0.3">
      <c r="A2826">
        <f>VLOOKUP('Start Here'!$B$2,EntityNumber,2,FALSE)</f>
        <v>510002</v>
      </c>
      <c r="B2826" s="131">
        <f>YEAR('Start Here'!$B$5)</f>
        <v>2025</v>
      </c>
      <c r="C2826" s="213" t="str">
        <f>IF(ISBLANK('Combining-Exhibit 4'!$K$7),"",'Combining-Exhibit 4'!$K$7)</f>
        <v/>
      </c>
      <c r="D2826">
        <v>36600</v>
      </c>
      <c r="E2826" s="115">
        <f>'Combining-Exhibit 4'!M$103</f>
        <v>0</v>
      </c>
      <c r="F2826" t="s">
        <v>812</v>
      </c>
    </row>
    <row r="2827" spans="1:6" x14ac:dyDescent="0.3">
      <c r="A2827">
        <f>VLOOKUP('Start Here'!$B$2,EntityNumber,2,FALSE)</f>
        <v>510002</v>
      </c>
      <c r="B2827" s="131">
        <f>YEAR('Start Here'!$B$5)</f>
        <v>2025</v>
      </c>
      <c r="C2827" s="213" t="str">
        <f>IF(ISBLANK('Combining-Exhibit 4'!$K$7),"",'Combining-Exhibit 4'!$K$7)</f>
        <v/>
      </c>
      <c r="D2827">
        <v>36900</v>
      </c>
      <c r="E2827" s="115">
        <f>'Combining-Exhibit 4'!M$104</f>
        <v>0</v>
      </c>
      <c r="F2827" t="s">
        <v>812</v>
      </c>
    </row>
    <row r="2828" spans="1:6" x14ac:dyDescent="0.3">
      <c r="A2828">
        <f>VLOOKUP('Start Here'!$B$2,EntityNumber,2,FALSE)</f>
        <v>510002</v>
      </c>
      <c r="B2828" s="131">
        <f>YEAR('Start Here'!$B$5)</f>
        <v>2025</v>
      </c>
      <c r="C2828" s="213" t="str">
        <f>IF(ISBLANK('Combining-Exhibit 4'!$K$7),"",'Combining-Exhibit 4'!$K$7)</f>
        <v/>
      </c>
      <c r="D2828">
        <v>411100</v>
      </c>
      <c r="E2828" s="115">
        <f>'Combining-Exhibit 4'!M$111</f>
        <v>0</v>
      </c>
      <c r="F2828" t="s">
        <v>812</v>
      </c>
    </row>
    <row r="2829" spans="1:6" x14ac:dyDescent="0.3">
      <c r="A2829">
        <f>VLOOKUP('Start Here'!$B$2,EntityNumber,2,FALSE)</f>
        <v>510002</v>
      </c>
      <c r="B2829" s="131">
        <f>YEAR('Start Here'!$B$5)</f>
        <v>2025</v>
      </c>
      <c r="C2829" s="213" t="str">
        <f>IF(ISBLANK('Combining-Exhibit 4'!$K$7),"",'Combining-Exhibit 4'!$K$7)</f>
        <v/>
      </c>
      <c r="D2829">
        <v>412000</v>
      </c>
      <c r="E2829" s="115">
        <f>'Combining-Exhibit 4'!M$112</f>
        <v>0</v>
      </c>
      <c r="F2829" t="s">
        <v>812</v>
      </c>
    </row>
    <row r="2830" spans="1:6" x14ac:dyDescent="0.3">
      <c r="A2830">
        <f>VLOOKUP('Start Here'!$B$2,EntityNumber,2,FALSE)</f>
        <v>510002</v>
      </c>
      <c r="B2830" s="131">
        <f>YEAR('Start Here'!$B$5)</f>
        <v>2025</v>
      </c>
      <c r="C2830" s="213" t="str">
        <f>IF(ISBLANK('Combining-Exhibit 4'!$K$7),"",'Combining-Exhibit 4'!$K$7)</f>
        <v/>
      </c>
      <c r="D2830">
        <v>413000</v>
      </c>
      <c r="E2830" s="115">
        <f>'Combining-Exhibit 4'!M$113</f>
        <v>0</v>
      </c>
      <c r="F2830" t="s">
        <v>812</v>
      </c>
    </row>
    <row r="2831" spans="1:6" x14ac:dyDescent="0.3">
      <c r="A2831">
        <f>VLOOKUP('Start Here'!$B$2,EntityNumber,2,FALSE)</f>
        <v>510002</v>
      </c>
      <c r="B2831" s="131">
        <f>YEAR('Start Here'!$B$5)</f>
        <v>2025</v>
      </c>
      <c r="C2831" s="213" t="str">
        <f>IF(ISBLANK('Combining-Exhibit 4'!$K$7),"",'Combining-Exhibit 4'!$K$7)</f>
        <v/>
      </c>
      <c r="D2831">
        <v>414100</v>
      </c>
      <c r="E2831" s="115">
        <f>'Combining-Exhibit 4'!M$115</f>
        <v>0</v>
      </c>
      <c r="F2831" t="s">
        <v>812</v>
      </c>
    </row>
    <row r="2832" spans="1:6" x14ac:dyDescent="0.3">
      <c r="A2832">
        <f>VLOOKUP('Start Here'!$B$2,EntityNumber,2,FALSE)</f>
        <v>510002</v>
      </c>
      <c r="B2832" s="131">
        <f>YEAR('Start Here'!$B$5)</f>
        <v>2025</v>
      </c>
      <c r="C2832" s="213" t="str">
        <f>IF(ISBLANK('Combining-Exhibit 4'!$K$7),"",'Combining-Exhibit 4'!$K$7)</f>
        <v/>
      </c>
      <c r="D2832">
        <v>414200</v>
      </c>
      <c r="E2832" s="115">
        <f>'Combining-Exhibit 4'!M$116</f>
        <v>0</v>
      </c>
      <c r="F2832" t="s">
        <v>812</v>
      </c>
    </row>
    <row r="2833" spans="1:6" x14ac:dyDescent="0.3">
      <c r="A2833">
        <f>VLOOKUP('Start Here'!$B$2,EntityNumber,2,FALSE)</f>
        <v>510002</v>
      </c>
      <c r="B2833" s="131">
        <f>YEAR('Start Here'!$B$5)</f>
        <v>2025</v>
      </c>
      <c r="C2833" s="213" t="str">
        <f>IF(ISBLANK('Combining-Exhibit 4'!$K$7),"",'Combining-Exhibit 4'!$K$7)</f>
        <v/>
      </c>
      <c r="D2833">
        <v>414300</v>
      </c>
      <c r="E2833" s="115">
        <f>'Combining-Exhibit 4'!M$117</f>
        <v>0</v>
      </c>
      <c r="F2833" t="s">
        <v>812</v>
      </c>
    </row>
    <row r="2834" spans="1:6" x14ac:dyDescent="0.3">
      <c r="A2834">
        <f>VLOOKUP('Start Here'!$B$2,EntityNumber,2,FALSE)</f>
        <v>510002</v>
      </c>
      <c r="B2834" s="131">
        <f>YEAR('Start Here'!$B$5)</f>
        <v>2025</v>
      </c>
      <c r="C2834" s="213" t="str">
        <f>IF(ISBLANK('Combining-Exhibit 4'!$K$7),"",'Combining-Exhibit 4'!$K$7)</f>
        <v/>
      </c>
      <c r="D2834">
        <v>414900</v>
      </c>
      <c r="E2834" s="115">
        <f>'Combining-Exhibit 4'!M$118</f>
        <v>0</v>
      </c>
      <c r="F2834" t="s">
        <v>812</v>
      </c>
    </row>
    <row r="2835" spans="1:6" x14ac:dyDescent="0.3">
      <c r="A2835">
        <f>VLOOKUP('Start Here'!$B$2,EntityNumber,2,FALSE)</f>
        <v>510002</v>
      </c>
      <c r="B2835" s="131">
        <f>YEAR('Start Here'!$B$5)</f>
        <v>2025</v>
      </c>
      <c r="C2835" s="213" t="str">
        <f>IF(ISBLANK('Combining-Exhibit 4'!$K$7),"",'Combining-Exhibit 4'!$K$7)</f>
        <v/>
      </c>
      <c r="D2835">
        <v>415100</v>
      </c>
      <c r="E2835" s="115">
        <f>'Combining-Exhibit 4'!M$120</f>
        <v>0</v>
      </c>
      <c r="F2835" t="s">
        <v>812</v>
      </c>
    </row>
    <row r="2836" spans="1:6" x14ac:dyDescent="0.3">
      <c r="A2836">
        <f>VLOOKUP('Start Here'!$B$2,EntityNumber,2,FALSE)</f>
        <v>510002</v>
      </c>
      <c r="B2836" s="131">
        <f>YEAR('Start Here'!$B$5)</f>
        <v>2025</v>
      </c>
      <c r="C2836" s="213" t="str">
        <f>IF(ISBLANK('Combining-Exhibit 4'!$K$7),"",'Combining-Exhibit 4'!$K$7)</f>
        <v/>
      </c>
      <c r="D2836">
        <v>415200</v>
      </c>
      <c r="E2836" s="115">
        <f>'Combining-Exhibit 4'!M$121</f>
        <v>0</v>
      </c>
      <c r="F2836" t="s">
        <v>812</v>
      </c>
    </row>
    <row r="2837" spans="1:6" x14ac:dyDescent="0.3">
      <c r="A2837">
        <f>VLOOKUP('Start Here'!$B$2,EntityNumber,2,FALSE)</f>
        <v>510002</v>
      </c>
      <c r="B2837" s="131">
        <f>YEAR('Start Here'!$B$5)</f>
        <v>2025</v>
      </c>
      <c r="C2837" s="213" t="str">
        <f>IF(ISBLANK('Combining-Exhibit 4'!$K$7),"",'Combining-Exhibit 4'!$K$7)</f>
        <v/>
      </c>
      <c r="D2837">
        <v>415300</v>
      </c>
      <c r="E2837" s="115">
        <f>'Combining-Exhibit 4'!M$122</f>
        <v>0</v>
      </c>
      <c r="F2837" t="s">
        <v>812</v>
      </c>
    </row>
    <row r="2838" spans="1:6" x14ac:dyDescent="0.3">
      <c r="A2838">
        <f>VLOOKUP('Start Here'!$B$2,EntityNumber,2,FALSE)</f>
        <v>510002</v>
      </c>
      <c r="B2838" s="131">
        <f>YEAR('Start Here'!$B$5)</f>
        <v>2025</v>
      </c>
      <c r="C2838" s="213" t="str">
        <f>IF(ISBLANK('Combining-Exhibit 4'!$K$7),"",'Combining-Exhibit 4'!$K$7)</f>
        <v/>
      </c>
      <c r="D2838">
        <v>415400</v>
      </c>
      <c r="E2838" s="115">
        <f>'Combining-Exhibit 4'!M$123</f>
        <v>0</v>
      </c>
      <c r="F2838" t="s">
        <v>812</v>
      </c>
    </row>
    <row r="2839" spans="1:6" x14ac:dyDescent="0.3">
      <c r="A2839">
        <f>VLOOKUP('Start Here'!$B$2,EntityNumber,2,FALSE)</f>
        <v>510002</v>
      </c>
      <c r="B2839" s="131">
        <f>YEAR('Start Here'!$B$5)</f>
        <v>2025</v>
      </c>
      <c r="C2839" s="213" t="str">
        <f>IF(ISBLANK('Combining-Exhibit 4'!$K$7),"",'Combining-Exhibit 4'!$K$7)</f>
        <v/>
      </c>
      <c r="D2839">
        <v>415900</v>
      </c>
      <c r="E2839" s="115">
        <f>'Combining-Exhibit 4'!M$124</f>
        <v>0</v>
      </c>
      <c r="F2839" t="s">
        <v>812</v>
      </c>
    </row>
    <row r="2840" spans="1:6" x14ac:dyDescent="0.3">
      <c r="A2840">
        <f>VLOOKUP('Start Here'!$B$2,EntityNumber,2,FALSE)</f>
        <v>510002</v>
      </c>
      <c r="B2840" s="131">
        <f>YEAR('Start Here'!$B$5)</f>
        <v>2025</v>
      </c>
      <c r="C2840" s="213" t="str">
        <f>IF(ISBLANK('Combining-Exhibit 4'!$K$7),"",'Combining-Exhibit 4'!$K$7)</f>
        <v/>
      </c>
      <c r="D2840">
        <v>416100</v>
      </c>
      <c r="E2840" s="115">
        <f>'Combining-Exhibit 4'!M$126</f>
        <v>0</v>
      </c>
      <c r="F2840" t="s">
        <v>812</v>
      </c>
    </row>
    <row r="2841" spans="1:6" x14ac:dyDescent="0.3">
      <c r="A2841">
        <f>VLOOKUP('Start Here'!$B$2,EntityNumber,2,FALSE)</f>
        <v>510002</v>
      </c>
      <c r="B2841" s="131">
        <f>YEAR('Start Here'!$B$5)</f>
        <v>2025</v>
      </c>
      <c r="C2841" s="213" t="str">
        <f>IF(ISBLANK('Combining-Exhibit 4'!$K$7),"",'Combining-Exhibit 4'!$K$7)</f>
        <v/>
      </c>
      <c r="D2841">
        <v>416200</v>
      </c>
      <c r="E2841" s="115">
        <f>'Combining-Exhibit 4'!M$127</f>
        <v>0</v>
      </c>
      <c r="F2841" t="s">
        <v>812</v>
      </c>
    </row>
    <row r="2842" spans="1:6" x14ac:dyDescent="0.3">
      <c r="A2842">
        <f>VLOOKUP('Start Here'!$B$2,EntityNumber,2,FALSE)</f>
        <v>510002</v>
      </c>
      <c r="B2842" s="131">
        <f>YEAR('Start Here'!$B$5)</f>
        <v>2025</v>
      </c>
      <c r="C2842" s="213" t="str">
        <f>IF(ISBLANK('Combining-Exhibit 4'!$K$7),"",'Combining-Exhibit 4'!$K$7)</f>
        <v/>
      </c>
      <c r="D2842">
        <v>416300</v>
      </c>
      <c r="E2842" s="115">
        <f>'Combining-Exhibit 4'!M$128</f>
        <v>0</v>
      </c>
      <c r="F2842" t="s">
        <v>812</v>
      </c>
    </row>
    <row r="2843" spans="1:6" x14ac:dyDescent="0.3">
      <c r="A2843">
        <f>VLOOKUP('Start Here'!$B$2,EntityNumber,2,FALSE)</f>
        <v>510002</v>
      </c>
      <c r="B2843" s="131">
        <f>YEAR('Start Here'!$B$5)</f>
        <v>2025</v>
      </c>
      <c r="C2843" s="213" t="str">
        <f>IF(ISBLANK('Combining-Exhibit 4'!$K$7),"",'Combining-Exhibit 4'!$K$7)</f>
        <v/>
      </c>
      <c r="D2843">
        <v>416400</v>
      </c>
      <c r="E2843" s="115">
        <f>'Combining-Exhibit 4'!M$129</f>
        <v>0</v>
      </c>
      <c r="F2843" t="s">
        <v>812</v>
      </c>
    </row>
    <row r="2844" spans="1:6" x14ac:dyDescent="0.3">
      <c r="A2844">
        <f>VLOOKUP('Start Here'!$B$2,EntityNumber,2,FALSE)</f>
        <v>510002</v>
      </c>
      <c r="B2844" s="131">
        <f>YEAR('Start Here'!$B$5)</f>
        <v>2025</v>
      </c>
      <c r="C2844" s="213" t="str">
        <f>IF(ISBLANK('Combining-Exhibit 4'!$K$7),"",'Combining-Exhibit 4'!$K$7)</f>
        <v/>
      </c>
      <c r="D2844">
        <v>416500</v>
      </c>
      <c r="E2844" s="115">
        <f>'Combining-Exhibit 4'!M$130</f>
        <v>0</v>
      </c>
      <c r="F2844" t="s">
        <v>812</v>
      </c>
    </row>
    <row r="2845" spans="1:6" x14ac:dyDescent="0.3">
      <c r="A2845">
        <f>VLOOKUP('Start Here'!$B$2,EntityNumber,2,FALSE)</f>
        <v>510002</v>
      </c>
      <c r="B2845" s="131">
        <f>YEAR('Start Here'!$B$5)</f>
        <v>2025</v>
      </c>
      <c r="C2845" s="213" t="str">
        <f>IF(ISBLANK('Combining-Exhibit 4'!$K$7),"",'Combining-Exhibit 4'!$K$7)</f>
        <v/>
      </c>
      <c r="D2845">
        <v>416600</v>
      </c>
      <c r="E2845" s="115">
        <f>'Combining-Exhibit 4'!M$131</f>
        <v>0</v>
      </c>
      <c r="F2845" t="s">
        <v>812</v>
      </c>
    </row>
    <row r="2846" spans="1:6" x14ac:dyDescent="0.3">
      <c r="A2846">
        <f>VLOOKUP('Start Here'!$B$2,EntityNumber,2,FALSE)</f>
        <v>510002</v>
      </c>
      <c r="B2846" s="131">
        <f>YEAR('Start Here'!$B$5)</f>
        <v>2025</v>
      </c>
      <c r="C2846" s="213" t="str">
        <f>IF(ISBLANK('Combining-Exhibit 4'!$K$7),"",'Combining-Exhibit 4'!$K$7)</f>
        <v/>
      </c>
      <c r="D2846">
        <v>416700</v>
      </c>
      <c r="E2846" s="115">
        <f>'Combining-Exhibit 4'!M$132</f>
        <v>0</v>
      </c>
      <c r="F2846" t="s">
        <v>812</v>
      </c>
    </row>
    <row r="2847" spans="1:6" x14ac:dyDescent="0.3">
      <c r="A2847">
        <f>VLOOKUP('Start Here'!$B$2,EntityNumber,2,FALSE)</f>
        <v>510002</v>
      </c>
      <c r="B2847" s="131">
        <f>YEAR('Start Here'!$B$5)</f>
        <v>2025</v>
      </c>
      <c r="C2847" s="213" t="str">
        <f>IF(ISBLANK('Combining-Exhibit 4'!$K$7),"",'Combining-Exhibit 4'!$K$7)</f>
        <v/>
      </c>
      <c r="D2847">
        <v>416800</v>
      </c>
      <c r="E2847" s="115">
        <f>'Combining-Exhibit 4'!M$133</f>
        <v>0</v>
      </c>
      <c r="F2847" t="s">
        <v>812</v>
      </c>
    </row>
    <row r="2848" spans="1:6" x14ac:dyDescent="0.3">
      <c r="A2848">
        <f>VLOOKUP('Start Here'!$B$2,EntityNumber,2,FALSE)</f>
        <v>510002</v>
      </c>
      <c r="B2848" s="131">
        <f>YEAR('Start Here'!$B$5)</f>
        <v>2025</v>
      </c>
      <c r="C2848" s="213" t="str">
        <f>IF(ISBLANK('Combining-Exhibit 4'!$K$7),"",'Combining-Exhibit 4'!$K$7)</f>
        <v/>
      </c>
      <c r="D2848">
        <v>416900</v>
      </c>
      <c r="E2848" s="115">
        <f>'Combining-Exhibit 4'!M$134</f>
        <v>0</v>
      </c>
      <c r="F2848" t="s">
        <v>812</v>
      </c>
    </row>
    <row r="2849" spans="1:6" x14ac:dyDescent="0.3">
      <c r="A2849">
        <f>VLOOKUP('Start Here'!$B$2,EntityNumber,2,FALSE)</f>
        <v>510002</v>
      </c>
      <c r="B2849" s="131">
        <f>YEAR('Start Here'!$B$5)</f>
        <v>2025</v>
      </c>
      <c r="C2849" s="213" t="str">
        <f>IF(ISBLANK('Combining-Exhibit 4'!$K$7),"",'Combining-Exhibit 4'!$K$7)</f>
        <v/>
      </c>
      <c r="D2849">
        <v>417000</v>
      </c>
      <c r="E2849" s="115">
        <f>'Combining-Exhibit 4'!M$135</f>
        <v>0</v>
      </c>
      <c r="F2849" t="s">
        <v>812</v>
      </c>
    </row>
    <row r="2850" spans="1:6" x14ac:dyDescent="0.3">
      <c r="A2850">
        <f>VLOOKUP('Start Here'!$B$2,EntityNumber,2,FALSE)</f>
        <v>510002</v>
      </c>
      <c r="B2850" s="131">
        <f>YEAR('Start Here'!$B$5)</f>
        <v>2025</v>
      </c>
      <c r="C2850" s="213" t="str">
        <f>IF(ISBLANK('Combining-Exhibit 4'!$K$7),"",'Combining-Exhibit 4'!$K$7)</f>
        <v/>
      </c>
      <c r="D2850">
        <v>417100</v>
      </c>
      <c r="E2850" s="115">
        <f>'Combining-Exhibit 4'!M$136</f>
        <v>0</v>
      </c>
      <c r="F2850" t="s">
        <v>812</v>
      </c>
    </row>
    <row r="2851" spans="1:6" x14ac:dyDescent="0.3">
      <c r="A2851">
        <f>VLOOKUP('Start Here'!$B$2,EntityNumber,2,FALSE)</f>
        <v>510002</v>
      </c>
      <c r="B2851" s="131">
        <f>YEAR('Start Here'!$B$5)</f>
        <v>2025</v>
      </c>
      <c r="C2851" s="213" t="str">
        <f>IF(ISBLANK('Combining-Exhibit 4'!$K$7),"",'Combining-Exhibit 4'!$K$7)</f>
        <v/>
      </c>
      <c r="D2851">
        <v>417200</v>
      </c>
      <c r="E2851" s="115">
        <f>'Combining-Exhibit 4'!M$137</f>
        <v>0</v>
      </c>
      <c r="F2851" t="s">
        <v>812</v>
      </c>
    </row>
    <row r="2852" spans="1:6" x14ac:dyDescent="0.3">
      <c r="A2852">
        <f>VLOOKUP('Start Here'!$B$2,EntityNumber,2,FALSE)</f>
        <v>510002</v>
      </c>
      <c r="B2852" s="131">
        <f>YEAR('Start Here'!$B$5)</f>
        <v>2025</v>
      </c>
      <c r="C2852" s="213" t="str">
        <f>IF(ISBLANK('Combining-Exhibit 4'!$K$7),"",'Combining-Exhibit 4'!$K$7)</f>
        <v/>
      </c>
      <c r="D2852">
        <v>421100</v>
      </c>
      <c r="E2852" s="115">
        <f>'Combining-Exhibit 4'!M$142</f>
        <v>0</v>
      </c>
      <c r="F2852" t="s">
        <v>812</v>
      </c>
    </row>
    <row r="2853" spans="1:6" x14ac:dyDescent="0.3">
      <c r="A2853">
        <f>VLOOKUP('Start Here'!$B$2,EntityNumber,2,FALSE)</f>
        <v>510002</v>
      </c>
      <c r="B2853" s="131">
        <f>YEAR('Start Here'!$B$5)</f>
        <v>2025</v>
      </c>
      <c r="C2853" s="213" t="str">
        <f>IF(ISBLANK('Combining-Exhibit 4'!$K$7),"",'Combining-Exhibit 4'!$K$7)</f>
        <v/>
      </c>
      <c r="D2853">
        <v>421200</v>
      </c>
      <c r="E2853" s="115">
        <f>'Combining-Exhibit 4'!M$143</f>
        <v>0</v>
      </c>
      <c r="F2853" t="s">
        <v>812</v>
      </c>
    </row>
    <row r="2854" spans="1:6" x14ac:dyDescent="0.3">
      <c r="A2854">
        <f>VLOOKUP('Start Here'!$B$2,EntityNumber,2,FALSE)</f>
        <v>510002</v>
      </c>
      <c r="B2854" s="131">
        <f>YEAR('Start Here'!$B$5)</f>
        <v>2025</v>
      </c>
      <c r="C2854" s="213" t="str">
        <f>IF(ISBLANK('Combining-Exhibit 4'!$K$7),"",'Combining-Exhibit 4'!$K$7)</f>
        <v/>
      </c>
      <c r="D2854">
        <v>421300</v>
      </c>
      <c r="E2854" s="115">
        <f>'Combining-Exhibit 4'!M$144</f>
        <v>0</v>
      </c>
      <c r="F2854" t="s">
        <v>812</v>
      </c>
    </row>
    <row r="2855" spans="1:6" x14ac:dyDescent="0.3">
      <c r="A2855">
        <f>VLOOKUP('Start Here'!$B$2,EntityNumber,2,FALSE)</f>
        <v>510002</v>
      </c>
      <c r="B2855" s="131">
        <f>YEAR('Start Here'!$B$5)</f>
        <v>2025</v>
      </c>
      <c r="C2855" s="213" t="str">
        <f>IF(ISBLANK('Combining-Exhibit 4'!$K$7),"",'Combining-Exhibit 4'!$K$7)</f>
        <v/>
      </c>
      <c r="D2855">
        <v>421400</v>
      </c>
      <c r="E2855" s="115">
        <f>'Combining-Exhibit 4'!M$145</f>
        <v>0</v>
      </c>
      <c r="F2855" t="s">
        <v>812</v>
      </c>
    </row>
    <row r="2856" spans="1:6" x14ac:dyDescent="0.3">
      <c r="A2856">
        <f>VLOOKUP('Start Here'!$B$2,EntityNumber,2,FALSE)</f>
        <v>510002</v>
      </c>
      <c r="B2856" s="131">
        <f>YEAR('Start Here'!$B$5)</f>
        <v>2025</v>
      </c>
      <c r="C2856" s="213" t="str">
        <f>IF(ISBLANK('Combining-Exhibit 4'!$K$7),"",'Combining-Exhibit 4'!$K$7)</f>
        <v/>
      </c>
      <c r="D2856">
        <v>421500</v>
      </c>
      <c r="E2856" s="115">
        <f>'Combining-Exhibit 4'!M$146</f>
        <v>0</v>
      </c>
      <c r="F2856" t="s">
        <v>812</v>
      </c>
    </row>
    <row r="2857" spans="1:6" x14ac:dyDescent="0.3">
      <c r="A2857">
        <f>VLOOKUP('Start Here'!$B$2,EntityNumber,2,FALSE)</f>
        <v>510002</v>
      </c>
      <c r="B2857" s="131">
        <f>YEAR('Start Here'!$B$5)</f>
        <v>2025</v>
      </c>
      <c r="C2857" s="213" t="str">
        <f>IF(ISBLANK('Combining-Exhibit 4'!$K$7),"",'Combining-Exhibit 4'!$K$7)</f>
        <v/>
      </c>
      <c r="D2857">
        <v>421900</v>
      </c>
      <c r="E2857" s="115">
        <f>'Combining-Exhibit 4'!M$147</f>
        <v>0</v>
      </c>
      <c r="F2857" t="s">
        <v>812</v>
      </c>
    </row>
    <row r="2858" spans="1:6" x14ac:dyDescent="0.3">
      <c r="A2858">
        <f>VLOOKUP('Start Here'!$B$2,EntityNumber,2,FALSE)</f>
        <v>510002</v>
      </c>
      <c r="B2858" s="131">
        <f>YEAR('Start Here'!$B$5)</f>
        <v>2025</v>
      </c>
      <c r="C2858" s="213" t="str">
        <f>IF(ISBLANK('Combining-Exhibit 4'!$K$7),"",'Combining-Exhibit 4'!$K$7)</f>
        <v/>
      </c>
      <c r="D2858">
        <v>422100</v>
      </c>
      <c r="E2858" s="115">
        <f>'Combining-Exhibit 4'!M$149</f>
        <v>0</v>
      </c>
      <c r="F2858" t="s">
        <v>812</v>
      </c>
    </row>
    <row r="2859" spans="1:6" x14ac:dyDescent="0.3">
      <c r="A2859">
        <f>VLOOKUP('Start Here'!$B$2,EntityNumber,2,FALSE)</f>
        <v>510002</v>
      </c>
      <c r="B2859" s="131">
        <f>YEAR('Start Here'!$B$5)</f>
        <v>2025</v>
      </c>
      <c r="C2859" s="213" t="str">
        <f>IF(ISBLANK('Combining-Exhibit 4'!$K$7),"",'Combining-Exhibit 4'!$K$7)</f>
        <v/>
      </c>
      <c r="D2859">
        <v>422200</v>
      </c>
      <c r="E2859" s="115">
        <f>'Combining-Exhibit 4'!M$150</f>
        <v>0</v>
      </c>
      <c r="F2859" t="s">
        <v>812</v>
      </c>
    </row>
    <row r="2860" spans="1:6" x14ac:dyDescent="0.3">
      <c r="A2860">
        <f>VLOOKUP('Start Here'!$B$2,EntityNumber,2,FALSE)</f>
        <v>510002</v>
      </c>
      <c r="B2860" s="131">
        <f>YEAR('Start Here'!$B$5)</f>
        <v>2025</v>
      </c>
      <c r="C2860" s="213" t="str">
        <f>IF(ISBLANK('Combining-Exhibit 4'!$K$7),"",'Combining-Exhibit 4'!$K$7)</f>
        <v/>
      </c>
      <c r="D2860">
        <v>422300</v>
      </c>
      <c r="E2860" s="115">
        <f>'Combining-Exhibit 4'!M$151</f>
        <v>0</v>
      </c>
      <c r="F2860" t="s">
        <v>812</v>
      </c>
    </row>
    <row r="2861" spans="1:6" x14ac:dyDescent="0.3">
      <c r="A2861">
        <f>VLOOKUP('Start Here'!$B$2,EntityNumber,2,FALSE)</f>
        <v>510002</v>
      </c>
      <c r="B2861" s="131">
        <f>YEAR('Start Here'!$B$5)</f>
        <v>2025</v>
      </c>
      <c r="C2861" s="213" t="str">
        <f>IF(ISBLANK('Combining-Exhibit 4'!$K$7),"",'Combining-Exhibit 4'!$K$7)</f>
        <v/>
      </c>
      <c r="D2861">
        <v>422500</v>
      </c>
      <c r="E2861" s="115">
        <f>'Combining-Exhibit 4'!M$152</f>
        <v>0</v>
      </c>
      <c r="F2861" t="s">
        <v>812</v>
      </c>
    </row>
    <row r="2862" spans="1:6" x14ac:dyDescent="0.3">
      <c r="A2862">
        <f>VLOOKUP('Start Here'!$B$2,EntityNumber,2,FALSE)</f>
        <v>510002</v>
      </c>
      <c r="B2862" s="131">
        <f>YEAR('Start Here'!$B$5)</f>
        <v>2025</v>
      </c>
      <c r="C2862" s="213" t="str">
        <f>IF(ISBLANK('Combining-Exhibit 4'!$K$7),"",'Combining-Exhibit 4'!$K$7)</f>
        <v/>
      </c>
      <c r="D2862">
        <v>422900</v>
      </c>
      <c r="E2862" s="115">
        <f>'Combining-Exhibit 4'!M$153</f>
        <v>0</v>
      </c>
      <c r="F2862" t="s">
        <v>812</v>
      </c>
    </row>
    <row r="2863" spans="1:6" x14ac:dyDescent="0.3">
      <c r="A2863">
        <f>VLOOKUP('Start Here'!$B$2,EntityNumber,2,FALSE)</f>
        <v>510002</v>
      </c>
      <c r="B2863" s="131">
        <f>YEAR('Start Here'!$B$5)</f>
        <v>2025</v>
      </c>
      <c r="C2863" s="213" t="str">
        <f>IF(ISBLANK('Combining-Exhibit 4'!$K$7),"",'Combining-Exhibit 4'!$K$7)</f>
        <v/>
      </c>
      <c r="D2863">
        <v>431100</v>
      </c>
      <c r="E2863" s="115">
        <f>'Combining-Exhibit 4'!M$158</f>
        <v>0</v>
      </c>
      <c r="F2863" t="s">
        <v>812</v>
      </c>
    </row>
    <row r="2864" spans="1:6" x14ac:dyDescent="0.3">
      <c r="A2864">
        <f>VLOOKUP('Start Here'!$B$2,EntityNumber,2,FALSE)</f>
        <v>510002</v>
      </c>
      <c r="B2864" s="131">
        <f>YEAR('Start Here'!$B$5)</f>
        <v>2025</v>
      </c>
      <c r="C2864" s="213" t="str">
        <f>IF(ISBLANK('Combining-Exhibit 4'!$K$7),"",'Combining-Exhibit 4'!$K$7)</f>
        <v/>
      </c>
      <c r="D2864">
        <v>432100</v>
      </c>
      <c r="E2864" s="115">
        <f>'Combining-Exhibit 4'!M$160</f>
        <v>0</v>
      </c>
      <c r="F2864" t="s">
        <v>812</v>
      </c>
    </row>
    <row r="2865" spans="1:6" x14ac:dyDescent="0.3">
      <c r="A2865">
        <f>VLOOKUP('Start Here'!$B$2,EntityNumber,2,FALSE)</f>
        <v>510002</v>
      </c>
      <c r="B2865" s="131">
        <f>YEAR('Start Here'!$B$5)</f>
        <v>2025</v>
      </c>
      <c r="C2865" s="213" t="str">
        <f>IF(ISBLANK('Combining-Exhibit 4'!$K$7),"",'Combining-Exhibit 4'!$K$7)</f>
        <v/>
      </c>
      <c r="D2865">
        <v>432200</v>
      </c>
      <c r="E2865" s="115">
        <f>'Combining-Exhibit 4'!M$161</f>
        <v>0</v>
      </c>
      <c r="F2865" t="s">
        <v>812</v>
      </c>
    </row>
    <row r="2866" spans="1:6" x14ac:dyDescent="0.3">
      <c r="A2866">
        <f>VLOOKUP('Start Here'!$B$2,EntityNumber,2,FALSE)</f>
        <v>510002</v>
      </c>
      <c r="B2866" s="131">
        <f>YEAR('Start Here'!$B$5)</f>
        <v>2025</v>
      </c>
      <c r="C2866" s="213" t="str">
        <f>IF(ISBLANK('Combining-Exhibit 4'!$K$7),"",'Combining-Exhibit 4'!$K$7)</f>
        <v/>
      </c>
      <c r="D2866">
        <v>433100</v>
      </c>
      <c r="E2866" s="115">
        <f>'Combining-Exhibit 4'!M$163</f>
        <v>0</v>
      </c>
      <c r="F2866" t="s">
        <v>812</v>
      </c>
    </row>
    <row r="2867" spans="1:6" x14ac:dyDescent="0.3">
      <c r="A2867">
        <f>VLOOKUP('Start Here'!$B$2,EntityNumber,2,FALSE)</f>
        <v>510002</v>
      </c>
      <c r="B2867" s="131">
        <f>YEAR('Start Here'!$B$5)</f>
        <v>2025</v>
      </c>
      <c r="C2867" s="213" t="str">
        <f>IF(ISBLANK('Combining-Exhibit 4'!$K$7),"",'Combining-Exhibit 4'!$K$7)</f>
        <v/>
      </c>
      <c r="D2867">
        <v>433200</v>
      </c>
      <c r="E2867" s="115">
        <f>'Combining-Exhibit 4'!M$164</f>
        <v>0</v>
      </c>
      <c r="F2867" t="s">
        <v>812</v>
      </c>
    </row>
    <row r="2868" spans="1:6" x14ac:dyDescent="0.3">
      <c r="A2868">
        <f>VLOOKUP('Start Here'!$B$2,EntityNumber,2,FALSE)</f>
        <v>510002</v>
      </c>
      <c r="B2868" s="131">
        <f>YEAR('Start Here'!$B$5)</f>
        <v>2025</v>
      </c>
      <c r="C2868" s="213" t="str">
        <f>IF(ISBLANK('Combining-Exhibit 4'!$K$7),"",'Combining-Exhibit 4'!$K$7)</f>
        <v/>
      </c>
      <c r="D2868">
        <v>433300</v>
      </c>
      <c r="E2868" s="115">
        <f>'Combining-Exhibit 4'!M$165</f>
        <v>0</v>
      </c>
      <c r="F2868" t="s">
        <v>812</v>
      </c>
    </row>
    <row r="2869" spans="1:6" x14ac:dyDescent="0.3">
      <c r="A2869">
        <f>VLOOKUP('Start Here'!$B$2,EntityNumber,2,FALSE)</f>
        <v>510002</v>
      </c>
      <c r="B2869" s="131">
        <f>YEAR('Start Here'!$B$5)</f>
        <v>2025</v>
      </c>
      <c r="C2869" s="213" t="str">
        <f>IF(ISBLANK('Combining-Exhibit 4'!$K$7),"",'Combining-Exhibit 4'!$K$7)</f>
        <v/>
      </c>
      <c r="D2869">
        <v>434000</v>
      </c>
      <c r="E2869" s="115">
        <f>'Combining-Exhibit 4'!M$166</f>
        <v>0</v>
      </c>
      <c r="F2869" t="s">
        <v>812</v>
      </c>
    </row>
    <row r="2870" spans="1:6" x14ac:dyDescent="0.3">
      <c r="A2870">
        <f>VLOOKUP('Start Here'!$B$2,EntityNumber,2,FALSE)</f>
        <v>510002</v>
      </c>
      <c r="B2870" s="131">
        <f>YEAR('Start Here'!$B$5)</f>
        <v>2025</v>
      </c>
      <c r="C2870" s="213" t="str">
        <f>IF(ISBLANK('Combining-Exhibit 4'!$K$7),"",'Combining-Exhibit 4'!$K$7)</f>
        <v/>
      </c>
      <c r="D2870">
        <v>439000</v>
      </c>
      <c r="E2870" s="115">
        <f>'Combining-Exhibit 4'!M$167</f>
        <v>0</v>
      </c>
      <c r="F2870" t="s">
        <v>812</v>
      </c>
    </row>
    <row r="2871" spans="1:6" x14ac:dyDescent="0.3">
      <c r="A2871">
        <f>VLOOKUP('Start Here'!$B$2,EntityNumber,2,FALSE)</f>
        <v>510002</v>
      </c>
      <c r="B2871" s="131">
        <f>YEAR('Start Here'!$B$5)</f>
        <v>2025</v>
      </c>
      <c r="C2871" s="213" t="str">
        <f>IF(ISBLANK('Combining-Exhibit 4'!$K$7),"",'Combining-Exhibit 4'!$K$7)</f>
        <v/>
      </c>
      <c r="D2871">
        <v>441100</v>
      </c>
      <c r="E2871" s="115">
        <f>'Combining-Exhibit 4'!M$172</f>
        <v>0</v>
      </c>
      <c r="F2871" t="s">
        <v>812</v>
      </c>
    </row>
    <row r="2872" spans="1:6" x14ac:dyDescent="0.3">
      <c r="A2872">
        <f>VLOOKUP('Start Here'!$B$2,EntityNumber,2,FALSE)</f>
        <v>510002</v>
      </c>
      <c r="B2872" s="131">
        <f>YEAR('Start Here'!$B$5)</f>
        <v>2025</v>
      </c>
      <c r="C2872" s="213" t="str">
        <f>IF(ISBLANK('Combining-Exhibit 4'!$K$7),"",'Combining-Exhibit 4'!$K$7)</f>
        <v/>
      </c>
      <c r="D2872">
        <v>441200</v>
      </c>
      <c r="E2872" s="115">
        <f>'Combining-Exhibit 4'!M$173</f>
        <v>0</v>
      </c>
      <c r="F2872" t="s">
        <v>812</v>
      </c>
    </row>
    <row r="2873" spans="1:6" x14ac:dyDescent="0.3">
      <c r="A2873">
        <f>VLOOKUP('Start Here'!$B$2,EntityNumber,2,FALSE)</f>
        <v>510002</v>
      </c>
      <c r="B2873" s="131">
        <f>YEAR('Start Here'!$B$5)</f>
        <v>2025</v>
      </c>
      <c r="C2873" s="213" t="str">
        <f>IF(ISBLANK('Combining-Exhibit 4'!$K$7),"",'Combining-Exhibit 4'!$K$7)</f>
        <v/>
      </c>
      <c r="D2873">
        <v>441300</v>
      </c>
      <c r="E2873" s="115">
        <f>'Combining-Exhibit 4'!M$174</f>
        <v>0</v>
      </c>
      <c r="F2873" t="s">
        <v>812</v>
      </c>
    </row>
    <row r="2874" spans="1:6" x14ac:dyDescent="0.3">
      <c r="A2874">
        <f>VLOOKUP('Start Here'!$B$2,EntityNumber,2,FALSE)</f>
        <v>510002</v>
      </c>
      <c r="B2874" s="131">
        <f>YEAR('Start Here'!$B$5)</f>
        <v>2025</v>
      </c>
      <c r="C2874" s="213" t="str">
        <f>IF(ISBLANK('Combining-Exhibit 4'!$K$7),"",'Combining-Exhibit 4'!$K$7)</f>
        <v/>
      </c>
      <c r="D2874">
        <v>441500</v>
      </c>
      <c r="E2874" s="115">
        <f>'Combining-Exhibit 4'!M$175</f>
        <v>0</v>
      </c>
      <c r="F2874" t="s">
        <v>812</v>
      </c>
    </row>
    <row r="2875" spans="1:6" x14ac:dyDescent="0.3">
      <c r="A2875">
        <f>VLOOKUP('Start Here'!$B$2,EntityNumber,2,FALSE)</f>
        <v>510002</v>
      </c>
      <c r="B2875" s="131">
        <f>YEAR('Start Here'!$B$5)</f>
        <v>2025</v>
      </c>
      <c r="C2875" s="213" t="str">
        <f>IF(ISBLANK('Combining-Exhibit 4'!$K$7),"",'Combining-Exhibit 4'!$K$7)</f>
        <v/>
      </c>
      <c r="D2875">
        <v>441900</v>
      </c>
      <c r="E2875" s="115">
        <f>'Combining-Exhibit 4'!M$176</f>
        <v>0</v>
      </c>
      <c r="F2875" t="s">
        <v>812</v>
      </c>
    </row>
    <row r="2876" spans="1:6" x14ac:dyDescent="0.3">
      <c r="A2876">
        <f>VLOOKUP('Start Here'!$B$2,EntityNumber,2,FALSE)</f>
        <v>510002</v>
      </c>
      <c r="B2876" s="131">
        <f>YEAR('Start Here'!$B$5)</f>
        <v>2025</v>
      </c>
      <c r="C2876" s="213" t="str">
        <f>IF(ISBLANK('Combining-Exhibit 4'!$K$7),"",'Combining-Exhibit 4'!$K$7)</f>
        <v/>
      </c>
      <c r="D2876">
        <v>442100</v>
      </c>
      <c r="E2876" s="115">
        <f>'Combining-Exhibit 4'!M$178</f>
        <v>0</v>
      </c>
      <c r="F2876" t="s">
        <v>812</v>
      </c>
    </row>
    <row r="2877" spans="1:6" x14ac:dyDescent="0.3">
      <c r="A2877">
        <f>VLOOKUP('Start Here'!$B$2,EntityNumber,2,FALSE)</f>
        <v>510002</v>
      </c>
      <c r="B2877" s="131">
        <f>YEAR('Start Here'!$B$5)</f>
        <v>2025</v>
      </c>
      <c r="C2877" s="213" t="str">
        <f>IF(ISBLANK('Combining-Exhibit 4'!$K$7),"",'Combining-Exhibit 4'!$K$7)</f>
        <v/>
      </c>
      <c r="D2877">
        <v>442200</v>
      </c>
      <c r="E2877" s="115">
        <f>'Combining-Exhibit 4'!M$179</f>
        <v>0</v>
      </c>
      <c r="F2877" t="s">
        <v>812</v>
      </c>
    </row>
    <row r="2878" spans="1:6" x14ac:dyDescent="0.3">
      <c r="A2878">
        <f>VLOOKUP('Start Here'!$B$2,EntityNumber,2,FALSE)</f>
        <v>510002</v>
      </c>
      <c r="B2878" s="131">
        <f>YEAR('Start Here'!$B$5)</f>
        <v>2025</v>
      </c>
      <c r="C2878" s="213" t="str">
        <f>IF(ISBLANK('Combining-Exhibit 4'!$K$7),"",'Combining-Exhibit 4'!$K$7)</f>
        <v/>
      </c>
      <c r="D2878">
        <v>442300</v>
      </c>
      <c r="E2878" s="115">
        <f>'Combining-Exhibit 4'!M$180</f>
        <v>0</v>
      </c>
      <c r="F2878" t="s">
        <v>812</v>
      </c>
    </row>
    <row r="2879" spans="1:6" x14ac:dyDescent="0.3">
      <c r="A2879">
        <f>VLOOKUP('Start Here'!$B$2,EntityNumber,2,FALSE)</f>
        <v>510002</v>
      </c>
      <c r="B2879" s="131">
        <f>YEAR('Start Here'!$B$5)</f>
        <v>2025</v>
      </c>
      <c r="C2879" s="213" t="str">
        <f>IF(ISBLANK('Combining-Exhibit 4'!$K$7),"",'Combining-Exhibit 4'!$K$7)</f>
        <v/>
      </c>
      <c r="D2879">
        <v>442400</v>
      </c>
      <c r="E2879" s="115">
        <f>'Combining-Exhibit 4'!M$181</f>
        <v>0</v>
      </c>
      <c r="F2879" t="s">
        <v>812</v>
      </c>
    </row>
    <row r="2880" spans="1:6" x14ac:dyDescent="0.3">
      <c r="A2880">
        <f>VLOOKUP('Start Here'!$B$2,EntityNumber,2,FALSE)</f>
        <v>510002</v>
      </c>
      <c r="B2880" s="131">
        <f>YEAR('Start Here'!$B$5)</f>
        <v>2025</v>
      </c>
      <c r="C2880" s="213" t="str">
        <f>IF(ISBLANK('Combining-Exhibit 4'!$K$7),"",'Combining-Exhibit 4'!$K$7)</f>
        <v/>
      </c>
      <c r="D2880">
        <v>442500</v>
      </c>
      <c r="E2880" s="115">
        <f>'Combining-Exhibit 4'!M$182</f>
        <v>0</v>
      </c>
      <c r="F2880" t="s">
        <v>812</v>
      </c>
    </row>
    <row r="2881" spans="1:6" x14ac:dyDescent="0.3">
      <c r="A2881">
        <f>VLOOKUP('Start Here'!$B$2,EntityNumber,2,FALSE)</f>
        <v>510002</v>
      </c>
      <c r="B2881" s="131">
        <f>YEAR('Start Here'!$B$5)</f>
        <v>2025</v>
      </c>
      <c r="C2881" s="213" t="str">
        <f>IF(ISBLANK('Combining-Exhibit 4'!$K$7),"",'Combining-Exhibit 4'!$K$7)</f>
        <v/>
      </c>
      <c r="D2881">
        <v>442600</v>
      </c>
      <c r="E2881" s="115">
        <f>'Combining-Exhibit 4'!M$183</f>
        <v>0</v>
      </c>
      <c r="F2881" t="s">
        <v>812</v>
      </c>
    </row>
    <row r="2882" spans="1:6" x14ac:dyDescent="0.3">
      <c r="A2882">
        <f>VLOOKUP('Start Here'!$B$2,EntityNumber,2,FALSE)</f>
        <v>510002</v>
      </c>
      <c r="B2882" s="131">
        <f>YEAR('Start Here'!$B$5)</f>
        <v>2025</v>
      </c>
      <c r="C2882" s="213" t="str">
        <f>IF(ISBLANK('Combining-Exhibit 4'!$K$7),"",'Combining-Exhibit 4'!$K$7)</f>
        <v/>
      </c>
      <c r="D2882">
        <v>442900</v>
      </c>
      <c r="E2882" s="115">
        <f>'Combining-Exhibit 4'!M$184</f>
        <v>0</v>
      </c>
      <c r="F2882" t="s">
        <v>812</v>
      </c>
    </row>
    <row r="2883" spans="1:6" x14ac:dyDescent="0.3">
      <c r="A2883">
        <f>VLOOKUP('Start Here'!$B$2,EntityNumber,2,FALSE)</f>
        <v>510002</v>
      </c>
      <c r="B2883" s="131">
        <f>YEAR('Start Here'!$B$5)</f>
        <v>2025</v>
      </c>
      <c r="C2883" s="213" t="str">
        <f>IF(ISBLANK('Combining-Exhibit 4'!$K$7),"",'Combining-Exhibit 4'!$K$7)</f>
        <v/>
      </c>
      <c r="D2883">
        <v>443100</v>
      </c>
      <c r="E2883" s="115">
        <f>'Combining-Exhibit 4'!M$186</f>
        <v>0</v>
      </c>
      <c r="F2883" t="s">
        <v>812</v>
      </c>
    </row>
    <row r="2884" spans="1:6" x14ac:dyDescent="0.3">
      <c r="A2884">
        <f>VLOOKUP('Start Here'!$B$2,EntityNumber,2,FALSE)</f>
        <v>510002</v>
      </c>
      <c r="B2884" s="131">
        <f>YEAR('Start Here'!$B$5)</f>
        <v>2025</v>
      </c>
      <c r="C2884" s="213" t="str">
        <f>IF(ISBLANK('Combining-Exhibit 4'!$K$7),"",'Combining-Exhibit 4'!$K$7)</f>
        <v/>
      </c>
      <c r="D2884">
        <v>443200</v>
      </c>
      <c r="E2884" s="115">
        <f>'Combining-Exhibit 4'!M$187</f>
        <v>0</v>
      </c>
      <c r="F2884" t="s">
        <v>812</v>
      </c>
    </row>
    <row r="2885" spans="1:6" x14ac:dyDescent="0.3">
      <c r="A2885">
        <f>VLOOKUP('Start Here'!$B$2,EntityNumber,2,FALSE)</f>
        <v>510002</v>
      </c>
      <c r="B2885" s="131">
        <f>YEAR('Start Here'!$B$5)</f>
        <v>2025</v>
      </c>
      <c r="C2885" s="213" t="str">
        <f>IF(ISBLANK('Combining-Exhibit 4'!$K$7),"",'Combining-Exhibit 4'!$K$7)</f>
        <v/>
      </c>
      <c r="D2885">
        <v>443300</v>
      </c>
      <c r="E2885" s="115">
        <f>'Combining-Exhibit 4'!M$188</f>
        <v>0</v>
      </c>
      <c r="F2885" t="s">
        <v>812</v>
      </c>
    </row>
    <row r="2886" spans="1:6" x14ac:dyDescent="0.3">
      <c r="A2886">
        <f>VLOOKUP('Start Here'!$B$2,EntityNumber,2,FALSE)</f>
        <v>510002</v>
      </c>
      <c r="B2886" s="131">
        <f>YEAR('Start Here'!$B$5)</f>
        <v>2025</v>
      </c>
      <c r="C2886" s="213" t="str">
        <f>IF(ISBLANK('Combining-Exhibit 4'!$K$7),"",'Combining-Exhibit 4'!$K$7)</f>
        <v/>
      </c>
      <c r="D2886">
        <v>443400</v>
      </c>
      <c r="E2886" s="115">
        <f>'Combining-Exhibit 4'!M$189</f>
        <v>0</v>
      </c>
      <c r="F2886" t="s">
        <v>812</v>
      </c>
    </row>
    <row r="2887" spans="1:6" x14ac:dyDescent="0.3">
      <c r="A2887">
        <f>VLOOKUP('Start Here'!$B$2,EntityNumber,2,FALSE)</f>
        <v>510002</v>
      </c>
      <c r="B2887" s="131">
        <f>YEAR('Start Here'!$B$5)</f>
        <v>2025</v>
      </c>
      <c r="C2887" s="213" t="str">
        <f>IF(ISBLANK('Combining-Exhibit 4'!$K$7),"",'Combining-Exhibit 4'!$K$7)</f>
        <v/>
      </c>
      <c r="D2887">
        <v>443900</v>
      </c>
      <c r="E2887" s="115">
        <f>'Combining-Exhibit 4'!M$190</f>
        <v>0</v>
      </c>
      <c r="F2887" t="s">
        <v>812</v>
      </c>
    </row>
    <row r="2888" spans="1:6" x14ac:dyDescent="0.3">
      <c r="A2888">
        <f>VLOOKUP('Start Here'!$B$2,EntityNumber,2,FALSE)</f>
        <v>510002</v>
      </c>
      <c r="B2888" s="131">
        <f>YEAR('Start Here'!$B$5)</f>
        <v>2025</v>
      </c>
      <c r="C2888" s="213" t="str">
        <f>IF(ISBLANK('Combining-Exhibit 4'!$K$7),"",'Combining-Exhibit 4'!$K$7)</f>
        <v/>
      </c>
      <c r="D2888">
        <v>444100</v>
      </c>
      <c r="E2888" s="115">
        <f>'Combining-Exhibit 4'!M$192</f>
        <v>0</v>
      </c>
      <c r="F2888" t="s">
        <v>812</v>
      </c>
    </row>
    <row r="2889" spans="1:6" x14ac:dyDescent="0.3">
      <c r="A2889">
        <f>VLOOKUP('Start Here'!$B$2,EntityNumber,2,FALSE)</f>
        <v>510002</v>
      </c>
      <c r="B2889" s="131">
        <f>YEAR('Start Here'!$B$5)</f>
        <v>2025</v>
      </c>
      <c r="C2889" s="213" t="str">
        <f>IF(ISBLANK('Combining-Exhibit 4'!$K$7),"",'Combining-Exhibit 4'!$K$7)</f>
        <v/>
      </c>
      <c r="D2889">
        <v>444200</v>
      </c>
      <c r="E2889" s="115">
        <f>'Combining-Exhibit 4'!M$193</f>
        <v>0</v>
      </c>
      <c r="F2889" t="s">
        <v>812</v>
      </c>
    </row>
    <row r="2890" spans="1:6" x14ac:dyDescent="0.3">
      <c r="A2890">
        <f>VLOOKUP('Start Here'!$B$2,EntityNumber,2,FALSE)</f>
        <v>510002</v>
      </c>
      <c r="B2890" s="131">
        <f>YEAR('Start Here'!$B$5)</f>
        <v>2025</v>
      </c>
      <c r="C2890" s="213" t="str">
        <f>IF(ISBLANK('Combining-Exhibit 4'!$K$7),"",'Combining-Exhibit 4'!$K$7)</f>
        <v/>
      </c>
      <c r="D2890">
        <v>444300</v>
      </c>
      <c r="E2890" s="115">
        <f>'Combining-Exhibit 4'!M$194</f>
        <v>0</v>
      </c>
      <c r="F2890" t="s">
        <v>812</v>
      </c>
    </row>
    <row r="2891" spans="1:6" x14ac:dyDescent="0.3">
      <c r="A2891">
        <f>VLOOKUP('Start Here'!$B$2,EntityNumber,2,FALSE)</f>
        <v>510002</v>
      </c>
      <c r="B2891" s="131">
        <f>YEAR('Start Here'!$B$5)</f>
        <v>2025</v>
      </c>
      <c r="C2891" s="213" t="str">
        <f>IF(ISBLANK('Combining-Exhibit 4'!$K$7),"",'Combining-Exhibit 4'!$K$7)</f>
        <v/>
      </c>
      <c r="D2891">
        <v>444400</v>
      </c>
      <c r="E2891" s="115">
        <f>'Combining-Exhibit 4'!M$195</f>
        <v>0</v>
      </c>
      <c r="F2891" t="s">
        <v>812</v>
      </c>
    </row>
    <row r="2892" spans="1:6" x14ac:dyDescent="0.3">
      <c r="A2892">
        <f>VLOOKUP('Start Here'!$B$2,EntityNumber,2,FALSE)</f>
        <v>510002</v>
      </c>
      <c r="B2892" s="131">
        <f>YEAR('Start Here'!$B$5)</f>
        <v>2025</v>
      </c>
      <c r="C2892" s="213" t="str">
        <f>IF(ISBLANK('Combining-Exhibit 4'!$K$7),"",'Combining-Exhibit 4'!$K$7)</f>
        <v/>
      </c>
      <c r="D2892">
        <v>444500</v>
      </c>
      <c r="E2892" s="115">
        <f>'Combining-Exhibit 4'!M$196</f>
        <v>0</v>
      </c>
      <c r="F2892" t="s">
        <v>812</v>
      </c>
    </row>
    <row r="2893" spans="1:6" x14ac:dyDescent="0.3">
      <c r="A2893">
        <f>VLOOKUP('Start Here'!$B$2,EntityNumber,2,FALSE)</f>
        <v>510002</v>
      </c>
      <c r="B2893" s="131">
        <f>YEAR('Start Here'!$B$5)</f>
        <v>2025</v>
      </c>
      <c r="C2893" s="213" t="str">
        <f>IF(ISBLANK('Combining-Exhibit 4'!$K$7),"",'Combining-Exhibit 4'!$K$7)</f>
        <v/>
      </c>
      <c r="D2893">
        <v>444900</v>
      </c>
      <c r="E2893" s="115">
        <f>'Combining-Exhibit 4'!M$197</f>
        <v>0</v>
      </c>
      <c r="F2893" t="s">
        <v>812</v>
      </c>
    </row>
    <row r="2894" spans="1:6" x14ac:dyDescent="0.3">
      <c r="A2894">
        <f>VLOOKUP('Start Here'!$B$2,EntityNumber,2,FALSE)</f>
        <v>510002</v>
      </c>
      <c r="B2894" s="131">
        <f>YEAR('Start Here'!$B$5)</f>
        <v>2025</v>
      </c>
      <c r="C2894" s="213" t="str">
        <f>IF(ISBLANK('Combining-Exhibit 4'!$K$7),"",'Combining-Exhibit 4'!$K$7)</f>
        <v/>
      </c>
      <c r="D2894">
        <v>451100</v>
      </c>
      <c r="E2894" s="115">
        <f>'Combining-Exhibit 4'!M$202</f>
        <v>0</v>
      </c>
      <c r="F2894" t="s">
        <v>812</v>
      </c>
    </row>
    <row r="2895" spans="1:6" x14ac:dyDescent="0.3">
      <c r="A2895">
        <f>VLOOKUP('Start Here'!$B$2,EntityNumber,2,FALSE)</f>
        <v>510002</v>
      </c>
      <c r="B2895" s="131">
        <f>YEAR('Start Here'!$B$5)</f>
        <v>2025</v>
      </c>
      <c r="C2895" s="213" t="str">
        <f>IF(ISBLANK('Combining-Exhibit 4'!$K$7),"",'Combining-Exhibit 4'!$K$7)</f>
        <v/>
      </c>
      <c r="D2895">
        <v>451200</v>
      </c>
      <c r="E2895" s="115">
        <f>'Combining-Exhibit 4'!M$203</f>
        <v>0</v>
      </c>
      <c r="F2895" t="s">
        <v>812</v>
      </c>
    </row>
    <row r="2896" spans="1:6" x14ac:dyDescent="0.3">
      <c r="A2896">
        <f>VLOOKUP('Start Here'!$B$2,EntityNumber,2,FALSE)</f>
        <v>510002</v>
      </c>
      <c r="B2896" s="131">
        <f>YEAR('Start Here'!$B$5)</f>
        <v>2025</v>
      </c>
      <c r="C2896" s="213" t="str">
        <f>IF(ISBLANK('Combining-Exhibit 4'!$K$7),"",'Combining-Exhibit 4'!$K$7)</f>
        <v/>
      </c>
      <c r="D2896">
        <v>451300</v>
      </c>
      <c r="E2896" s="115">
        <f>'Combining-Exhibit 4'!M$204</f>
        <v>0</v>
      </c>
      <c r="F2896" t="s">
        <v>812</v>
      </c>
    </row>
    <row r="2897" spans="1:6" x14ac:dyDescent="0.3">
      <c r="A2897">
        <f>VLOOKUP('Start Here'!$B$2,EntityNumber,2,FALSE)</f>
        <v>510002</v>
      </c>
      <c r="B2897" s="131">
        <f>YEAR('Start Here'!$B$5)</f>
        <v>2025</v>
      </c>
      <c r="C2897" s="213" t="str">
        <f>IF(ISBLANK('Combining-Exhibit 4'!$K$7),"",'Combining-Exhibit 4'!$K$7)</f>
        <v/>
      </c>
      <c r="D2897">
        <v>451400</v>
      </c>
      <c r="E2897" s="115">
        <f>'Combining-Exhibit 4'!M$205</f>
        <v>0</v>
      </c>
      <c r="F2897" t="s">
        <v>812</v>
      </c>
    </row>
    <row r="2898" spans="1:6" x14ac:dyDescent="0.3">
      <c r="A2898">
        <f>VLOOKUP('Start Here'!$B$2,EntityNumber,2,FALSE)</f>
        <v>510002</v>
      </c>
      <c r="B2898" s="131">
        <f>YEAR('Start Here'!$B$5)</f>
        <v>2025</v>
      </c>
      <c r="C2898" s="213" t="str">
        <f>IF(ISBLANK('Combining-Exhibit 4'!$K$7),"",'Combining-Exhibit 4'!$K$7)</f>
        <v/>
      </c>
      <c r="D2898">
        <v>451500</v>
      </c>
      <c r="E2898" s="115">
        <f>'Combining-Exhibit 4'!M$206</f>
        <v>0</v>
      </c>
      <c r="F2898" t="s">
        <v>812</v>
      </c>
    </row>
    <row r="2899" spans="1:6" x14ac:dyDescent="0.3">
      <c r="A2899">
        <f>VLOOKUP('Start Here'!$B$2,EntityNumber,2,FALSE)</f>
        <v>510002</v>
      </c>
      <c r="B2899" s="131">
        <f>YEAR('Start Here'!$B$5)</f>
        <v>2025</v>
      </c>
      <c r="C2899" s="213" t="str">
        <f>IF(ISBLANK('Combining-Exhibit 4'!$K$7),"",'Combining-Exhibit 4'!$K$7)</f>
        <v/>
      </c>
      <c r="D2899">
        <v>451600</v>
      </c>
      <c r="E2899" s="115">
        <f>'Combining-Exhibit 4'!M$207</f>
        <v>0</v>
      </c>
      <c r="F2899" t="s">
        <v>812</v>
      </c>
    </row>
    <row r="2900" spans="1:6" x14ac:dyDescent="0.3">
      <c r="A2900">
        <f>VLOOKUP('Start Here'!$B$2,EntityNumber,2,FALSE)</f>
        <v>510002</v>
      </c>
      <c r="B2900" s="131">
        <f>YEAR('Start Here'!$B$5)</f>
        <v>2025</v>
      </c>
      <c r="C2900" s="213" t="str">
        <f>IF(ISBLANK('Combining-Exhibit 4'!$K$7),"",'Combining-Exhibit 4'!$K$7)</f>
        <v/>
      </c>
      <c r="D2900">
        <v>451900</v>
      </c>
      <c r="E2900" s="115">
        <f>'Combining-Exhibit 4'!M$208</f>
        <v>0</v>
      </c>
      <c r="F2900" t="s">
        <v>812</v>
      </c>
    </row>
    <row r="2901" spans="1:6" x14ac:dyDescent="0.3">
      <c r="A2901">
        <f>VLOOKUP('Start Here'!$B$2,EntityNumber,2,FALSE)</f>
        <v>510002</v>
      </c>
      <c r="B2901" s="131">
        <f>YEAR('Start Here'!$B$5)</f>
        <v>2025</v>
      </c>
      <c r="C2901" s="213" t="str">
        <f>IF(ISBLANK('Combining-Exhibit 4'!$K$7),"",'Combining-Exhibit 4'!$K$7)</f>
        <v/>
      </c>
      <c r="D2901">
        <v>452100</v>
      </c>
      <c r="E2901" s="115">
        <f>'Combining-Exhibit 4'!M$210</f>
        <v>0</v>
      </c>
      <c r="F2901" t="s">
        <v>812</v>
      </c>
    </row>
    <row r="2902" spans="1:6" x14ac:dyDescent="0.3">
      <c r="A2902">
        <f>VLOOKUP('Start Here'!$B$2,EntityNumber,2,FALSE)</f>
        <v>510002</v>
      </c>
      <c r="B2902" s="131">
        <f>YEAR('Start Here'!$B$5)</f>
        <v>2025</v>
      </c>
      <c r="C2902" s="213" t="str">
        <f>IF(ISBLANK('Combining-Exhibit 4'!$K$7),"",'Combining-Exhibit 4'!$K$7)</f>
        <v/>
      </c>
      <c r="D2902">
        <v>452200</v>
      </c>
      <c r="E2902" s="115">
        <f>'Combining-Exhibit 4'!M$211</f>
        <v>0</v>
      </c>
      <c r="F2902" t="s">
        <v>812</v>
      </c>
    </row>
    <row r="2903" spans="1:6" x14ac:dyDescent="0.3">
      <c r="A2903">
        <f>VLOOKUP('Start Here'!$B$2,EntityNumber,2,FALSE)</f>
        <v>510002</v>
      </c>
      <c r="B2903" s="131">
        <f>YEAR('Start Here'!$B$5)</f>
        <v>2025</v>
      </c>
      <c r="C2903" s="213" t="str">
        <f>IF(ISBLANK('Combining-Exhibit 4'!$K$7),"",'Combining-Exhibit 4'!$K$7)</f>
        <v/>
      </c>
      <c r="D2903">
        <v>452300</v>
      </c>
      <c r="E2903" s="115">
        <f>'Combining-Exhibit 4'!M$212</f>
        <v>0</v>
      </c>
      <c r="F2903" t="s">
        <v>812</v>
      </c>
    </row>
    <row r="2904" spans="1:6" x14ac:dyDescent="0.3">
      <c r="A2904">
        <f>VLOOKUP('Start Here'!$B$2,EntityNumber,2,FALSE)</f>
        <v>510002</v>
      </c>
      <c r="B2904" s="131">
        <f>YEAR('Start Here'!$B$5)</f>
        <v>2025</v>
      </c>
      <c r="C2904" s="213" t="str">
        <f>IF(ISBLANK('Combining-Exhibit 4'!$K$7),"",'Combining-Exhibit 4'!$K$7)</f>
        <v/>
      </c>
      <c r="D2904">
        <v>452400</v>
      </c>
      <c r="E2904" s="115">
        <f>'Combining-Exhibit 4'!M$213</f>
        <v>0</v>
      </c>
      <c r="F2904" t="s">
        <v>812</v>
      </c>
    </row>
    <row r="2905" spans="1:6" x14ac:dyDescent="0.3">
      <c r="A2905">
        <f>VLOOKUP('Start Here'!$B$2,EntityNumber,2,FALSE)</f>
        <v>510002</v>
      </c>
      <c r="B2905" s="131">
        <f>YEAR('Start Here'!$B$5)</f>
        <v>2025</v>
      </c>
      <c r="C2905" s="213" t="str">
        <f>IF(ISBLANK('Combining-Exhibit 4'!$K$7),"",'Combining-Exhibit 4'!$K$7)</f>
        <v/>
      </c>
      <c r="D2905">
        <v>452500</v>
      </c>
      <c r="E2905" s="115">
        <f>'Combining-Exhibit 4'!M$214</f>
        <v>0</v>
      </c>
      <c r="F2905" t="s">
        <v>812</v>
      </c>
    </row>
    <row r="2906" spans="1:6" x14ac:dyDescent="0.3">
      <c r="A2906">
        <f>VLOOKUP('Start Here'!$B$2,EntityNumber,2,FALSE)</f>
        <v>510002</v>
      </c>
      <c r="B2906" s="131">
        <f>YEAR('Start Here'!$B$5)</f>
        <v>2025</v>
      </c>
      <c r="C2906" s="213" t="str">
        <f>IF(ISBLANK('Combining-Exhibit 4'!$K$7),"",'Combining-Exhibit 4'!$K$7)</f>
        <v/>
      </c>
      <c r="D2906">
        <v>452900</v>
      </c>
      <c r="E2906" s="115">
        <f>'Combining-Exhibit 4'!M$215</f>
        <v>0</v>
      </c>
      <c r="F2906" t="s">
        <v>812</v>
      </c>
    </row>
    <row r="2907" spans="1:6" x14ac:dyDescent="0.3">
      <c r="A2907">
        <f>VLOOKUP('Start Here'!$B$2,EntityNumber,2,FALSE)</f>
        <v>510002</v>
      </c>
      <c r="B2907" s="131">
        <f>YEAR('Start Here'!$B$5)</f>
        <v>2025</v>
      </c>
      <c r="C2907" s="213" t="str">
        <f>IF(ISBLANK('Combining-Exhibit 4'!$K$7),"",'Combining-Exhibit 4'!$K$7)</f>
        <v/>
      </c>
      <c r="D2907">
        <v>461100</v>
      </c>
      <c r="E2907" s="115">
        <f>'Combining-Exhibit 4'!M$220</f>
        <v>0</v>
      </c>
      <c r="F2907" t="s">
        <v>812</v>
      </c>
    </row>
    <row r="2908" spans="1:6" x14ac:dyDescent="0.3">
      <c r="A2908">
        <f>VLOOKUP('Start Here'!$B$2,EntityNumber,2,FALSE)</f>
        <v>510002</v>
      </c>
      <c r="B2908" s="131">
        <f>YEAR('Start Here'!$B$5)</f>
        <v>2025</v>
      </c>
      <c r="C2908" s="213" t="str">
        <f>IF(ISBLANK('Combining-Exhibit 4'!$K$7),"",'Combining-Exhibit 4'!$K$7)</f>
        <v/>
      </c>
      <c r="D2908">
        <v>461200</v>
      </c>
      <c r="E2908" s="115">
        <f>'Combining-Exhibit 4'!M$221</f>
        <v>0</v>
      </c>
      <c r="F2908" t="s">
        <v>812</v>
      </c>
    </row>
    <row r="2909" spans="1:6" x14ac:dyDescent="0.3">
      <c r="A2909">
        <f>VLOOKUP('Start Here'!$B$2,EntityNumber,2,FALSE)</f>
        <v>510002</v>
      </c>
      <c r="B2909" s="131">
        <f>YEAR('Start Here'!$B$5)</f>
        <v>2025</v>
      </c>
      <c r="C2909" s="213" t="str">
        <f>IF(ISBLANK('Combining-Exhibit 4'!$K$7),"",'Combining-Exhibit 4'!$K$7)</f>
        <v/>
      </c>
      <c r="D2909">
        <v>461300</v>
      </c>
      <c r="E2909" s="115">
        <f>'Combining-Exhibit 4'!M$222</f>
        <v>0</v>
      </c>
      <c r="F2909" t="s">
        <v>812</v>
      </c>
    </row>
    <row r="2910" spans="1:6" x14ac:dyDescent="0.3">
      <c r="A2910">
        <f>VLOOKUP('Start Here'!$B$2,EntityNumber,2,FALSE)</f>
        <v>510002</v>
      </c>
      <c r="B2910" s="131">
        <f>YEAR('Start Here'!$B$5)</f>
        <v>2025</v>
      </c>
      <c r="C2910" s="213" t="str">
        <f>IF(ISBLANK('Combining-Exhibit 4'!$K$7),"",'Combining-Exhibit 4'!$K$7)</f>
        <v/>
      </c>
      <c r="D2910">
        <v>461400</v>
      </c>
      <c r="E2910" s="115">
        <f>'Combining-Exhibit 4'!M$223</f>
        <v>0</v>
      </c>
      <c r="F2910" t="s">
        <v>812</v>
      </c>
    </row>
    <row r="2911" spans="1:6" x14ac:dyDescent="0.3">
      <c r="A2911">
        <f>VLOOKUP('Start Here'!$B$2,EntityNumber,2,FALSE)</f>
        <v>510002</v>
      </c>
      <c r="B2911" s="131">
        <f>YEAR('Start Here'!$B$5)</f>
        <v>2025</v>
      </c>
      <c r="C2911" s="213" t="str">
        <f>IF(ISBLANK('Combining-Exhibit 4'!$K$7),"",'Combining-Exhibit 4'!$K$7)</f>
        <v/>
      </c>
      <c r="D2911">
        <v>461500</v>
      </c>
      <c r="E2911" s="115">
        <f>'Combining-Exhibit 4'!M$224</f>
        <v>0</v>
      </c>
      <c r="F2911" t="s">
        <v>812</v>
      </c>
    </row>
    <row r="2912" spans="1:6" x14ac:dyDescent="0.3">
      <c r="A2912">
        <f>VLOOKUP('Start Here'!$B$2,EntityNumber,2,FALSE)</f>
        <v>510002</v>
      </c>
      <c r="B2912" s="131">
        <f>YEAR('Start Here'!$B$5)</f>
        <v>2025</v>
      </c>
      <c r="C2912" s="213" t="str">
        <f>IF(ISBLANK('Combining-Exhibit 4'!$K$7),"",'Combining-Exhibit 4'!$K$7)</f>
        <v/>
      </c>
      <c r="D2912">
        <v>461600</v>
      </c>
      <c r="E2912" s="115">
        <f>'Combining-Exhibit 4'!M$225</f>
        <v>0</v>
      </c>
      <c r="F2912" t="s">
        <v>812</v>
      </c>
    </row>
    <row r="2913" spans="1:6" x14ac:dyDescent="0.3">
      <c r="A2913">
        <f>VLOOKUP('Start Here'!$B$2,EntityNumber,2,FALSE)</f>
        <v>510002</v>
      </c>
      <c r="B2913" s="131">
        <f>YEAR('Start Here'!$B$5)</f>
        <v>2025</v>
      </c>
      <c r="C2913" s="213" t="str">
        <f>IF(ISBLANK('Combining-Exhibit 4'!$K$7),"",'Combining-Exhibit 4'!$K$7)</f>
        <v/>
      </c>
      <c r="D2913">
        <v>461900</v>
      </c>
      <c r="E2913" s="115">
        <f>'Combining-Exhibit 4'!M$226</f>
        <v>0</v>
      </c>
      <c r="F2913" t="s">
        <v>812</v>
      </c>
    </row>
    <row r="2914" spans="1:6" x14ac:dyDescent="0.3">
      <c r="A2914">
        <f>VLOOKUP('Start Here'!$B$2,EntityNumber,2,FALSE)</f>
        <v>510002</v>
      </c>
      <c r="B2914" s="131">
        <f>YEAR('Start Here'!$B$5)</f>
        <v>2025</v>
      </c>
      <c r="C2914" s="213" t="str">
        <f>IF(ISBLANK('Combining-Exhibit 4'!$K$7),"",'Combining-Exhibit 4'!$K$7)</f>
        <v/>
      </c>
      <c r="D2914">
        <v>462100</v>
      </c>
      <c r="E2914" s="115">
        <f>'Combining-Exhibit 4'!M$228</f>
        <v>0</v>
      </c>
      <c r="F2914" t="s">
        <v>812</v>
      </c>
    </row>
    <row r="2915" spans="1:6" x14ac:dyDescent="0.3">
      <c r="A2915">
        <f>VLOOKUP('Start Here'!$B$2,EntityNumber,2,FALSE)</f>
        <v>510002</v>
      </c>
      <c r="B2915" s="131">
        <f>YEAR('Start Here'!$B$5)</f>
        <v>2025</v>
      </c>
      <c r="C2915" s="213" t="str">
        <f>IF(ISBLANK('Combining-Exhibit 4'!$K$7),"",'Combining-Exhibit 4'!$K$7)</f>
        <v/>
      </c>
      <c r="D2915">
        <v>462200</v>
      </c>
      <c r="E2915" s="115">
        <f>'Combining-Exhibit 4'!M$229</f>
        <v>0</v>
      </c>
      <c r="F2915" t="s">
        <v>812</v>
      </c>
    </row>
    <row r="2916" spans="1:6" x14ac:dyDescent="0.3">
      <c r="A2916">
        <f>VLOOKUP('Start Here'!$B$2,EntityNumber,2,FALSE)</f>
        <v>510002</v>
      </c>
      <c r="B2916" s="131">
        <f>YEAR('Start Here'!$B$5)</f>
        <v>2025</v>
      </c>
      <c r="C2916" s="213" t="str">
        <f>IF(ISBLANK('Combining-Exhibit 4'!$K$7),"",'Combining-Exhibit 4'!$K$7)</f>
        <v/>
      </c>
      <c r="D2916">
        <v>462300</v>
      </c>
      <c r="E2916" s="115">
        <f>'Combining-Exhibit 4'!M$230</f>
        <v>0</v>
      </c>
      <c r="F2916" t="s">
        <v>812</v>
      </c>
    </row>
    <row r="2917" spans="1:6" x14ac:dyDescent="0.3">
      <c r="A2917">
        <f>VLOOKUP('Start Here'!$B$2,EntityNumber,2,FALSE)</f>
        <v>510002</v>
      </c>
      <c r="B2917" s="131">
        <f>YEAR('Start Here'!$B$5)</f>
        <v>2025</v>
      </c>
      <c r="C2917" s="213" t="str">
        <f>IF(ISBLANK('Combining-Exhibit 4'!$K$7),"",'Combining-Exhibit 4'!$K$7)</f>
        <v/>
      </c>
      <c r="D2917">
        <v>462400</v>
      </c>
      <c r="E2917" s="115">
        <f>'Combining-Exhibit 4'!M$231</f>
        <v>0</v>
      </c>
      <c r="F2917" t="s">
        <v>812</v>
      </c>
    </row>
    <row r="2918" spans="1:6" x14ac:dyDescent="0.3">
      <c r="A2918">
        <f>VLOOKUP('Start Here'!$B$2,EntityNumber,2,FALSE)</f>
        <v>510002</v>
      </c>
      <c r="B2918" s="131">
        <f>YEAR('Start Here'!$B$5)</f>
        <v>2025</v>
      </c>
      <c r="C2918" s="213" t="str">
        <f>IF(ISBLANK('Combining-Exhibit 4'!$K$7),"",'Combining-Exhibit 4'!$K$7)</f>
        <v/>
      </c>
      <c r="D2918">
        <v>462900</v>
      </c>
      <c r="E2918" s="115">
        <f>'Combining-Exhibit 4'!M$232</f>
        <v>0</v>
      </c>
      <c r="F2918" t="s">
        <v>812</v>
      </c>
    </row>
    <row r="2919" spans="1:6" x14ac:dyDescent="0.3">
      <c r="A2919">
        <f>VLOOKUP('Start Here'!$B$2,EntityNumber,2,FALSE)</f>
        <v>510002</v>
      </c>
      <c r="B2919" s="131">
        <f>YEAR('Start Here'!$B$5)</f>
        <v>2025</v>
      </c>
      <c r="C2919" s="213" t="str">
        <f>IF(ISBLANK('Combining-Exhibit 4'!$K$7),"",'Combining-Exhibit 4'!$K$7)</f>
        <v/>
      </c>
      <c r="D2919">
        <v>471100</v>
      </c>
      <c r="E2919" s="115">
        <f>'Combining-Exhibit 4'!M$237</f>
        <v>0</v>
      </c>
      <c r="F2919" t="s">
        <v>812</v>
      </c>
    </row>
    <row r="2920" spans="1:6" x14ac:dyDescent="0.3">
      <c r="A2920">
        <f>VLOOKUP('Start Here'!$B$2,EntityNumber,2,FALSE)</f>
        <v>510002</v>
      </c>
      <c r="B2920" s="131">
        <f>YEAR('Start Here'!$B$5)</f>
        <v>2025</v>
      </c>
      <c r="C2920" s="213" t="str">
        <f>IF(ISBLANK('Combining-Exhibit 4'!$K$7),"",'Combining-Exhibit 4'!$K$7)</f>
        <v/>
      </c>
      <c r="D2920">
        <v>471200</v>
      </c>
      <c r="E2920" s="115">
        <f>'Combining-Exhibit 4'!M$238</f>
        <v>0</v>
      </c>
      <c r="F2920" t="s">
        <v>812</v>
      </c>
    </row>
    <row r="2921" spans="1:6" x14ac:dyDescent="0.3">
      <c r="A2921">
        <f>VLOOKUP('Start Here'!$B$2,EntityNumber,2,FALSE)</f>
        <v>510002</v>
      </c>
      <c r="B2921" s="131">
        <f>YEAR('Start Here'!$B$5)</f>
        <v>2025</v>
      </c>
      <c r="C2921" s="213" t="str">
        <f>IF(ISBLANK('Combining-Exhibit 4'!$K$7),"",'Combining-Exhibit 4'!$K$7)</f>
        <v/>
      </c>
      <c r="D2921">
        <v>471900</v>
      </c>
      <c r="E2921" s="115">
        <f>'Combining-Exhibit 4'!M$239</f>
        <v>0</v>
      </c>
      <c r="F2921" t="s">
        <v>812</v>
      </c>
    </row>
    <row r="2922" spans="1:6" x14ac:dyDescent="0.3">
      <c r="A2922">
        <f>VLOOKUP('Start Here'!$B$2,EntityNumber,2,FALSE)</f>
        <v>510002</v>
      </c>
      <c r="B2922" s="131">
        <f>YEAR('Start Here'!$B$5)</f>
        <v>2025</v>
      </c>
      <c r="C2922" s="213" t="str">
        <f>IF(ISBLANK('Combining-Exhibit 4'!$K$7),"",'Combining-Exhibit 4'!$K$7)</f>
        <v/>
      </c>
      <c r="D2922">
        <v>472100</v>
      </c>
      <c r="E2922" s="115">
        <f>'Combining-Exhibit 4'!M$241</f>
        <v>0</v>
      </c>
      <c r="F2922" t="s">
        <v>812</v>
      </c>
    </row>
    <row r="2923" spans="1:6" x14ac:dyDescent="0.3">
      <c r="A2923">
        <f>VLOOKUP('Start Here'!$B$2,EntityNumber,2,FALSE)</f>
        <v>510002</v>
      </c>
      <c r="B2923" s="131">
        <f>YEAR('Start Here'!$B$5)</f>
        <v>2025</v>
      </c>
      <c r="C2923" s="213" t="str">
        <f>IF(ISBLANK('Combining-Exhibit 4'!$K$7),"",'Combining-Exhibit 4'!$K$7)</f>
        <v/>
      </c>
      <c r="D2923">
        <v>471900</v>
      </c>
      <c r="E2923" s="115">
        <f>'Combining-Exhibit 4'!M$242</f>
        <v>0</v>
      </c>
      <c r="F2923" t="s">
        <v>812</v>
      </c>
    </row>
    <row r="2924" spans="1:6" x14ac:dyDescent="0.3">
      <c r="A2924">
        <f>VLOOKUP('Start Here'!$B$2,EntityNumber,2,FALSE)</f>
        <v>510002</v>
      </c>
      <c r="B2924" s="131">
        <f>YEAR('Start Here'!$B$5)</f>
        <v>2025</v>
      </c>
      <c r="C2924" s="213" t="str">
        <f>IF(ISBLANK('Combining-Exhibit 4'!$K$7),"",'Combining-Exhibit 4'!$K$7)</f>
        <v/>
      </c>
      <c r="D2924">
        <v>475000</v>
      </c>
      <c r="E2924" s="115">
        <f>'Combining-Exhibit 4'!M$245</f>
        <v>0</v>
      </c>
      <c r="F2924" t="s">
        <v>812</v>
      </c>
    </row>
    <row r="2925" spans="1:6" x14ac:dyDescent="0.3">
      <c r="A2925">
        <f>VLOOKUP('Start Here'!$B$2,EntityNumber,2,FALSE)</f>
        <v>510002</v>
      </c>
      <c r="B2925" s="131">
        <f>YEAR('Start Here'!$B$5)</f>
        <v>2025</v>
      </c>
      <c r="C2925" s="213" t="str">
        <f>IF(ISBLANK('Combining-Exhibit 4'!$K$7),"",'Combining-Exhibit 4'!$K$7)</f>
        <v/>
      </c>
      <c r="D2925">
        <v>480000</v>
      </c>
      <c r="E2925" s="115">
        <f>'Combining-Exhibit 4'!M$246</f>
        <v>0</v>
      </c>
      <c r="F2925" t="s">
        <v>812</v>
      </c>
    </row>
    <row r="2926" spans="1:6" x14ac:dyDescent="0.3">
      <c r="A2926">
        <f>VLOOKUP('Start Here'!$B$2,EntityNumber,2,FALSE)</f>
        <v>510002</v>
      </c>
      <c r="B2926" s="131">
        <f>YEAR('Start Here'!$B$5)</f>
        <v>2025</v>
      </c>
      <c r="C2926" s="213" t="str">
        <f>IF(ISBLANK('Combining-Exhibit 4'!$K$7),"",'Combining-Exhibit 4'!$K$7)</f>
        <v/>
      </c>
      <c r="D2926">
        <v>485000</v>
      </c>
      <c r="E2926" s="115">
        <f>'Combining-Exhibit 4'!M$247</f>
        <v>0</v>
      </c>
      <c r="F2926" t="s">
        <v>812</v>
      </c>
    </row>
    <row r="2927" spans="1:6" x14ac:dyDescent="0.3">
      <c r="A2927">
        <f>VLOOKUP('Start Here'!$B$2,EntityNumber,2,FALSE)</f>
        <v>510002</v>
      </c>
      <c r="B2927" s="131">
        <f>YEAR('Start Here'!$B$5)</f>
        <v>2025</v>
      </c>
      <c r="C2927" s="213" t="str">
        <f>IF(ISBLANK('Combining-Exhibit 4'!$K$7),"",'Combining-Exhibit 4'!$K$7)</f>
        <v/>
      </c>
      <c r="D2927">
        <v>489000</v>
      </c>
      <c r="E2927" s="115">
        <f>'Combining-Exhibit 4'!M$248</f>
        <v>0</v>
      </c>
      <c r="F2927" t="s">
        <v>812</v>
      </c>
    </row>
    <row r="2928" spans="1:6" x14ac:dyDescent="0.3">
      <c r="A2928">
        <f>VLOOKUP('Start Here'!$B$2,EntityNumber,2,FALSE)</f>
        <v>510002</v>
      </c>
      <c r="B2928" s="131">
        <f>YEAR('Start Here'!$B$5)</f>
        <v>2025</v>
      </c>
      <c r="C2928" s="213" t="str">
        <f>IF(ISBLANK('Combining-Exhibit 4'!$K$7),"",'Combining-Exhibit 4'!$K$7)</f>
        <v/>
      </c>
      <c r="D2928">
        <v>37100</v>
      </c>
      <c r="E2928" s="115">
        <f>'Combining-Exhibit 4'!M$253</f>
        <v>0</v>
      </c>
      <c r="F2928" t="s">
        <v>812</v>
      </c>
    </row>
    <row r="2929" spans="1:6" x14ac:dyDescent="0.3">
      <c r="A2929">
        <f>VLOOKUP('Start Here'!$B$2,EntityNumber,2,FALSE)</f>
        <v>510002</v>
      </c>
      <c r="B2929" s="131">
        <f>YEAR('Start Here'!$B$5)</f>
        <v>2025</v>
      </c>
      <c r="C2929" s="213" t="str">
        <f>IF(ISBLANK('Combining-Exhibit 4'!$K$7),"",'Combining-Exhibit 4'!$K$7)</f>
        <v/>
      </c>
      <c r="D2929">
        <v>91100</v>
      </c>
      <c r="E2929" s="115">
        <f>'Combining-Exhibit 4'!M$254*-1</f>
        <v>0</v>
      </c>
      <c r="F2929" t="s">
        <v>812</v>
      </c>
    </row>
    <row r="2930" spans="1:6" x14ac:dyDescent="0.3">
      <c r="A2930">
        <f>VLOOKUP('Start Here'!$B$2,EntityNumber,2,FALSE)</f>
        <v>510002</v>
      </c>
      <c r="B2930" s="131">
        <f>YEAR('Start Here'!$B$5)</f>
        <v>2025</v>
      </c>
      <c r="C2930" s="213" t="str">
        <f>IF(ISBLANK('Combining-Exhibit 4'!$K$7),"",'Combining-Exhibit 4'!$K$7)</f>
        <v/>
      </c>
      <c r="D2930">
        <v>37200</v>
      </c>
      <c r="E2930" s="115">
        <f>'Combining-Exhibit 4'!M$255</f>
        <v>0</v>
      </c>
      <c r="F2930" t="s">
        <v>812</v>
      </c>
    </row>
    <row r="2931" spans="1:6" x14ac:dyDescent="0.3">
      <c r="A2931">
        <f>VLOOKUP('Start Here'!$B$2,EntityNumber,2,FALSE)</f>
        <v>510002</v>
      </c>
      <c r="B2931" s="131">
        <f>YEAR('Start Here'!$B$5)</f>
        <v>2025</v>
      </c>
      <c r="C2931" s="213" t="str">
        <f>IF(ISBLANK('Combining-Exhibit 4'!$K$7),"",'Combining-Exhibit 4'!$K$7)</f>
        <v/>
      </c>
      <c r="D2931">
        <v>37300</v>
      </c>
      <c r="E2931" s="115">
        <f>'Combining-Exhibit 4'!M$256</f>
        <v>0</v>
      </c>
      <c r="F2931" t="s">
        <v>812</v>
      </c>
    </row>
    <row r="2932" spans="1:6" x14ac:dyDescent="0.3">
      <c r="A2932">
        <f>VLOOKUP('Start Here'!$B$2,EntityNumber,2,FALSE)</f>
        <v>510002</v>
      </c>
      <c r="B2932" s="131">
        <f>YEAR('Start Here'!$B$5)</f>
        <v>2025</v>
      </c>
      <c r="C2932" s="213" t="str">
        <f>IF(ISBLANK('Combining-Exhibit 4'!$K$7),"",'Combining-Exhibit 4'!$K$7)</f>
        <v/>
      </c>
      <c r="D2932">
        <v>37400</v>
      </c>
      <c r="E2932" s="115">
        <f>'Combining-Exhibit 4'!M$257</f>
        <v>0</v>
      </c>
      <c r="F2932" t="s">
        <v>812</v>
      </c>
    </row>
    <row r="2933" spans="1:6" x14ac:dyDescent="0.3">
      <c r="A2933">
        <f>VLOOKUP('Start Here'!$B$2,EntityNumber,2,FALSE)</f>
        <v>510002</v>
      </c>
      <c r="B2933" s="131">
        <f>YEAR('Start Here'!$B$5)</f>
        <v>2025</v>
      </c>
      <c r="C2933" s="213" t="str">
        <f>IF(ISBLANK('Combining-Exhibit 4'!$K$7),"",'Combining-Exhibit 4'!$K$7)</f>
        <v/>
      </c>
      <c r="D2933">
        <v>91200</v>
      </c>
      <c r="E2933" s="115">
        <f>'Combining-Exhibit 4'!M$258*-1</f>
        <v>0</v>
      </c>
      <c r="F2933" t="s">
        <v>812</v>
      </c>
    </row>
    <row r="2934" spans="1:6" x14ac:dyDescent="0.3">
      <c r="A2934">
        <f>VLOOKUP('Start Here'!$B$2,EntityNumber,2,FALSE)</f>
        <v>510002</v>
      </c>
      <c r="B2934" s="131">
        <f>YEAR('Start Here'!$B$5)</f>
        <v>2025</v>
      </c>
      <c r="C2934" s="213" t="str">
        <f>IF(ISBLANK('Combining-Exhibit 4'!$K$7),"",'Combining-Exhibit 4'!$K$7)</f>
        <v/>
      </c>
      <c r="D2934">
        <v>91500</v>
      </c>
      <c r="E2934" s="115">
        <f>'Combining-Exhibit 4'!M$259*-1</f>
        <v>0</v>
      </c>
      <c r="F2934" t="s">
        <v>812</v>
      </c>
    </row>
    <row r="2935" spans="1:6" x14ac:dyDescent="0.3">
      <c r="A2935">
        <f>VLOOKUP('Start Here'!$B$2,EntityNumber,2,FALSE)</f>
        <v>510002</v>
      </c>
      <c r="B2935" s="131">
        <f>YEAR('Start Here'!$B$5)</f>
        <v>2025</v>
      </c>
      <c r="C2935" s="213" t="str">
        <f>IF(ISBLANK('Combining-Exhibit 4'!$K$7),"",'Combining-Exhibit 4'!$K$7)</f>
        <v/>
      </c>
      <c r="D2935">
        <f>IF('Combining-Exhibit 4'!K$262&gt;0,37600,91300)</f>
        <v>91300</v>
      </c>
      <c r="E2935" s="115">
        <f>IF('Combining-Exhibit 4'!M$262&gt;0,'Combining-Exhibit 4'!M$262,'Combining-Exhibit 4'!M$262*-1)</f>
        <v>0</v>
      </c>
      <c r="F2935" t="s">
        <v>812</v>
      </c>
    </row>
    <row r="2936" spans="1:6" x14ac:dyDescent="0.3">
      <c r="A2936">
        <f>VLOOKUP('Start Here'!$B$2,EntityNumber,2,FALSE)</f>
        <v>510002</v>
      </c>
      <c r="B2936" s="131">
        <f>YEAR('Start Here'!$B$5)</f>
        <v>2025</v>
      </c>
      <c r="C2936" s="213" t="str">
        <f>IF(ISBLANK('Combining-Exhibit 4'!$K$7),"",'Combining-Exhibit 4'!$K$7)</f>
        <v/>
      </c>
      <c r="D2936">
        <f>IF('Combining-Exhibit 4'!K$263&gt;0,37500,91400)</f>
        <v>91400</v>
      </c>
      <c r="E2936" s="115">
        <f>IF('Combining-Exhibit 4'!M$263&gt;0,'Combining-Exhibit 4'!M$263,'Combining-Exhibit 4'!M$263*-1)</f>
        <v>0</v>
      </c>
      <c r="F2936" t="s">
        <v>812</v>
      </c>
    </row>
    <row r="2937" spans="1:6" x14ac:dyDescent="0.3">
      <c r="A2937">
        <f>VLOOKUP('Start Here'!$B$2,EntityNumber,2,FALSE)</f>
        <v>510002</v>
      </c>
      <c r="B2937" s="131">
        <f>YEAR('Start Here'!$B$5)</f>
        <v>2025</v>
      </c>
      <c r="C2937" s="213" t="str">
        <f>IF(ISBLANK('Combining-Exhibit 4'!$K$7),"",'Combining-Exhibit 4'!$K$7)</f>
        <v/>
      </c>
      <c r="D2937">
        <v>31100</v>
      </c>
      <c r="E2937" s="115">
        <f>'Combining-Exhibit 4'!N$11</f>
        <v>0</v>
      </c>
      <c r="F2937" t="s">
        <v>812</v>
      </c>
    </row>
    <row r="2938" spans="1:6" x14ac:dyDescent="0.3">
      <c r="A2938">
        <f>VLOOKUP('Start Here'!$B$2,EntityNumber,2,FALSE)</f>
        <v>510002</v>
      </c>
      <c r="B2938" s="131">
        <f>YEAR('Start Here'!$B$5)</f>
        <v>2025</v>
      </c>
      <c r="C2938" s="213" t="str">
        <f>IF(ISBLANK('Combining-Exhibit 4'!$K$7),"",'Combining-Exhibit 4'!$K$7)</f>
        <v/>
      </c>
      <c r="D2938">
        <v>31200</v>
      </c>
      <c r="E2938" s="115">
        <f>'Combining-Exhibit 4'!N$12</f>
        <v>0</v>
      </c>
      <c r="F2938" t="s">
        <v>812</v>
      </c>
    </row>
    <row r="2939" spans="1:6" x14ac:dyDescent="0.3">
      <c r="A2939">
        <f>VLOOKUP('Start Here'!$B$2,EntityNumber,2,FALSE)</f>
        <v>510002</v>
      </c>
      <c r="B2939" s="131">
        <f>YEAR('Start Here'!$B$5)</f>
        <v>2025</v>
      </c>
      <c r="C2939" s="213" t="str">
        <f>IF(ISBLANK('Combining-Exhibit 4'!$K$7),"",'Combining-Exhibit 4'!$K$7)</f>
        <v/>
      </c>
      <c r="D2939">
        <v>31300</v>
      </c>
      <c r="E2939" s="115">
        <f>'Combining-Exhibit 4'!N$13</f>
        <v>0</v>
      </c>
      <c r="F2939" t="s">
        <v>812</v>
      </c>
    </row>
    <row r="2940" spans="1:6" x14ac:dyDescent="0.3">
      <c r="A2940">
        <f>VLOOKUP('Start Here'!$B$2,EntityNumber,2,FALSE)</f>
        <v>510002</v>
      </c>
      <c r="B2940" s="131">
        <f>YEAR('Start Here'!$B$5)</f>
        <v>2025</v>
      </c>
      <c r="C2940" s="213" t="str">
        <f>IF(ISBLANK('Combining-Exhibit 4'!$K$7),"",'Combining-Exhibit 4'!$K$7)</f>
        <v/>
      </c>
      <c r="D2940">
        <v>31400</v>
      </c>
      <c r="E2940" s="115">
        <f>'Combining-Exhibit 4'!N$14</f>
        <v>0</v>
      </c>
      <c r="F2940" t="s">
        <v>812</v>
      </c>
    </row>
    <row r="2941" spans="1:6" x14ac:dyDescent="0.3">
      <c r="A2941">
        <f>VLOOKUP('Start Here'!$B$2,EntityNumber,2,FALSE)</f>
        <v>510002</v>
      </c>
      <c r="B2941" s="131">
        <f>YEAR('Start Here'!$B$5)</f>
        <v>2025</v>
      </c>
      <c r="C2941" s="213" t="str">
        <f>IF(ISBLANK('Combining-Exhibit 4'!$K$7),"",'Combining-Exhibit 4'!$K$7)</f>
        <v/>
      </c>
      <c r="D2941">
        <v>31500</v>
      </c>
      <c r="E2941" s="115">
        <f>'Combining-Exhibit 4'!N$15</f>
        <v>0</v>
      </c>
      <c r="F2941" t="s">
        <v>812</v>
      </c>
    </row>
    <row r="2942" spans="1:6" x14ac:dyDescent="0.3">
      <c r="A2942">
        <f>VLOOKUP('Start Here'!$B$2,EntityNumber,2,FALSE)</f>
        <v>510002</v>
      </c>
      <c r="B2942" s="131">
        <f>YEAR('Start Here'!$B$5)</f>
        <v>2025</v>
      </c>
      <c r="C2942" s="213" t="str">
        <f>IF(ISBLANK('Combining-Exhibit 4'!$K$7),"",'Combining-Exhibit 4'!$K$7)</f>
        <v/>
      </c>
      <c r="D2942">
        <v>31600</v>
      </c>
      <c r="E2942" s="115">
        <f>'Combining-Exhibit 4'!N$16</f>
        <v>0</v>
      </c>
      <c r="F2942" t="s">
        <v>812</v>
      </c>
    </row>
    <row r="2943" spans="1:6" x14ac:dyDescent="0.3">
      <c r="A2943">
        <f>VLOOKUP('Start Here'!$B$2,EntityNumber,2,FALSE)</f>
        <v>510002</v>
      </c>
      <c r="B2943" s="131">
        <f>YEAR('Start Here'!$B$5)</f>
        <v>2025</v>
      </c>
      <c r="C2943" s="213" t="str">
        <f>IF(ISBLANK('Combining-Exhibit 4'!$K$7),"",'Combining-Exhibit 4'!$K$7)</f>
        <v/>
      </c>
      <c r="D2943">
        <v>31800</v>
      </c>
      <c r="E2943" s="115">
        <f>'Combining-Exhibit 4'!N$17</f>
        <v>0</v>
      </c>
      <c r="F2943" t="s">
        <v>812</v>
      </c>
    </row>
    <row r="2944" spans="1:6" x14ac:dyDescent="0.3">
      <c r="A2944">
        <f>VLOOKUP('Start Here'!$B$2,EntityNumber,2,FALSE)</f>
        <v>510002</v>
      </c>
      <c r="B2944" s="131">
        <f>YEAR('Start Here'!$B$5)</f>
        <v>2025</v>
      </c>
      <c r="C2944" s="213" t="str">
        <f>IF(ISBLANK('Combining-Exhibit 4'!$K$7),"",'Combining-Exhibit 4'!$K$7)</f>
        <v/>
      </c>
      <c r="D2944">
        <v>31900</v>
      </c>
      <c r="E2944" s="115">
        <f>'Combining-Exhibit 4'!N$18</f>
        <v>0</v>
      </c>
      <c r="F2944" t="s">
        <v>812</v>
      </c>
    </row>
    <row r="2945" spans="1:6" x14ac:dyDescent="0.3">
      <c r="A2945">
        <f>VLOOKUP('Start Here'!$B$2,EntityNumber,2,FALSE)</f>
        <v>510002</v>
      </c>
      <c r="B2945" s="131">
        <f>YEAR('Start Here'!$B$5)</f>
        <v>2025</v>
      </c>
      <c r="C2945" s="213" t="str">
        <f>IF(ISBLANK('Combining-Exhibit 4'!$K$7),"",'Combining-Exhibit 4'!$K$7)</f>
        <v/>
      </c>
      <c r="D2945">
        <v>32000</v>
      </c>
      <c r="E2945" s="115">
        <f>'Combining-Exhibit 4'!N$21</f>
        <v>0</v>
      </c>
      <c r="F2945" t="s">
        <v>812</v>
      </c>
    </row>
    <row r="2946" spans="1:6" x14ac:dyDescent="0.3">
      <c r="A2946">
        <f>VLOOKUP('Start Here'!$B$2,EntityNumber,2,FALSE)</f>
        <v>510002</v>
      </c>
      <c r="B2946" s="131">
        <f>YEAR('Start Here'!$B$5)</f>
        <v>2025</v>
      </c>
      <c r="C2946" s="213" t="str">
        <f>IF(ISBLANK('Combining-Exhibit 4'!$K$7),"",'Combining-Exhibit 4'!$K$7)</f>
        <v/>
      </c>
      <c r="D2946">
        <v>33100</v>
      </c>
      <c r="E2946" s="115">
        <f>'Combining-Exhibit 4'!N$24</f>
        <v>0</v>
      </c>
      <c r="F2946" t="s">
        <v>812</v>
      </c>
    </row>
    <row r="2947" spans="1:6" x14ac:dyDescent="0.3">
      <c r="A2947">
        <f>VLOOKUP('Start Here'!$B$2,EntityNumber,2,FALSE)</f>
        <v>510002</v>
      </c>
      <c r="B2947" s="131">
        <f>YEAR('Start Here'!$B$5)</f>
        <v>2025</v>
      </c>
      <c r="C2947" s="213" t="str">
        <f>IF(ISBLANK('Combining-Exhibit 4'!$K$7),"",'Combining-Exhibit 4'!$K$7)</f>
        <v/>
      </c>
      <c r="D2947">
        <v>33200</v>
      </c>
      <c r="E2947" s="115">
        <f>'Combining-Exhibit 4'!N$25</f>
        <v>0</v>
      </c>
      <c r="F2947" t="s">
        <v>812</v>
      </c>
    </row>
    <row r="2948" spans="1:6" x14ac:dyDescent="0.3">
      <c r="A2948">
        <f>VLOOKUP('Start Here'!$B$2,EntityNumber,2,FALSE)</f>
        <v>510002</v>
      </c>
      <c r="B2948" s="131">
        <f>YEAR('Start Here'!$B$5)</f>
        <v>2025</v>
      </c>
      <c r="C2948" s="213" t="str">
        <f>IF(ISBLANK('Combining-Exhibit 4'!$K$7),"",'Combining-Exhibit 4'!$K$7)</f>
        <v/>
      </c>
      <c r="D2948">
        <v>33300</v>
      </c>
      <c r="E2948" s="115">
        <f>'Combining-Exhibit 4'!N$26</f>
        <v>0</v>
      </c>
      <c r="F2948" t="s">
        <v>812</v>
      </c>
    </row>
    <row r="2949" spans="1:6" x14ac:dyDescent="0.3">
      <c r="A2949">
        <f>VLOOKUP('Start Here'!$B$2,EntityNumber,2,FALSE)</f>
        <v>510002</v>
      </c>
      <c r="B2949" s="131">
        <f>YEAR('Start Here'!$B$5)</f>
        <v>2025</v>
      </c>
      <c r="C2949" s="213" t="str">
        <f>IF(ISBLANK('Combining-Exhibit 4'!$K$7),"",'Combining-Exhibit 4'!$K$7)</f>
        <v/>
      </c>
      <c r="D2949">
        <v>33400</v>
      </c>
      <c r="E2949" s="115">
        <f>'Combining-Exhibit 4'!N$27</f>
        <v>0</v>
      </c>
      <c r="F2949" t="s">
        <v>812</v>
      </c>
    </row>
    <row r="2950" spans="1:6" x14ac:dyDescent="0.3">
      <c r="A2950">
        <f>VLOOKUP('Start Here'!$B$2,EntityNumber,2,FALSE)</f>
        <v>510002</v>
      </c>
      <c r="B2950" s="131">
        <f>YEAR('Start Here'!$B$5)</f>
        <v>2025</v>
      </c>
      <c r="C2950" s="213" t="str">
        <f>IF(ISBLANK('Combining-Exhibit 4'!$K$7),"",'Combining-Exhibit 4'!$K$7)</f>
        <v/>
      </c>
      <c r="D2950">
        <v>33501</v>
      </c>
      <c r="E2950" s="115">
        <f>'Combining-Exhibit 4'!N$29</f>
        <v>0</v>
      </c>
      <c r="F2950" t="s">
        <v>812</v>
      </c>
    </row>
    <row r="2951" spans="1:6" x14ac:dyDescent="0.3">
      <c r="A2951">
        <f>VLOOKUP('Start Here'!$B$2,EntityNumber,2,FALSE)</f>
        <v>510002</v>
      </c>
      <c r="B2951" s="131">
        <f>YEAR('Start Here'!$B$5)</f>
        <v>2025</v>
      </c>
      <c r="C2951" s="213" t="str">
        <f>IF(ISBLANK('Combining-Exhibit 4'!$K$7),"",'Combining-Exhibit 4'!$K$7)</f>
        <v/>
      </c>
      <c r="D2951">
        <v>33502</v>
      </c>
      <c r="E2951" s="115">
        <f>'Combining-Exhibit 4'!N$30</f>
        <v>0</v>
      </c>
      <c r="F2951" t="s">
        <v>812</v>
      </c>
    </row>
    <row r="2952" spans="1:6" x14ac:dyDescent="0.3">
      <c r="A2952">
        <f>VLOOKUP('Start Here'!$B$2,EntityNumber,2,FALSE)</f>
        <v>510002</v>
      </c>
      <c r="B2952" s="131">
        <f>YEAR('Start Here'!$B$5)</f>
        <v>2025</v>
      </c>
      <c r="C2952" s="213" t="str">
        <f>IF(ISBLANK('Combining-Exhibit 4'!$K$7),"",'Combining-Exhibit 4'!$K$7)</f>
        <v/>
      </c>
      <c r="D2952">
        <v>33504</v>
      </c>
      <c r="E2952" s="115">
        <f>'Combining-Exhibit 4'!N$31</f>
        <v>0</v>
      </c>
      <c r="F2952" t="s">
        <v>812</v>
      </c>
    </row>
    <row r="2953" spans="1:6" x14ac:dyDescent="0.3">
      <c r="A2953">
        <f>VLOOKUP('Start Here'!$B$2,EntityNumber,2,FALSE)</f>
        <v>510002</v>
      </c>
      <c r="B2953" s="131">
        <f>YEAR('Start Here'!$B$5)</f>
        <v>2025</v>
      </c>
      <c r="C2953" s="213" t="str">
        <f>IF(ISBLANK('Combining-Exhibit 4'!$K$7),"",'Combining-Exhibit 4'!$K$7)</f>
        <v/>
      </c>
      <c r="D2953">
        <v>33505</v>
      </c>
      <c r="E2953" s="115">
        <f>'Combining-Exhibit 4'!N$32</f>
        <v>0</v>
      </c>
      <c r="F2953" t="s">
        <v>812</v>
      </c>
    </row>
    <row r="2954" spans="1:6" x14ac:dyDescent="0.3">
      <c r="A2954">
        <f>VLOOKUP('Start Here'!$B$2,EntityNumber,2,FALSE)</f>
        <v>510002</v>
      </c>
      <c r="B2954" s="131">
        <f>YEAR('Start Here'!$B$5)</f>
        <v>2025</v>
      </c>
      <c r="C2954" s="213" t="str">
        <f>IF(ISBLANK('Combining-Exhibit 4'!$K$7),"",'Combining-Exhibit 4'!$K$7)</f>
        <v/>
      </c>
      <c r="D2954">
        <v>33506</v>
      </c>
      <c r="E2954" s="115">
        <f>'Combining-Exhibit 4'!N$33</f>
        <v>0</v>
      </c>
      <c r="F2954" t="s">
        <v>812</v>
      </c>
    </row>
    <row r="2955" spans="1:6" x14ac:dyDescent="0.3">
      <c r="A2955">
        <f>VLOOKUP('Start Here'!$B$2,EntityNumber,2,FALSE)</f>
        <v>510002</v>
      </c>
      <c r="B2955" s="131">
        <f>YEAR('Start Here'!$B$5)</f>
        <v>2025</v>
      </c>
      <c r="C2955" s="213" t="str">
        <f>IF(ISBLANK('Combining-Exhibit 4'!$K$7),"",'Combining-Exhibit 4'!$K$7)</f>
        <v/>
      </c>
      <c r="D2955">
        <v>33507</v>
      </c>
      <c r="E2955" s="115">
        <f>'Combining-Exhibit 4'!N$34</f>
        <v>0</v>
      </c>
      <c r="F2955" t="s">
        <v>812</v>
      </c>
    </row>
    <row r="2956" spans="1:6" x14ac:dyDescent="0.3">
      <c r="A2956">
        <f>VLOOKUP('Start Here'!$B$2,EntityNumber,2,FALSE)</f>
        <v>510002</v>
      </c>
      <c r="B2956" s="131">
        <f>YEAR('Start Here'!$B$5)</f>
        <v>2025</v>
      </c>
      <c r="C2956" s="213" t="str">
        <f>IF(ISBLANK('Combining-Exhibit 4'!$K$7),"",'Combining-Exhibit 4'!$K$7)</f>
        <v/>
      </c>
      <c r="D2956">
        <v>33508</v>
      </c>
      <c r="E2956" s="115">
        <f>'Combining-Exhibit 4'!N$35</f>
        <v>0</v>
      </c>
      <c r="F2956" t="s">
        <v>812</v>
      </c>
    </row>
    <row r="2957" spans="1:6" x14ac:dyDescent="0.3">
      <c r="A2957">
        <f>VLOOKUP('Start Here'!$B$2,EntityNumber,2,FALSE)</f>
        <v>510002</v>
      </c>
      <c r="B2957" s="131">
        <f>YEAR('Start Here'!$B$5)</f>
        <v>2025</v>
      </c>
      <c r="C2957" s="213" t="str">
        <f>IF(ISBLANK('Combining-Exhibit 4'!$K$7),"",'Combining-Exhibit 4'!$K$7)</f>
        <v/>
      </c>
      <c r="D2957">
        <v>33509</v>
      </c>
      <c r="E2957" s="115">
        <f>'Combining-Exhibit 4'!N$36</f>
        <v>0</v>
      </c>
      <c r="F2957" t="s">
        <v>812</v>
      </c>
    </row>
    <row r="2958" spans="1:6" x14ac:dyDescent="0.3">
      <c r="A2958">
        <f>VLOOKUP('Start Here'!$B$2,EntityNumber,2,FALSE)</f>
        <v>510002</v>
      </c>
      <c r="B2958" s="131">
        <f>YEAR('Start Here'!$B$5)</f>
        <v>2025</v>
      </c>
      <c r="C2958" s="213" t="str">
        <f>IF(ISBLANK('Combining-Exhibit 4'!$K$7),"",'Combining-Exhibit 4'!$K$7)</f>
        <v/>
      </c>
      <c r="D2958">
        <v>33510</v>
      </c>
      <c r="E2958" s="115">
        <f>'Combining-Exhibit 4'!N$37</f>
        <v>0</v>
      </c>
      <c r="F2958" t="s">
        <v>812</v>
      </c>
    </row>
    <row r="2959" spans="1:6" x14ac:dyDescent="0.3">
      <c r="A2959">
        <f>VLOOKUP('Start Here'!$B$2,EntityNumber,2,FALSE)</f>
        <v>510002</v>
      </c>
      <c r="B2959" s="131">
        <f>YEAR('Start Here'!$B$5)</f>
        <v>2025</v>
      </c>
      <c r="C2959" s="213" t="str">
        <f>IF(ISBLANK('Combining-Exhibit 4'!$K$7),"",'Combining-Exhibit 4'!$K$7)</f>
        <v/>
      </c>
      <c r="D2959">
        <v>33511</v>
      </c>
      <c r="E2959" s="115">
        <f>'Combining-Exhibit 4'!N$38</f>
        <v>0</v>
      </c>
      <c r="F2959" t="s">
        <v>812</v>
      </c>
    </row>
    <row r="2960" spans="1:6" x14ac:dyDescent="0.3">
      <c r="A2960">
        <f>VLOOKUP('Start Here'!$B$2,EntityNumber,2,FALSE)</f>
        <v>510002</v>
      </c>
      <c r="B2960" s="131">
        <f>YEAR('Start Here'!$B$5)</f>
        <v>2025</v>
      </c>
      <c r="C2960" s="213" t="str">
        <f>IF(ISBLANK('Combining-Exhibit 4'!$K$7),"",'Combining-Exhibit 4'!$K$7)</f>
        <v/>
      </c>
      <c r="D2960">
        <v>33513</v>
      </c>
      <c r="E2960" s="115">
        <f>'Combining-Exhibit 4'!N$39</f>
        <v>0</v>
      </c>
      <c r="F2960" t="s">
        <v>812</v>
      </c>
    </row>
    <row r="2961" spans="1:6" x14ac:dyDescent="0.3">
      <c r="A2961">
        <f>VLOOKUP('Start Here'!$B$2,EntityNumber,2,FALSE)</f>
        <v>510002</v>
      </c>
      <c r="B2961" s="131">
        <f>YEAR('Start Here'!$B$5)</f>
        <v>2025</v>
      </c>
      <c r="C2961" s="213" t="str">
        <f>IF(ISBLANK('Combining-Exhibit 4'!$K$7),"",'Combining-Exhibit 4'!$K$7)</f>
        <v/>
      </c>
      <c r="D2961">
        <v>33514</v>
      </c>
      <c r="E2961" s="115">
        <f>'Combining-Exhibit 4'!N$40</f>
        <v>0</v>
      </c>
      <c r="F2961" t="s">
        <v>812</v>
      </c>
    </row>
    <row r="2962" spans="1:6" x14ac:dyDescent="0.3">
      <c r="A2962">
        <f>VLOOKUP('Start Here'!$B$2,EntityNumber,2,FALSE)</f>
        <v>510002</v>
      </c>
      <c r="B2962" s="131">
        <f>YEAR('Start Here'!$B$5)</f>
        <v>2025</v>
      </c>
      <c r="C2962" s="213" t="str">
        <f>IF(ISBLANK('Combining-Exhibit 4'!$K$7),"",'Combining-Exhibit 4'!$K$7)</f>
        <v/>
      </c>
      <c r="D2962">
        <v>33515</v>
      </c>
      <c r="E2962" s="115">
        <f>'Combining-Exhibit 4'!N$41</f>
        <v>0</v>
      </c>
      <c r="F2962" t="s">
        <v>812</v>
      </c>
    </row>
    <row r="2963" spans="1:6" x14ac:dyDescent="0.3">
      <c r="A2963">
        <f>VLOOKUP('Start Here'!$B$2,EntityNumber,2,FALSE)</f>
        <v>510002</v>
      </c>
      <c r="B2963" s="131">
        <f>YEAR('Start Here'!$B$5)</f>
        <v>2025</v>
      </c>
      <c r="C2963" s="213" t="str">
        <f>IF(ISBLANK('Combining-Exhibit 4'!$K$7),"",'Combining-Exhibit 4'!$K$7)</f>
        <v/>
      </c>
      <c r="D2963">
        <v>33516</v>
      </c>
      <c r="E2963" s="115">
        <f>'Combining-Exhibit 4'!N$42</f>
        <v>0</v>
      </c>
      <c r="F2963" t="s">
        <v>812</v>
      </c>
    </row>
    <row r="2964" spans="1:6" x14ac:dyDescent="0.3">
      <c r="A2964">
        <f>VLOOKUP('Start Here'!$B$2,EntityNumber,2,FALSE)</f>
        <v>510002</v>
      </c>
      <c r="B2964" s="131">
        <f>YEAR('Start Here'!$B$5)</f>
        <v>2025</v>
      </c>
      <c r="C2964" s="213" t="str">
        <f>IF(ISBLANK('Combining-Exhibit 4'!$K$7),"",'Combining-Exhibit 4'!$K$7)</f>
        <v/>
      </c>
      <c r="D2964">
        <v>33517</v>
      </c>
      <c r="E2964" s="115">
        <f>'Combining-Exhibit 4'!N$43</f>
        <v>0</v>
      </c>
      <c r="F2964" t="s">
        <v>812</v>
      </c>
    </row>
    <row r="2965" spans="1:6" x14ac:dyDescent="0.3">
      <c r="A2965">
        <f>VLOOKUP('Start Here'!$B$2,EntityNumber,2,FALSE)</f>
        <v>510002</v>
      </c>
      <c r="B2965" s="131">
        <f>YEAR('Start Here'!$B$5)</f>
        <v>2025</v>
      </c>
      <c r="C2965" s="213" t="str">
        <f>IF(ISBLANK('Combining-Exhibit 4'!$K$7),"",'Combining-Exhibit 4'!$K$7)</f>
        <v/>
      </c>
      <c r="D2965">
        <v>33518</v>
      </c>
      <c r="E2965" s="115">
        <f>'Combining-Exhibit 4'!N$44</f>
        <v>0</v>
      </c>
      <c r="F2965" t="s">
        <v>812</v>
      </c>
    </row>
    <row r="2966" spans="1:6" x14ac:dyDescent="0.3">
      <c r="A2966">
        <f>VLOOKUP('Start Here'!$B$2,EntityNumber,2,FALSE)</f>
        <v>510002</v>
      </c>
      <c r="B2966" s="131">
        <f>YEAR('Start Here'!$B$5)</f>
        <v>2025</v>
      </c>
      <c r="C2966" s="213" t="str">
        <f>IF(ISBLANK('Combining-Exhibit 4'!$K$7),"",'Combining-Exhibit 4'!$K$7)</f>
        <v/>
      </c>
      <c r="D2966">
        <v>33519</v>
      </c>
      <c r="E2966" s="115">
        <f>'Combining-Exhibit 4'!N$45</f>
        <v>0</v>
      </c>
      <c r="F2966" t="s">
        <v>812</v>
      </c>
    </row>
    <row r="2967" spans="1:6" x14ac:dyDescent="0.3">
      <c r="A2967">
        <f>VLOOKUP('Start Here'!$B$2,EntityNumber,2,FALSE)</f>
        <v>510002</v>
      </c>
      <c r="B2967" s="131">
        <f>YEAR('Start Here'!$B$5)</f>
        <v>2025</v>
      </c>
      <c r="C2967" s="213" t="str">
        <f>IF(ISBLANK('Combining-Exhibit 4'!$K$7),"",'Combining-Exhibit 4'!$K$7)</f>
        <v/>
      </c>
      <c r="D2967">
        <v>33599</v>
      </c>
      <c r="E2967" s="115">
        <f>'Combining-Exhibit 4'!N$46</f>
        <v>0</v>
      </c>
      <c r="F2967" t="s">
        <v>812</v>
      </c>
    </row>
    <row r="2968" spans="1:6" x14ac:dyDescent="0.3">
      <c r="A2968">
        <f>VLOOKUP('Start Here'!$B$2,EntityNumber,2,FALSE)</f>
        <v>510002</v>
      </c>
      <c r="B2968" s="131">
        <f>YEAR('Start Here'!$B$5)</f>
        <v>2025</v>
      </c>
      <c r="C2968" s="213" t="str">
        <f>IF(ISBLANK('Combining-Exhibit 4'!$K$7),"",'Combining-Exhibit 4'!$K$7)</f>
        <v/>
      </c>
      <c r="D2968">
        <v>33600</v>
      </c>
      <c r="E2968" s="115">
        <f>'Combining-Exhibit 4'!N$47</f>
        <v>0</v>
      </c>
      <c r="F2968" t="s">
        <v>812</v>
      </c>
    </row>
    <row r="2969" spans="1:6" x14ac:dyDescent="0.3">
      <c r="A2969">
        <f>VLOOKUP('Start Here'!$B$2,EntityNumber,2,FALSE)</f>
        <v>510002</v>
      </c>
      <c r="B2969" s="131">
        <f>YEAR('Start Here'!$B$5)</f>
        <v>2025</v>
      </c>
      <c r="C2969" s="213" t="str">
        <f>IF(ISBLANK('Combining-Exhibit 4'!$K$7),"",'Combining-Exhibit 4'!$K$7)</f>
        <v/>
      </c>
      <c r="D2969">
        <v>33800</v>
      </c>
      <c r="E2969" s="115">
        <f>'Combining-Exhibit 4'!N$48</f>
        <v>0</v>
      </c>
      <c r="F2969" t="s">
        <v>812</v>
      </c>
    </row>
    <row r="2970" spans="1:6" x14ac:dyDescent="0.3">
      <c r="A2970">
        <f>VLOOKUP('Start Here'!$B$2,EntityNumber,2,FALSE)</f>
        <v>510002</v>
      </c>
      <c r="B2970" s="131">
        <f>YEAR('Start Here'!$B$5)</f>
        <v>2025</v>
      </c>
      <c r="C2970" s="213" t="str">
        <f>IF(ISBLANK('Combining-Exhibit 4'!$K$7),"",'Combining-Exhibit 4'!$K$7)</f>
        <v/>
      </c>
      <c r="D2970">
        <v>33900</v>
      </c>
      <c r="E2970" s="115">
        <f>'Combining-Exhibit 4'!N$49</f>
        <v>0</v>
      </c>
      <c r="F2970" t="s">
        <v>812</v>
      </c>
    </row>
    <row r="2971" spans="1:6" x14ac:dyDescent="0.3">
      <c r="A2971">
        <f>VLOOKUP('Start Here'!$B$2,EntityNumber,2,FALSE)</f>
        <v>510002</v>
      </c>
      <c r="B2971" s="131">
        <f>YEAR('Start Here'!$B$5)</f>
        <v>2025</v>
      </c>
      <c r="C2971" s="213" t="str">
        <f>IF(ISBLANK('Combining-Exhibit 4'!$K$7),"",'Combining-Exhibit 4'!$K$7)</f>
        <v/>
      </c>
      <c r="D2971">
        <v>34110</v>
      </c>
      <c r="E2971" s="115">
        <f>'Combining-Exhibit 4'!N$54</f>
        <v>0</v>
      </c>
      <c r="F2971" t="s">
        <v>812</v>
      </c>
    </row>
    <row r="2972" spans="1:6" x14ac:dyDescent="0.3">
      <c r="A2972">
        <f>VLOOKUP('Start Here'!$B$2,EntityNumber,2,FALSE)</f>
        <v>510002</v>
      </c>
      <c r="B2972" s="131">
        <f>YEAR('Start Here'!$B$5)</f>
        <v>2025</v>
      </c>
      <c r="C2972" s="213" t="str">
        <f>IF(ISBLANK('Combining-Exhibit 4'!$K$7),"",'Combining-Exhibit 4'!$K$7)</f>
        <v/>
      </c>
      <c r="D2972">
        <v>34120</v>
      </c>
      <c r="E2972" s="115">
        <f>'Combining-Exhibit 4'!N$55</f>
        <v>0</v>
      </c>
      <c r="F2972" t="s">
        <v>812</v>
      </c>
    </row>
    <row r="2973" spans="1:6" x14ac:dyDescent="0.3">
      <c r="A2973">
        <f>VLOOKUP('Start Here'!$B$2,EntityNumber,2,FALSE)</f>
        <v>510002</v>
      </c>
      <c r="B2973" s="131">
        <f>YEAR('Start Here'!$B$5)</f>
        <v>2025</v>
      </c>
      <c r="C2973" s="213" t="str">
        <f>IF(ISBLANK('Combining-Exhibit 4'!$K$7),"",'Combining-Exhibit 4'!$K$7)</f>
        <v/>
      </c>
      <c r="D2973">
        <v>34130</v>
      </c>
      <c r="E2973" s="115">
        <f>'Combining-Exhibit 4'!N$56</f>
        <v>0</v>
      </c>
      <c r="F2973" t="s">
        <v>812</v>
      </c>
    </row>
    <row r="2974" spans="1:6" x14ac:dyDescent="0.3">
      <c r="A2974">
        <f>VLOOKUP('Start Here'!$B$2,EntityNumber,2,FALSE)</f>
        <v>510002</v>
      </c>
      <c r="B2974" s="131">
        <f>YEAR('Start Here'!$B$5)</f>
        <v>2025</v>
      </c>
      <c r="C2974" s="213" t="str">
        <f>IF(ISBLANK('Combining-Exhibit 4'!$K$7),"",'Combining-Exhibit 4'!$K$7)</f>
        <v/>
      </c>
      <c r="D2974">
        <v>34140</v>
      </c>
      <c r="E2974" s="115">
        <f>'Combining-Exhibit 4'!N$57</f>
        <v>0</v>
      </c>
      <c r="F2974" t="s">
        <v>812</v>
      </c>
    </row>
    <row r="2975" spans="1:6" x14ac:dyDescent="0.3">
      <c r="A2975">
        <f>VLOOKUP('Start Here'!$B$2,EntityNumber,2,FALSE)</f>
        <v>510002</v>
      </c>
      <c r="B2975" s="131">
        <f>YEAR('Start Here'!$B$5)</f>
        <v>2025</v>
      </c>
      <c r="C2975" s="213" t="str">
        <f>IF(ISBLANK('Combining-Exhibit 4'!$K$7),"",'Combining-Exhibit 4'!$K$7)</f>
        <v/>
      </c>
      <c r="D2975">
        <v>34150</v>
      </c>
      <c r="E2975" s="115">
        <f>'Combining-Exhibit 4'!N$58</f>
        <v>0</v>
      </c>
      <c r="F2975" t="s">
        <v>812</v>
      </c>
    </row>
    <row r="2976" spans="1:6" x14ac:dyDescent="0.3">
      <c r="A2976">
        <f>VLOOKUP('Start Here'!$B$2,EntityNumber,2,FALSE)</f>
        <v>510002</v>
      </c>
      <c r="B2976" s="131">
        <f>YEAR('Start Here'!$B$5)</f>
        <v>2025</v>
      </c>
      <c r="C2976" s="213" t="str">
        <f>IF(ISBLANK('Combining-Exhibit 4'!$K$7),"",'Combining-Exhibit 4'!$K$7)</f>
        <v/>
      </c>
      <c r="D2976">
        <v>34190</v>
      </c>
      <c r="E2976" s="115">
        <f>'Combining-Exhibit 4'!N$59</f>
        <v>0</v>
      </c>
      <c r="F2976" t="s">
        <v>812</v>
      </c>
    </row>
    <row r="2977" spans="1:6" x14ac:dyDescent="0.3">
      <c r="A2977">
        <f>VLOOKUP('Start Here'!$B$2,EntityNumber,2,FALSE)</f>
        <v>510002</v>
      </c>
      <c r="B2977" s="131">
        <f>YEAR('Start Here'!$B$5)</f>
        <v>2025</v>
      </c>
      <c r="C2977" s="213" t="str">
        <f>IF(ISBLANK('Combining-Exhibit 4'!$K$7),"",'Combining-Exhibit 4'!$K$7)</f>
        <v/>
      </c>
      <c r="D2977">
        <v>34210</v>
      </c>
      <c r="E2977" s="115">
        <f>'Combining-Exhibit 4'!N$61</f>
        <v>0</v>
      </c>
      <c r="F2977" t="s">
        <v>812</v>
      </c>
    </row>
    <row r="2978" spans="1:6" x14ac:dyDescent="0.3">
      <c r="A2978">
        <f>VLOOKUP('Start Here'!$B$2,EntityNumber,2,FALSE)</f>
        <v>510002</v>
      </c>
      <c r="B2978" s="131">
        <f>YEAR('Start Here'!$B$5)</f>
        <v>2025</v>
      </c>
      <c r="C2978" s="213" t="str">
        <f>IF(ISBLANK('Combining-Exhibit 4'!$K$7),"",'Combining-Exhibit 4'!$K$7)</f>
        <v/>
      </c>
      <c r="D2978">
        <v>34220</v>
      </c>
      <c r="E2978" s="115">
        <f>'Combining-Exhibit 4'!N$62</f>
        <v>0</v>
      </c>
      <c r="F2978" t="s">
        <v>812</v>
      </c>
    </row>
    <row r="2979" spans="1:6" x14ac:dyDescent="0.3">
      <c r="A2979">
        <f>VLOOKUP('Start Here'!$B$2,EntityNumber,2,FALSE)</f>
        <v>510002</v>
      </c>
      <c r="B2979" s="131">
        <f>YEAR('Start Here'!$B$5)</f>
        <v>2025</v>
      </c>
      <c r="C2979" s="213" t="str">
        <f>IF(ISBLANK('Combining-Exhibit 4'!$K$7),"",'Combining-Exhibit 4'!$K$7)</f>
        <v/>
      </c>
      <c r="D2979">
        <v>34230</v>
      </c>
      <c r="E2979" s="115">
        <f>'Combining-Exhibit 4'!N$63</f>
        <v>0</v>
      </c>
      <c r="F2979" t="s">
        <v>812</v>
      </c>
    </row>
    <row r="2980" spans="1:6" x14ac:dyDescent="0.3">
      <c r="A2980">
        <f>VLOOKUP('Start Here'!$B$2,EntityNumber,2,FALSE)</f>
        <v>510002</v>
      </c>
      <c r="B2980" s="131">
        <f>YEAR('Start Here'!$B$5)</f>
        <v>2025</v>
      </c>
      <c r="C2980" s="213" t="str">
        <f>IF(ISBLANK('Combining-Exhibit 4'!$K$7),"",'Combining-Exhibit 4'!$K$7)</f>
        <v/>
      </c>
      <c r="D2980">
        <v>34290</v>
      </c>
      <c r="E2980" s="115">
        <f>'Combining-Exhibit 4'!N$64</f>
        <v>0</v>
      </c>
      <c r="F2980" t="s">
        <v>812</v>
      </c>
    </row>
    <row r="2981" spans="1:6" x14ac:dyDescent="0.3">
      <c r="A2981">
        <f>VLOOKUP('Start Here'!$B$2,EntityNumber,2,FALSE)</f>
        <v>510002</v>
      </c>
      <c r="B2981" s="131">
        <f>YEAR('Start Here'!$B$5)</f>
        <v>2025</v>
      </c>
      <c r="C2981" s="213" t="str">
        <f>IF(ISBLANK('Combining-Exhibit 4'!$K$7),"",'Combining-Exhibit 4'!$K$7)</f>
        <v/>
      </c>
      <c r="D2981">
        <v>34310</v>
      </c>
      <c r="E2981" s="115">
        <f>'Combining-Exhibit 4'!N$66</f>
        <v>0</v>
      </c>
      <c r="F2981" t="s">
        <v>812</v>
      </c>
    </row>
    <row r="2982" spans="1:6" x14ac:dyDescent="0.3">
      <c r="A2982">
        <f>VLOOKUP('Start Here'!$B$2,EntityNumber,2,FALSE)</f>
        <v>510002</v>
      </c>
      <c r="B2982" s="131">
        <f>YEAR('Start Here'!$B$5)</f>
        <v>2025</v>
      </c>
      <c r="C2982" s="213" t="str">
        <f>IF(ISBLANK('Combining-Exhibit 4'!$K$7),"",'Combining-Exhibit 4'!$K$7)</f>
        <v/>
      </c>
      <c r="D2982">
        <v>34320</v>
      </c>
      <c r="E2982" s="115">
        <f>'Combining-Exhibit 4'!N$67</f>
        <v>0</v>
      </c>
      <c r="F2982" t="s">
        <v>812</v>
      </c>
    </row>
    <row r="2983" spans="1:6" x14ac:dyDescent="0.3">
      <c r="A2983">
        <f>VLOOKUP('Start Here'!$B$2,EntityNumber,2,FALSE)</f>
        <v>510002</v>
      </c>
      <c r="B2983" s="131">
        <f>YEAR('Start Here'!$B$5)</f>
        <v>2025</v>
      </c>
      <c r="C2983" s="213" t="str">
        <f>IF(ISBLANK('Combining-Exhibit 4'!$K$7),"",'Combining-Exhibit 4'!$K$7)</f>
        <v/>
      </c>
      <c r="D2983">
        <v>34330</v>
      </c>
      <c r="E2983" s="115">
        <f>'Combining-Exhibit 4'!N$68</f>
        <v>0</v>
      </c>
      <c r="F2983" t="s">
        <v>812</v>
      </c>
    </row>
    <row r="2984" spans="1:6" x14ac:dyDescent="0.3">
      <c r="A2984">
        <f>VLOOKUP('Start Here'!$B$2,EntityNumber,2,FALSE)</f>
        <v>510002</v>
      </c>
      <c r="B2984" s="131">
        <f>YEAR('Start Here'!$B$5)</f>
        <v>2025</v>
      </c>
      <c r="C2984" s="213" t="str">
        <f>IF(ISBLANK('Combining-Exhibit 4'!$K$7),"",'Combining-Exhibit 4'!$K$7)</f>
        <v/>
      </c>
      <c r="D2984">
        <v>34390</v>
      </c>
      <c r="E2984" s="115">
        <f>'Combining-Exhibit 4'!N$69</f>
        <v>0</v>
      </c>
      <c r="F2984" t="s">
        <v>812</v>
      </c>
    </row>
    <row r="2985" spans="1:6" x14ac:dyDescent="0.3">
      <c r="A2985">
        <f>VLOOKUP('Start Here'!$B$2,EntityNumber,2,FALSE)</f>
        <v>510002</v>
      </c>
      <c r="B2985" s="131">
        <f>YEAR('Start Here'!$B$5)</f>
        <v>2025</v>
      </c>
      <c r="C2985" s="213" t="str">
        <f>IF(ISBLANK('Combining-Exhibit 4'!$K$7),"",'Combining-Exhibit 4'!$K$7)</f>
        <v/>
      </c>
      <c r="D2985">
        <v>34411</v>
      </c>
      <c r="E2985" s="115">
        <f>'Combining-Exhibit 4'!N$72</f>
        <v>0</v>
      </c>
      <c r="F2985" t="s">
        <v>812</v>
      </c>
    </row>
    <row r="2986" spans="1:6" x14ac:dyDescent="0.3">
      <c r="A2986">
        <f>VLOOKUP('Start Here'!$B$2,EntityNumber,2,FALSE)</f>
        <v>510002</v>
      </c>
      <c r="B2986" s="131">
        <f>YEAR('Start Here'!$B$5)</f>
        <v>2025</v>
      </c>
      <c r="C2986" s="213" t="str">
        <f>IF(ISBLANK('Combining-Exhibit 4'!$K$7),"",'Combining-Exhibit 4'!$K$7)</f>
        <v/>
      </c>
      <c r="D2986">
        <v>34412</v>
      </c>
      <c r="E2986" s="115">
        <f>'Combining-Exhibit 4'!N$73</f>
        <v>0</v>
      </c>
      <c r="F2986" t="s">
        <v>812</v>
      </c>
    </row>
    <row r="2987" spans="1:6" x14ac:dyDescent="0.3">
      <c r="A2987">
        <f>VLOOKUP('Start Here'!$B$2,EntityNumber,2,FALSE)</f>
        <v>510002</v>
      </c>
      <c r="B2987" s="131">
        <f>YEAR('Start Here'!$B$5)</f>
        <v>2025</v>
      </c>
      <c r="C2987" s="213" t="str">
        <f>IF(ISBLANK('Combining-Exhibit 4'!$K$7),"",'Combining-Exhibit 4'!$K$7)</f>
        <v/>
      </c>
      <c r="D2987">
        <v>34413</v>
      </c>
      <c r="E2987" s="115">
        <f>'Combining-Exhibit 4'!N$74</f>
        <v>0</v>
      </c>
      <c r="F2987" t="s">
        <v>812</v>
      </c>
    </row>
    <row r="2988" spans="1:6" x14ac:dyDescent="0.3">
      <c r="A2988">
        <f>VLOOKUP('Start Here'!$B$2,EntityNumber,2,FALSE)</f>
        <v>510002</v>
      </c>
      <c r="B2988" s="131">
        <f>YEAR('Start Here'!$B$5)</f>
        <v>2025</v>
      </c>
      <c r="C2988" s="213" t="str">
        <f>IF(ISBLANK('Combining-Exhibit 4'!$K$7),"",'Combining-Exhibit 4'!$K$7)</f>
        <v/>
      </c>
      <c r="D2988">
        <v>34414</v>
      </c>
      <c r="E2988" s="115">
        <f>'Combining-Exhibit 4'!N$75</f>
        <v>0</v>
      </c>
      <c r="F2988" t="s">
        <v>812</v>
      </c>
    </row>
    <row r="2989" spans="1:6" x14ac:dyDescent="0.3">
      <c r="A2989">
        <f>VLOOKUP('Start Here'!$B$2,EntityNumber,2,FALSE)</f>
        <v>510002</v>
      </c>
      <c r="B2989" s="131">
        <f>YEAR('Start Here'!$B$5)</f>
        <v>2025</v>
      </c>
      <c r="C2989" s="213" t="str">
        <f>IF(ISBLANK('Combining-Exhibit 4'!$K$7),"",'Combining-Exhibit 4'!$K$7)</f>
        <v/>
      </c>
      <c r="D2989">
        <v>34419</v>
      </c>
      <c r="E2989" s="115">
        <f>'Combining-Exhibit 4'!N$76</f>
        <v>0</v>
      </c>
      <c r="F2989" t="s">
        <v>812</v>
      </c>
    </row>
    <row r="2990" spans="1:6" x14ac:dyDescent="0.3">
      <c r="A2990">
        <f>VLOOKUP('Start Here'!$B$2,EntityNumber,2,FALSE)</f>
        <v>510002</v>
      </c>
      <c r="B2990" s="131">
        <f>YEAR('Start Here'!$B$5)</f>
        <v>2025</v>
      </c>
      <c r="C2990" s="213" t="str">
        <f>IF(ISBLANK('Combining-Exhibit 4'!$K$7),"",'Combining-Exhibit 4'!$K$7)</f>
        <v/>
      </c>
      <c r="D2990">
        <v>34421</v>
      </c>
      <c r="E2990" s="115">
        <f>'Combining-Exhibit 4'!N$78</f>
        <v>0</v>
      </c>
      <c r="F2990" t="s">
        <v>812</v>
      </c>
    </row>
    <row r="2991" spans="1:6" x14ac:dyDescent="0.3">
      <c r="A2991">
        <f>VLOOKUP('Start Here'!$B$2,EntityNumber,2,FALSE)</f>
        <v>510002</v>
      </c>
      <c r="B2991" s="131">
        <f>YEAR('Start Here'!$B$5)</f>
        <v>2025</v>
      </c>
      <c r="C2991" s="213" t="str">
        <f>IF(ISBLANK('Combining-Exhibit 4'!$K$7),"",'Combining-Exhibit 4'!$K$7)</f>
        <v/>
      </c>
      <c r="D2991">
        <v>34422</v>
      </c>
      <c r="E2991" s="115">
        <f>'Combining-Exhibit 4'!N$79</f>
        <v>0</v>
      </c>
      <c r="F2991" t="s">
        <v>812</v>
      </c>
    </row>
    <row r="2992" spans="1:6" x14ac:dyDescent="0.3">
      <c r="A2992">
        <f>VLOOKUP('Start Here'!$B$2,EntityNumber,2,FALSE)</f>
        <v>510002</v>
      </c>
      <c r="B2992" s="131">
        <f>YEAR('Start Here'!$B$5)</f>
        <v>2025</v>
      </c>
      <c r="C2992" s="213" t="str">
        <f>IF(ISBLANK('Combining-Exhibit 4'!$K$7),"",'Combining-Exhibit 4'!$K$7)</f>
        <v/>
      </c>
      <c r="D2992">
        <v>34423</v>
      </c>
      <c r="E2992" s="115">
        <f>'Combining-Exhibit 4'!N$80</f>
        <v>0</v>
      </c>
      <c r="F2992" t="s">
        <v>812</v>
      </c>
    </row>
    <row r="2993" spans="1:6" x14ac:dyDescent="0.3">
      <c r="A2993">
        <f>VLOOKUP('Start Here'!$B$2,EntityNumber,2,FALSE)</f>
        <v>510002</v>
      </c>
      <c r="B2993" s="131">
        <f>YEAR('Start Here'!$B$5)</f>
        <v>2025</v>
      </c>
      <c r="C2993" s="213" t="str">
        <f>IF(ISBLANK('Combining-Exhibit 4'!$K$7),"",'Combining-Exhibit 4'!$K$7)</f>
        <v/>
      </c>
      <c r="D2993">
        <v>34424</v>
      </c>
      <c r="E2993" s="115">
        <f>'Combining-Exhibit 4'!N$81</f>
        <v>0</v>
      </c>
      <c r="F2993" t="s">
        <v>812</v>
      </c>
    </row>
    <row r="2994" spans="1:6" x14ac:dyDescent="0.3">
      <c r="A2994">
        <f>VLOOKUP('Start Here'!$B$2,EntityNumber,2,FALSE)</f>
        <v>510002</v>
      </c>
      <c r="B2994" s="131">
        <f>YEAR('Start Here'!$B$5)</f>
        <v>2025</v>
      </c>
      <c r="C2994" s="213" t="str">
        <f>IF(ISBLANK('Combining-Exhibit 4'!$K$7),"",'Combining-Exhibit 4'!$K$7)</f>
        <v/>
      </c>
      <c r="D2994">
        <v>34429</v>
      </c>
      <c r="E2994" s="115">
        <f>'Combining-Exhibit 4'!N$82</f>
        <v>0</v>
      </c>
      <c r="F2994" t="s">
        <v>812</v>
      </c>
    </row>
    <row r="2995" spans="1:6" x14ac:dyDescent="0.3">
      <c r="A2995">
        <f>VLOOKUP('Start Here'!$B$2,EntityNumber,2,FALSE)</f>
        <v>510002</v>
      </c>
      <c r="B2995" s="131">
        <f>YEAR('Start Here'!$B$5)</f>
        <v>2025</v>
      </c>
      <c r="C2995" s="213" t="str">
        <f>IF(ISBLANK('Combining-Exhibit 4'!$K$7),"",'Combining-Exhibit 4'!$K$7)</f>
        <v/>
      </c>
      <c r="D2995">
        <v>34430</v>
      </c>
      <c r="E2995" s="115">
        <f>'Combining-Exhibit 4'!N$83</f>
        <v>0</v>
      </c>
      <c r="F2995" t="s">
        <v>812</v>
      </c>
    </row>
    <row r="2996" spans="1:6" x14ac:dyDescent="0.3">
      <c r="A2996">
        <f>VLOOKUP('Start Here'!$B$2,EntityNumber,2,FALSE)</f>
        <v>510002</v>
      </c>
      <c r="B2996" s="131">
        <f>YEAR('Start Here'!$B$5)</f>
        <v>2025</v>
      </c>
      <c r="C2996" s="213" t="str">
        <f>IF(ISBLANK('Combining-Exhibit 4'!$K$7),"",'Combining-Exhibit 4'!$K$7)</f>
        <v/>
      </c>
      <c r="D2996">
        <v>34440</v>
      </c>
      <c r="E2996" s="115">
        <f>'Combining-Exhibit 4'!N$84</f>
        <v>0</v>
      </c>
      <c r="F2996" t="s">
        <v>812</v>
      </c>
    </row>
    <row r="2997" spans="1:6" x14ac:dyDescent="0.3">
      <c r="A2997">
        <f>VLOOKUP('Start Here'!$B$2,EntityNumber,2,FALSE)</f>
        <v>510002</v>
      </c>
      <c r="B2997" s="131">
        <f>YEAR('Start Here'!$B$5)</f>
        <v>2025</v>
      </c>
      <c r="C2997" s="213" t="str">
        <f>IF(ISBLANK('Combining-Exhibit 4'!$K$7),"",'Combining-Exhibit 4'!$K$7)</f>
        <v/>
      </c>
      <c r="D2997">
        <v>34500</v>
      </c>
      <c r="E2997" s="115">
        <f>'Combining-Exhibit 4'!N$85</f>
        <v>0</v>
      </c>
      <c r="F2997" t="s">
        <v>812</v>
      </c>
    </row>
    <row r="2998" spans="1:6" x14ac:dyDescent="0.3">
      <c r="A2998">
        <f>VLOOKUP('Start Here'!$B$2,EntityNumber,2,FALSE)</f>
        <v>510002</v>
      </c>
      <c r="B2998" s="131">
        <f>YEAR('Start Here'!$B$5)</f>
        <v>2025</v>
      </c>
      <c r="C2998" s="213" t="str">
        <f>IF(ISBLANK('Combining-Exhibit 4'!$K$7),"",'Combining-Exhibit 4'!$K$7)</f>
        <v/>
      </c>
      <c r="D2998">
        <v>34600</v>
      </c>
      <c r="E2998" s="115">
        <f>'Combining-Exhibit 4'!N$86</f>
        <v>0</v>
      </c>
      <c r="F2998" t="s">
        <v>812</v>
      </c>
    </row>
    <row r="2999" spans="1:6" x14ac:dyDescent="0.3">
      <c r="A2999">
        <f>VLOOKUP('Start Here'!$B$2,EntityNumber,2,FALSE)</f>
        <v>510002</v>
      </c>
      <c r="B2999" s="131">
        <f>YEAR('Start Here'!$B$5)</f>
        <v>2025</v>
      </c>
      <c r="C2999" s="213" t="str">
        <f>IF(ISBLANK('Combining-Exhibit 4'!$K$7),"",'Combining-Exhibit 4'!$K$7)</f>
        <v/>
      </c>
      <c r="D2999">
        <v>34800</v>
      </c>
      <c r="E2999" s="115">
        <f>'Combining-Exhibit 4'!N$87</f>
        <v>0</v>
      </c>
      <c r="F2999" t="s">
        <v>812</v>
      </c>
    </row>
    <row r="3000" spans="1:6" x14ac:dyDescent="0.3">
      <c r="A3000">
        <f>VLOOKUP('Start Here'!$B$2,EntityNumber,2,FALSE)</f>
        <v>510002</v>
      </c>
      <c r="B3000" s="131">
        <f>YEAR('Start Here'!$B$5)</f>
        <v>2025</v>
      </c>
      <c r="C3000" s="213" t="str">
        <f>IF(ISBLANK('Combining-Exhibit 4'!$K$7),"",'Combining-Exhibit 4'!$K$7)</f>
        <v/>
      </c>
      <c r="D3000">
        <v>34900</v>
      </c>
      <c r="E3000" s="115">
        <f>'Combining-Exhibit 4'!N$88</f>
        <v>0</v>
      </c>
      <c r="F3000" t="s">
        <v>812</v>
      </c>
    </row>
    <row r="3001" spans="1:6" x14ac:dyDescent="0.3">
      <c r="A3001">
        <f>VLOOKUP('Start Here'!$B$2,EntityNumber,2,FALSE)</f>
        <v>510002</v>
      </c>
      <c r="B3001" s="131">
        <f>YEAR('Start Here'!$B$5)</f>
        <v>2025</v>
      </c>
      <c r="C3001" s="213" t="str">
        <f>IF(ISBLANK('Combining-Exhibit 4'!$K$7),"",'Combining-Exhibit 4'!$K$7)</f>
        <v/>
      </c>
      <c r="D3001">
        <v>35100</v>
      </c>
      <c r="E3001" s="115">
        <f>'Combining-Exhibit 4'!N$92</f>
        <v>0</v>
      </c>
      <c r="F3001" t="s">
        <v>812</v>
      </c>
    </row>
    <row r="3002" spans="1:6" x14ac:dyDescent="0.3">
      <c r="A3002">
        <f>VLOOKUP('Start Here'!$B$2,EntityNumber,2,FALSE)</f>
        <v>510002</v>
      </c>
      <c r="B3002" s="131">
        <f>YEAR('Start Here'!$B$5)</f>
        <v>2025</v>
      </c>
      <c r="C3002" s="213" t="str">
        <f>IF(ISBLANK('Combining-Exhibit 4'!$K$7),"",'Combining-Exhibit 4'!$K$7)</f>
        <v/>
      </c>
      <c r="D3002">
        <v>35200</v>
      </c>
      <c r="E3002" s="115">
        <f>'Combining-Exhibit 4'!N$93</f>
        <v>0</v>
      </c>
      <c r="F3002" t="s">
        <v>812</v>
      </c>
    </row>
    <row r="3003" spans="1:6" x14ac:dyDescent="0.3">
      <c r="A3003">
        <f>VLOOKUP('Start Here'!$B$2,EntityNumber,2,FALSE)</f>
        <v>510002</v>
      </c>
      <c r="B3003" s="131">
        <f>YEAR('Start Here'!$B$5)</f>
        <v>2025</v>
      </c>
      <c r="C3003" s="213" t="str">
        <f>IF(ISBLANK('Combining-Exhibit 4'!$K$7),"",'Combining-Exhibit 4'!$K$7)</f>
        <v/>
      </c>
      <c r="D3003">
        <v>35300</v>
      </c>
      <c r="E3003" s="115">
        <f>'Combining-Exhibit 4'!N$94</f>
        <v>0</v>
      </c>
      <c r="F3003" t="s">
        <v>812</v>
      </c>
    </row>
    <row r="3004" spans="1:6" x14ac:dyDescent="0.3">
      <c r="A3004">
        <f>VLOOKUP('Start Here'!$B$2,EntityNumber,2,FALSE)</f>
        <v>510002</v>
      </c>
      <c r="B3004" s="131">
        <f>YEAR('Start Here'!$B$5)</f>
        <v>2025</v>
      </c>
      <c r="C3004" s="213" t="str">
        <f>IF(ISBLANK('Combining-Exhibit 4'!$K$7),"",'Combining-Exhibit 4'!$K$7)</f>
        <v/>
      </c>
      <c r="D3004">
        <v>35900</v>
      </c>
      <c r="E3004" s="115">
        <f>'Combining-Exhibit 4'!N$95</f>
        <v>0</v>
      </c>
      <c r="F3004" t="s">
        <v>812</v>
      </c>
    </row>
    <row r="3005" spans="1:6" x14ac:dyDescent="0.3">
      <c r="A3005">
        <f>VLOOKUP('Start Here'!$B$2,EntityNumber,2,FALSE)</f>
        <v>510002</v>
      </c>
      <c r="B3005" s="131">
        <f>YEAR('Start Here'!$B$5)</f>
        <v>2025</v>
      </c>
      <c r="C3005" s="213" t="str">
        <f>IF(ISBLANK('Combining-Exhibit 4'!$K$7),"",'Combining-Exhibit 4'!$K$7)</f>
        <v/>
      </c>
      <c r="D3005">
        <v>36100</v>
      </c>
      <c r="E3005" s="115">
        <f>'Combining-Exhibit 4'!N$99</f>
        <v>0</v>
      </c>
      <c r="F3005" t="s">
        <v>812</v>
      </c>
    </row>
    <row r="3006" spans="1:6" x14ac:dyDescent="0.3">
      <c r="A3006">
        <f>VLOOKUP('Start Here'!$B$2,EntityNumber,2,FALSE)</f>
        <v>510002</v>
      </c>
      <c r="B3006" s="131">
        <f>YEAR('Start Here'!$B$5)</f>
        <v>2025</v>
      </c>
      <c r="C3006" s="213" t="str">
        <f>IF(ISBLANK('Combining-Exhibit 4'!$K$7),"",'Combining-Exhibit 4'!$K$7)</f>
        <v/>
      </c>
      <c r="D3006">
        <v>36200</v>
      </c>
      <c r="E3006" s="115">
        <f>'Combining-Exhibit 4'!N$100</f>
        <v>0</v>
      </c>
      <c r="F3006" t="s">
        <v>812</v>
      </c>
    </row>
    <row r="3007" spans="1:6" x14ac:dyDescent="0.3">
      <c r="A3007">
        <f>VLOOKUP('Start Here'!$B$2,EntityNumber,2,FALSE)</f>
        <v>510002</v>
      </c>
      <c r="B3007" s="131">
        <f>YEAR('Start Here'!$B$5)</f>
        <v>2025</v>
      </c>
      <c r="C3007" s="213" t="str">
        <f>IF(ISBLANK('Combining-Exhibit 4'!$K$7),"",'Combining-Exhibit 4'!$K$7)</f>
        <v/>
      </c>
      <c r="D3007">
        <v>36300</v>
      </c>
      <c r="E3007" s="115">
        <f>'Combining-Exhibit 4'!N$101</f>
        <v>0</v>
      </c>
      <c r="F3007" t="s">
        <v>812</v>
      </c>
    </row>
    <row r="3008" spans="1:6" x14ac:dyDescent="0.3">
      <c r="A3008">
        <f>VLOOKUP('Start Here'!$B$2,EntityNumber,2,FALSE)</f>
        <v>510002</v>
      </c>
      <c r="B3008" s="131">
        <f>YEAR('Start Here'!$B$5)</f>
        <v>2025</v>
      </c>
      <c r="C3008" s="213" t="str">
        <f>IF(ISBLANK('Combining-Exhibit 4'!$K$7),"",'Combining-Exhibit 4'!$K$7)</f>
        <v/>
      </c>
      <c r="D3008">
        <v>36500</v>
      </c>
      <c r="E3008" s="115">
        <f>'Combining-Exhibit 4'!N$102</f>
        <v>0</v>
      </c>
      <c r="F3008" t="s">
        <v>812</v>
      </c>
    </row>
    <row r="3009" spans="1:6" x14ac:dyDescent="0.3">
      <c r="A3009">
        <f>VLOOKUP('Start Here'!$B$2,EntityNumber,2,FALSE)</f>
        <v>510002</v>
      </c>
      <c r="B3009" s="131">
        <f>YEAR('Start Here'!$B$5)</f>
        <v>2025</v>
      </c>
      <c r="C3009" s="213" t="str">
        <f>IF(ISBLANK('Combining-Exhibit 4'!$K$7),"",'Combining-Exhibit 4'!$K$7)</f>
        <v/>
      </c>
      <c r="D3009">
        <v>36600</v>
      </c>
      <c r="E3009" s="115">
        <f>'Combining-Exhibit 4'!N$103</f>
        <v>0</v>
      </c>
      <c r="F3009" t="s">
        <v>812</v>
      </c>
    </row>
    <row r="3010" spans="1:6" x14ac:dyDescent="0.3">
      <c r="A3010">
        <f>VLOOKUP('Start Here'!$B$2,EntityNumber,2,FALSE)</f>
        <v>510002</v>
      </c>
      <c r="B3010" s="131">
        <f>YEAR('Start Here'!$B$5)</f>
        <v>2025</v>
      </c>
      <c r="C3010" s="213" t="str">
        <f>IF(ISBLANK('Combining-Exhibit 4'!$K$7),"",'Combining-Exhibit 4'!$K$7)</f>
        <v/>
      </c>
      <c r="D3010">
        <v>36900</v>
      </c>
      <c r="E3010" s="115">
        <f>'Combining-Exhibit 4'!N$104</f>
        <v>0</v>
      </c>
      <c r="F3010" t="s">
        <v>812</v>
      </c>
    </row>
    <row r="3011" spans="1:6" x14ac:dyDescent="0.3">
      <c r="A3011">
        <f>VLOOKUP('Start Here'!$B$2,EntityNumber,2,FALSE)</f>
        <v>510002</v>
      </c>
      <c r="B3011" s="131">
        <f>YEAR('Start Here'!$B$5)</f>
        <v>2025</v>
      </c>
      <c r="C3011" s="213" t="str">
        <f>IF(ISBLANK('Combining-Exhibit 4'!$K$7),"",'Combining-Exhibit 4'!$K$7)</f>
        <v/>
      </c>
      <c r="D3011">
        <v>411100</v>
      </c>
      <c r="E3011" s="115">
        <f>'Combining-Exhibit 4'!N$111</f>
        <v>0</v>
      </c>
      <c r="F3011" t="s">
        <v>812</v>
      </c>
    </row>
    <row r="3012" spans="1:6" x14ac:dyDescent="0.3">
      <c r="A3012">
        <f>VLOOKUP('Start Here'!$B$2,EntityNumber,2,FALSE)</f>
        <v>510002</v>
      </c>
      <c r="B3012" s="131">
        <f>YEAR('Start Here'!$B$5)</f>
        <v>2025</v>
      </c>
      <c r="C3012" s="213" t="str">
        <f>IF(ISBLANK('Combining-Exhibit 4'!$K$7),"",'Combining-Exhibit 4'!$K$7)</f>
        <v/>
      </c>
      <c r="D3012">
        <v>412000</v>
      </c>
      <c r="E3012" s="115">
        <f>'Combining-Exhibit 4'!N$112</f>
        <v>0</v>
      </c>
      <c r="F3012" t="s">
        <v>812</v>
      </c>
    </row>
    <row r="3013" spans="1:6" x14ac:dyDescent="0.3">
      <c r="A3013">
        <f>VLOOKUP('Start Here'!$B$2,EntityNumber,2,FALSE)</f>
        <v>510002</v>
      </c>
      <c r="B3013" s="131">
        <f>YEAR('Start Here'!$B$5)</f>
        <v>2025</v>
      </c>
      <c r="C3013" s="213" t="str">
        <f>IF(ISBLANK('Combining-Exhibit 4'!$K$7),"",'Combining-Exhibit 4'!$K$7)</f>
        <v/>
      </c>
      <c r="D3013">
        <v>413000</v>
      </c>
      <c r="E3013" s="115">
        <f>'Combining-Exhibit 4'!N$113</f>
        <v>0</v>
      </c>
      <c r="F3013" t="s">
        <v>812</v>
      </c>
    </row>
    <row r="3014" spans="1:6" x14ac:dyDescent="0.3">
      <c r="A3014">
        <f>VLOOKUP('Start Here'!$B$2,EntityNumber,2,FALSE)</f>
        <v>510002</v>
      </c>
      <c r="B3014" s="131">
        <f>YEAR('Start Here'!$B$5)</f>
        <v>2025</v>
      </c>
      <c r="C3014" s="213" t="str">
        <f>IF(ISBLANK('Combining-Exhibit 4'!$K$7),"",'Combining-Exhibit 4'!$K$7)</f>
        <v/>
      </c>
      <c r="D3014">
        <v>414100</v>
      </c>
      <c r="E3014" s="115">
        <f>'Combining-Exhibit 4'!N$115</f>
        <v>0</v>
      </c>
      <c r="F3014" t="s">
        <v>812</v>
      </c>
    </row>
    <row r="3015" spans="1:6" x14ac:dyDescent="0.3">
      <c r="A3015">
        <f>VLOOKUP('Start Here'!$B$2,EntityNumber,2,FALSE)</f>
        <v>510002</v>
      </c>
      <c r="B3015" s="131">
        <f>YEAR('Start Here'!$B$5)</f>
        <v>2025</v>
      </c>
      <c r="C3015" s="213" t="str">
        <f>IF(ISBLANK('Combining-Exhibit 4'!$K$7),"",'Combining-Exhibit 4'!$K$7)</f>
        <v/>
      </c>
      <c r="D3015">
        <v>414200</v>
      </c>
      <c r="E3015" s="115">
        <f>'Combining-Exhibit 4'!N$116</f>
        <v>0</v>
      </c>
      <c r="F3015" t="s">
        <v>812</v>
      </c>
    </row>
    <row r="3016" spans="1:6" x14ac:dyDescent="0.3">
      <c r="A3016">
        <f>VLOOKUP('Start Here'!$B$2,EntityNumber,2,FALSE)</f>
        <v>510002</v>
      </c>
      <c r="B3016" s="131">
        <f>YEAR('Start Here'!$B$5)</f>
        <v>2025</v>
      </c>
      <c r="C3016" s="213" t="str">
        <f>IF(ISBLANK('Combining-Exhibit 4'!$K$7),"",'Combining-Exhibit 4'!$K$7)</f>
        <v/>
      </c>
      <c r="D3016">
        <v>414300</v>
      </c>
      <c r="E3016" s="115">
        <f>'Combining-Exhibit 4'!N$117</f>
        <v>0</v>
      </c>
      <c r="F3016" t="s">
        <v>812</v>
      </c>
    </row>
    <row r="3017" spans="1:6" x14ac:dyDescent="0.3">
      <c r="A3017">
        <f>VLOOKUP('Start Here'!$B$2,EntityNumber,2,FALSE)</f>
        <v>510002</v>
      </c>
      <c r="B3017" s="131">
        <f>YEAR('Start Here'!$B$5)</f>
        <v>2025</v>
      </c>
      <c r="C3017" s="213" t="str">
        <f>IF(ISBLANK('Combining-Exhibit 4'!$K$7),"",'Combining-Exhibit 4'!$K$7)</f>
        <v/>
      </c>
      <c r="D3017">
        <v>414900</v>
      </c>
      <c r="E3017" s="115">
        <f>'Combining-Exhibit 4'!N$118</f>
        <v>0</v>
      </c>
      <c r="F3017" t="s">
        <v>812</v>
      </c>
    </row>
    <row r="3018" spans="1:6" x14ac:dyDescent="0.3">
      <c r="A3018">
        <f>VLOOKUP('Start Here'!$B$2,EntityNumber,2,FALSE)</f>
        <v>510002</v>
      </c>
      <c r="B3018" s="131">
        <f>YEAR('Start Here'!$B$5)</f>
        <v>2025</v>
      </c>
      <c r="C3018" s="213" t="str">
        <f>IF(ISBLANK('Combining-Exhibit 4'!$K$7),"",'Combining-Exhibit 4'!$K$7)</f>
        <v/>
      </c>
      <c r="D3018">
        <v>415100</v>
      </c>
      <c r="E3018" s="115">
        <f>'Combining-Exhibit 4'!N$120</f>
        <v>0</v>
      </c>
      <c r="F3018" t="s">
        <v>812</v>
      </c>
    </row>
    <row r="3019" spans="1:6" x14ac:dyDescent="0.3">
      <c r="A3019">
        <f>VLOOKUP('Start Here'!$B$2,EntityNumber,2,FALSE)</f>
        <v>510002</v>
      </c>
      <c r="B3019" s="131">
        <f>YEAR('Start Here'!$B$5)</f>
        <v>2025</v>
      </c>
      <c r="C3019" s="213" t="str">
        <f>IF(ISBLANK('Combining-Exhibit 4'!$K$7),"",'Combining-Exhibit 4'!$K$7)</f>
        <v/>
      </c>
      <c r="D3019">
        <v>415200</v>
      </c>
      <c r="E3019" s="115">
        <f>'Combining-Exhibit 4'!N$121</f>
        <v>0</v>
      </c>
      <c r="F3019" t="s">
        <v>812</v>
      </c>
    </row>
    <row r="3020" spans="1:6" x14ac:dyDescent="0.3">
      <c r="A3020">
        <f>VLOOKUP('Start Here'!$B$2,EntityNumber,2,FALSE)</f>
        <v>510002</v>
      </c>
      <c r="B3020" s="131">
        <f>YEAR('Start Here'!$B$5)</f>
        <v>2025</v>
      </c>
      <c r="C3020" s="213" t="str">
        <f>IF(ISBLANK('Combining-Exhibit 4'!$K$7),"",'Combining-Exhibit 4'!$K$7)</f>
        <v/>
      </c>
      <c r="D3020">
        <v>415300</v>
      </c>
      <c r="E3020" s="115">
        <f>'Combining-Exhibit 4'!N$122</f>
        <v>0</v>
      </c>
      <c r="F3020" t="s">
        <v>812</v>
      </c>
    </row>
    <row r="3021" spans="1:6" x14ac:dyDescent="0.3">
      <c r="A3021">
        <f>VLOOKUP('Start Here'!$B$2,EntityNumber,2,FALSE)</f>
        <v>510002</v>
      </c>
      <c r="B3021" s="131">
        <f>YEAR('Start Here'!$B$5)</f>
        <v>2025</v>
      </c>
      <c r="C3021" s="213" t="str">
        <f>IF(ISBLANK('Combining-Exhibit 4'!$K$7),"",'Combining-Exhibit 4'!$K$7)</f>
        <v/>
      </c>
      <c r="D3021">
        <v>415400</v>
      </c>
      <c r="E3021" s="115">
        <f>'Combining-Exhibit 4'!N$123</f>
        <v>0</v>
      </c>
      <c r="F3021" t="s">
        <v>812</v>
      </c>
    </row>
    <row r="3022" spans="1:6" x14ac:dyDescent="0.3">
      <c r="A3022">
        <f>VLOOKUP('Start Here'!$B$2,EntityNumber,2,FALSE)</f>
        <v>510002</v>
      </c>
      <c r="B3022" s="131">
        <f>YEAR('Start Here'!$B$5)</f>
        <v>2025</v>
      </c>
      <c r="C3022" s="213" t="str">
        <f>IF(ISBLANK('Combining-Exhibit 4'!$K$7),"",'Combining-Exhibit 4'!$K$7)</f>
        <v/>
      </c>
      <c r="D3022">
        <v>415900</v>
      </c>
      <c r="E3022" s="115">
        <f>'Combining-Exhibit 4'!N$124</f>
        <v>0</v>
      </c>
      <c r="F3022" t="s">
        <v>812</v>
      </c>
    </row>
    <row r="3023" spans="1:6" x14ac:dyDescent="0.3">
      <c r="A3023">
        <f>VLOOKUP('Start Here'!$B$2,EntityNumber,2,FALSE)</f>
        <v>510002</v>
      </c>
      <c r="B3023" s="131">
        <f>YEAR('Start Here'!$B$5)</f>
        <v>2025</v>
      </c>
      <c r="C3023" s="213" t="str">
        <f>IF(ISBLANK('Combining-Exhibit 4'!$K$7),"",'Combining-Exhibit 4'!$K$7)</f>
        <v/>
      </c>
      <c r="D3023">
        <v>416100</v>
      </c>
      <c r="E3023" s="115">
        <f>'Combining-Exhibit 4'!N$126</f>
        <v>0</v>
      </c>
      <c r="F3023" t="s">
        <v>812</v>
      </c>
    </row>
    <row r="3024" spans="1:6" x14ac:dyDescent="0.3">
      <c r="A3024">
        <f>VLOOKUP('Start Here'!$B$2,EntityNumber,2,FALSE)</f>
        <v>510002</v>
      </c>
      <c r="B3024" s="131">
        <f>YEAR('Start Here'!$B$5)</f>
        <v>2025</v>
      </c>
      <c r="C3024" s="213" t="str">
        <f>IF(ISBLANK('Combining-Exhibit 4'!$K$7),"",'Combining-Exhibit 4'!$K$7)</f>
        <v/>
      </c>
      <c r="D3024">
        <v>416200</v>
      </c>
      <c r="E3024" s="115">
        <f>'Combining-Exhibit 4'!N$127</f>
        <v>0</v>
      </c>
      <c r="F3024" t="s">
        <v>812</v>
      </c>
    </row>
    <row r="3025" spans="1:6" x14ac:dyDescent="0.3">
      <c r="A3025">
        <f>VLOOKUP('Start Here'!$B$2,EntityNumber,2,FALSE)</f>
        <v>510002</v>
      </c>
      <c r="B3025" s="131">
        <f>YEAR('Start Here'!$B$5)</f>
        <v>2025</v>
      </c>
      <c r="C3025" s="213" t="str">
        <f>IF(ISBLANK('Combining-Exhibit 4'!$K$7),"",'Combining-Exhibit 4'!$K$7)</f>
        <v/>
      </c>
      <c r="D3025">
        <v>416300</v>
      </c>
      <c r="E3025" s="115">
        <f>'Combining-Exhibit 4'!N$128</f>
        <v>0</v>
      </c>
      <c r="F3025" t="s">
        <v>812</v>
      </c>
    </row>
    <row r="3026" spans="1:6" x14ac:dyDescent="0.3">
      <c r="A3026">
        <f>VLOOKUP('Start Here'!$B$2,EntityNumber,2,FALSE)</f>
        <v>510002</v>
      </c>
      <c r="B3026" s="131">
        <f>YEAR('Start Here'!$B$5)</f>
        <v>2025</v>
      </c>
      <c r="C3026" s="213" t="str">
        <f>IF(ISBLANK('Combining-Exhibit 4'!$K$7),"",'Combining-Exhibit 4'!$K$7)</f>
        <v/>
      </c>
      <c r="D3026">
        <v>416400</v>
      </c>
      <c r="E3026" s="115">
        <f>'Combining-Exhibit 4'!N$129</f>
        <v>0</v>
      </c>
      <c r="F3026" t="s">
        <v>812</v>
      </c>
    </row>
    <row r="3027" spans="1:6" x14ac:dyDescent="0.3">
      <c r="A3027">
        <f>VLOOKUP('Start Here'!$B$2,EntityNumber,2,FALSE)</f>
        <v>510002</v>
      </c>
      <c r="B3027" s="131">
        <f>YEAR('Start Here'!$B$5)</f>
        <v>2025</v>
      </c>
      <c r="C3027" s="213" t="str">
        <f>IF(ISBLANK('Combining-Exhibit 4'!$K$7),"",'Combining-Exhibit 4'!$K$7)</f>
        <v/>
      </c>
      <c r="D3027">
        <v>416500</v>
      </c>
      <c r="E3027" s="115">
        <f>'Combining-Exhibit 4'!N$130</f>
        <v>0</v>
      </c>
      <c r="F3027" t="s">
        <v>812</v>
      </c>
    </row>
    <row r="3028" spans="1:6" x14ac:dyDescent="0.3">
      <c r="A3028">
        <f>VLOOKUP('Start Here'!$B$2,EntityNumber,2,FALSE)</f>
        <v>510002</v>
      </c>
      <c r="B3028" s="131">
        <f>YEAR('Start Here'!$B$5)</f>
        <v>2025</v>
      </c>
      <c r="C3028" s="213" t="str">
        <f>IF(ISBLANK('Combining-Exhibit 4'!$K$7),"",'Combining-Exhibit 4'!$K$7)</f>
        <v/>
      </c>
      <c r="D3028">
        <v>416600</v>
      </c>
      <c r="E3028" s="115">
        <f>'Combining-Exhibit 4'!N$131</f>
        <v>0</v>
      </c>
      <c r="F3028" t="s">
        <v>812</v>
      </c>
    </row>
    <row r="3029" spans="1:6" x14ac:dyDescent="0.3">
      <c r="A3029">
        <f>VLOOKUP('Start Here'!$B$2,EntityNumber,2,FALSE)</f>
        <v>510002</v>
      </c>
      <c r="B3029" s="131">
        <f>YEAR('Start Here'!$B$5)</f>
        <v>2025</v>
      </c>
      <c r="C3029" s="213" t="str">
        <f>IF(ISBLANK('Combining-Exhibit 4'!$K$7),"",'Combining-Exhibit 4'!$K$7)</f>
        <v/>
      </c>
      <c r="D3029">
        <v>416700</v>
      </c>
      <c r="E3029" s="115">
        <f>'Combining-Exhibit 4'!N$132</f>
        <v>0</v>
      </c>
      <c r="F3029" t="s">
        <v>812</v>
      </c>
    </row>
    <row r="3030" spans="1:6" x14ac:dyDescent="0.3">
      <c r="A3030">
        <f>VLOOKUP('Start Here'!$B$2,EntityNumber,2,FALSE)</f>
        <v>510002</v>
      </c>
      <c r="B3030" s="131">
        <f>YEAR('Start Here'!$B$5)</f>
        <v>2025</v>
      </c>
      <c r="C3030" s="213" t="str">
        <f>IF(ISBLANK('Combining-Exhibit 4'!$K$7),"",'Combining-Exhibit 4'!$K$7)</f>
        <v/>
      </c>
      <c r="D3030">
        <v>416800</v>
      </c>
      <c r="E3030" s="115">
        <f>'Combining-Exhibit 4'!N$133</f>
        <v>0</v>
      </c>
      <c r="F3030" t="s">
        <v>812</v>
      </c>
    </row>
    <row r="3031" spans="1:6" x14ac:dyDescent="0.3">
      <c r="A3031">
        <f>VLOOKUP('Start Here'!$B$2,EntityNumber,2,FALSE)</f>
        <v>510002</v>
      </c>
      <c r="B3031" s="131">
        <f>YEAR('Start Here'!$B$5)</f>
        <v>2025</v>
      </c>
      <c r="C3031" s="213" t="str">
        <f>IF(ISBLANK('Combining-Exhibit 4'!$K$7),"",'Combining-Exhibit 4'!$K$7)</f>
        <v/>
      </c>
      <c r="D3031">
        <v>416900</v>
      </c>
      <c r="E3031" s="115">
        <f>'Combining-Exhibit 4'!N$134</f>
        <v>0</v>
      </c>
      <c r="F3031" t="s">
        <v>812</v>
      </c>
    </row>
    <row r="3032" spans="1:6" x14ac:dyDescent="0.3">
      <c r="A3032">
        <f>VLOOKUP('Start Here'!$B$2,EntityNumber,2,FALSE)</f>
        <v>510002</v>
      </c>
      <c r="B3032" s="131">
        <f>YEAR('Start Here'!$B$5)</f>
        <v>2025</v>
      </c>
      <c r="C3032" s="213" t="str">
        <f>IF(ISBLANK('Combining-Exhibit 4'!$K$7),"",'Combining-Exhibit 4'!$K$7)</f>
        <v/>
      </c>
      <c r="D3032">
        <v>417000</v>
      </c>
      <c r="E3032" s="115">
        <f>'Combining-Exhibit 4'!N$135</f>
        <v>0</v>
      </c>
      <c r="F3032" t="s">
        <v>812</v>
      </c>
    </row>
    <row r="3033" spans="1:6" x14ac:dyDescent="0.3">
      <c r="A3033">
        <f>VLOOKUP('Start Here'!$B$2,EntityNumber,2,FALSE)</f>
        <v>510002</v>
      </c>
      <c r="B3033" s="131">
        <f>YEAR('Start Here'!$B$5)</f>
        <v>2025</v>
      </c>
      <c r="C3033" s="213" t="str">
        <f>IF(ISBLANK('Combining-Exhibit 4'!$K$7),"",'Combining-Exhibit 4'!$K$7)</f>
        <v/>
      </c>
      <c r="D3033">
        <v>417100</v>
      </c>
      <c r="E3033" s="115">
        <f>'Combining-Exhibit 4'!N$136</f>
        <v>0</v>
      </c>
      <c r="F3033" t="s">
        <v>812</v>
      </c>
    </row>
    <row r="3034" spans="1:6" x14ac:dyDescent="0.3">
      <c r="A3034">
        <f>VLOOKUP('Start Here'!$B$2,EntityNumber,2,FALSE)</f>
        <v>510002</v>
      </c>
      <c r="B3034" s="131">
        <f>YEAR('Start Here'!$B$5)</f>
        <v>2025</v>
      </c>
      <c r="C3034" s="213" t="str">
        <f>IF(ISBLANK('Combining-Exhibit 4'!$K$7),"",'Combining-Exhibit 4'!$K$7)</f>
        <v/>
      </c>
      <c r="D3034">
        <v>417200</v>
      </c>
      <c r="E3034" s="115">
        <f>'Combining-Exhibit 4'!N$137</f>
        <v>0</v>
      </c>
      <c r="F3034" t="s">
        <v>812</v>
      </c>
    </row>
    <row r="3035" spans="1:6" x14ac:dyDescent="0.3">
      <c r="A3035">
        <f>VLOOKUP('Start Here'!$B$2,EntityNumber,2,FALSE)</f>
        <v>510002</v>
      </c>
      <c r="B3035" s="131">
        <f>YEAR('Start Here'!$B$5)</f>
        <v>2025</v>
      </c>
      <c r="C3035" s="213" t="str">
        <f>IF(ISBLANK('Combining-Exhibit 4'!$K$7),"",'Combining-Exhibit 4'!$K$7)</f>
        <v/>
      </c>
      <c r="D3035">
        <v>421100</v>
      </c>
      <c r="E3035" s="115">
        <f>'Combining-Exhibit 4'!N$142</f>
        <v>0</v>
      </c>
      <c r="F3035" t="s">
        <v>812</v>
      </c>
    </row>
    <row r="3036" spans="1:6" x14ac:dyDescent="0.3">
      <c r="A3036">
        <f>VLOOKUP('Start Here'!$B$2,EntityNumber,2,FALSE)</f>
        <v>510002</v>
      </c>
      <c r="B3036" s="131">
        <f>YEAR('Start Here'!$B$5)</f>
        <v>2025</v>
      </c>
      <c r="C3036" s="213" t="str">
        <f>IF(ISBLANK('Combining-Exhibit 4'!$K$7),"",'Combining-Exhibit 4'!$K$7)</f>
        <v/>
      </c>
      <c r="D3036">
        <v>421200</v>
      </c>
      <c r="E3036" s="115">
        <f>'Combining-Exhibit 4'!N$143</f>
        <v>0</v>
      </c>
      <c r="F3036" t="s">
        <v>812</v>
      </c>
    </row>
    <row r="3037" spans="1:6" x14ac:dyDescent="0.3">
      <c r="A3037">
        <f>VLOOKUP('Start Here'!$B$2,EntityNumber,2,FALSE)</f>
        <v>510002</v>
      </c>
      <c r="B3037" s="131">
        <f>YEAR('Start Here'!$B$5)</f>
        <v>2025</v>
      </c>
      <c r="C3037" s="213" t="str">
        <f>IF(ISBLANK('Combining-Exhibit 4'!$K$7),"",'Combining-Exhibit 4'!$K$7)</f>
        <v/>
      </c>
      <c r="D3037">
        <v>421300</v>
      </c>
      <c r="E3037" s="115">
        <f>'Combining-Exhibit 4'!N$144</f>
        <v>0</v>
      </c>
      <c r="F3037" t="s">
        <v>812</v>
      </c>
    </row>
    <row r="3038" spans="1:6" x14ac:dyDescent="0.3">
      <c r="A3038">
        <f>VLOOKUP('Start Here'!$B$2,EntityNumber,2,FALSE)</f>
        <v>510002</v>
      </c>
      <c r="B3038" s="131">
        <f>YEAR('Start Here'!$B$5)</f>
        <v>2025</v>
      </c>
      <c r="C3038" s="213" t="str">
        <f>IF(ISBLANK('Combining-Exhibit 4'!$K$7),"",'Combining-Exhibit 4'!$K$7)</f>
        <v/>
      </c>
      <c r="D3038">
        <v>421400</v>
      </c>
      <c r="E3038" s="115">
        <f>'Combining-Exhibit 4'!N$145</f>
        <v>0</v>
      </c>
      <c r="F3038" t="s">
        <v>812</v>
      </c>
    </row>
    <row r="3039" spans="1:6" x14ac:dyDescent="0.3">
      <c r="A3039">
        <f>VLOOKUP('Start Here'!$B$2,EntityNumber,2,FALSE)</f>
        <v>510002</v>
      </c>
      <c r="B3039" s="131">
        <f>YEAR('Start Here'!$B$5)</f>
        <v>2025</v>
      </c>
      <c r="C3039" s="213" t="str">
        <f>IF(ISBLANK('Combining-Exhibit 4'!$K$7),"",'Combining-Exhibit 4'!$K$7)</f>
        <v/>
      </c>
      <c r="D3039">
        <v>421500</v>
      </c>
      <c r="E3039" s="115">
        <f>'Combining-Exhibit 4'!N$146</f>
        <v>0</v>
      </c>
      <c r="F3039" t="s">
        <v>812</v>
      </c>
    </row>
    <row r="3040" spans="1:6" x14ac:dyDescent="0.3">
      <c r="A3040">
        <f>VLOOKUP('Start Here'!$B$2,EntityNumber,2,FALSE)</f>
        <v>510002</v>
      </c>
      <c r="B3040" s="131">
        <f>YEAR('Start Here'!$B$5)</f>
        <v>2025</v>
      </c>
      <c r="C3040" s="213" t="str">
        <f>IF(ISBLANK('Combining-Exhibit 4'!$K$7),"",'Combining-Exhibit 4'!$K$7)</f>
        <v/>
      </c>
      <c r="D3040">
        <v>421900</v>
      </c>
      <c r="E3040" s="115">
        <f>'Combining-Exhibit 4'!N$147</f>
        <v>0</v>
      </c>
      <c r="F3040" t="s">
        <v>812</v>
      </c>
    </row>
    <row r="3041" spans="1:6" x14ac:dyDescent="0.3">
      <c r="A3041">
        <f>VLOOKUP('Start Here'!$B$2,EntityNumber,2,FALSE)</f>
        <v>510002</v>
      </c>
      <c r="B3041" s="131">
        <f>YEAR('Start Here'!$B$5)</f>
        <v>2025</v>
      </c>
      <c r="C3041" s="213" t="str">
        <f>IF(ISBLANK('Combining-Exhibit 4'!$K$7),"",'Combining-Exhibit 4'!$K$7)</f>
        <v/>
      </c>
      <c r="D3041">
        <v>422100</v>
      </c>
      <c r="E3041" s="115">
        <f>'Combining-Exhibit 4'!N$149</f>
        <v>0</v>
      </c>
      <c r="F3041" t="s">
        <v>812</v>
      </c>
    </row>
    <row r="3042" spans="1:6" x14ac:dyDescent="0.3">
      <c r="A3042">
        <f>VLOOKUP('Start Here'!$B$2,EntityNumber,2,FALSE)</f>
        <v>510002</v>
      </c>
      <c r="B3042" s="131">
        <f>YEAR('Start Here'!$B$5)</f>
        <v>2025</v>
      </c>
      <c r="C3042" s="213" t="str">
        <f>IF(ISBLANK('Combining-Exhibit 4'!$K$7),"",'Combining-Exhibit 4'!$K$7)</f>
        <v/>
      </c>
      <c r="D3042">
        <v>422200</v>
      </c>
      <c r="E3042" s="115">
        <f>'Combining-Exhibit 4'!N$150</f>
        <v>0</v>
      </c>
      <c r="F3042" t="s">
        <v>812</v>
      </c>
    </row>
    <row r="3043" spans="1:6" x14ac:dyDescent="0.3">
      <c r="A3043">
        <f>VLOOKUP('Start Here'!$B$2,EntityNumber,2,FALSE)</f>
        <v>510002</v>
      </c>
      <c r="B3043" s="131">
        <f>YEAR('Start Here'!$B$5)</f>
        <v>2025</v>
      </c>
      <c r="C3043" s="213" t="str">
        <f>IF(ISBLANK('Combining-Exhibit 4'!$K$7),"",'Combining-Exhibit 4'!$K$7)</f>
        <v/>
      </c>
      <c r="D3043">
        <v>422300</v>
      </c>
      <c r="E3043" s="115">
        <f>'Combining-Exhibit 4'!N$151</f>
        <v>0</v>
      </c>
      <c r="F3043" t="s">
        <v>812</v>
      </c>
    </row>
    <row r="3044" spans="1:6" x14ac:dyDescent="0.3">
      <c r="A3044">
        <f>VLOOKUP('Start Here'!$B$2,EntityNumber,2,FALSE)</f>
        <v>510002</v>
      </c>
      <c r="B3044" s="131">
        <f>YEAR('Start Here'!$B$5)</f>
        <v>2025</v>
      </c>
      <c r="C3044" s="213" t="str">
        <f>IF(ISBLANK('Combining-Exhibit 4'!$K$7),"",'Combining-Exhibit 4'!$K$7)</f>
        <v/>
      </c>
      <c r="D3044">
        <v>422500</v>
      </c>
      <c r="E3044" s="115">
        <f>'Combining-Exhibit 4'!N$152</f>
        <v>0</v>
      </c>
      <c r="F3044" t="s">
        <v>812</v>
      </c>
    </row>
    <row r="3045" spans="1:6" x14ac:dyDescent="0.3">
      <c r="A3045">
        <f>VLOOKUP('Start Here'!$B$2,EntityNumber,2,FALSE)</f>
        <v>510002</v>
      </c>
      <c r="B3045" s="131">
        <f>YEAR('Start Here'!$B$5)</f>
        <v>2025</v>
      </c>
      <c r="C3045" s="213" t="str">
        <f>IF(ISBLANK('Combining-Exhibit 4'!$K$7),"",'Combining-Exhibit 4'!$K$7)</f>
        <v/>
      </c>
      <c r="D3045">
        <v>422900</v>
      </c>
      <c r="E3045" s="115">
        <f>'Combining-Exhibit 4'!N$153</f>
        <v>0</v>
      </c>
      <c r="F3045" t="s">
        <v>812</v>
      </c>
    </row>
    <row r="3046" spans="1:6" x14ac:dyDescent="0.3">
      <c r="A3046">
        <f>VLOOKUP('Start Here'!$B$2,EntityNumber,2,FALSE)</f>
        <v>510002</v>
      </c>
      <c r="B3046" s="131">
        <f>YEAR('Start Here'!$B$5)</f>
        <v>2025</v>
      </c>
      <c r="C3046" s="213" t="str">
        <f>IF(ISBLANK('Combining-Exhibit 4'!$K$7),"",'Combining-Exhibit 4'!$K$7)</f>
        <v/>
      </c>
      <c r="D3046">
        <v>431100</v>
      </c>
      <c r="E3046" s="115">
        <f>'Combining-Exhibit 4'!N$158</f>
        <v>0</v>
      </c>
      <c r="F3046" t="s">
        <v>812</v>
      </c>
    </row>
    <row r="3047" spans="1:6" x14ac:dyDescent="0.3">
      <c r="A3047">
        <f>VLOOKUP('Start Here'!$B$2,EntityNumber,2,FALSE)</f>
        <v>510002</v>
      </c>
      <c r="B3047" s="131">
        <f>YEAR('Start Here'!$B$5)</f>
        <v>2025</v>
      </c>
      <c r="C3047" s="213" t="str">
        <f>IF(ISBLANK('Combining-Exhibit 4'!$K$7),"",'Combining-Exhibit 4'!$K$7)</f>
        <v/>
      </c>
      <c r="D3047">
        <v>432100</v>
      </c>
      <c r="E3047" s="115">
        <f>'Combining-Exhibit 4'!N$160</f>
        <v>0</v>
      </c>
      <c r="F3047" t="s">
        <v>812</v>
      </c>
    </row>
    <row r="3048" spans="1:6" x14ac:dyDescent="0.3">
      <c r="A3048">
        <f>VLOOKUP('Start Here'!$B$2,EntityNumber,2,FALSE)</f>
        <v>510002</v>
      </c>
      <c r="B3048" s="131">
        <f>YEAR('Start Here'!$B$5)</f>
        <v>2025</v>
      </c>
      <c r="C3048" s="213" t="str">
        <f>IF(ISBLANK('Combining-Exhibit 4'!$K$7),"",'Combining-Exhibit 4'!$K$7)</f>
        <v/>
      </c>
      <c r="D3048">
        <v>432200</v>
      </c>
      <c r="E3048" s="115">
        <f>'Combining-Exhibit 4'!N$161</f>
        <v>0</v>
      </c>
      <c r="F3048" t="s">
        <v>812</v>
      </c>
    </row>
    <row r="3049" spans="1:6" x14ac:dyDescent="0.3">
      <c r="A3049">
        <f>VLOOKUP('Start Here'!$B$2,EntityNumber,2,FALSE)</f>
        <v>510002</v>
      </c>
      <c r="B3049" s="131">
        <f>YEAR('Start Here'!$B$5)</f>
        <v>2025</v>
      </c>
      <c r="C3049" s="213" t="str">
        <f>IF(ISBLANK('Combining-Exhibit 4'!$K$7),"",'Combining-Exhibit 4'!$K$7)</f>
        <v/>
      </c>
      <c r="D3049">
        <v>433100</v>
      </c>
      <c r="E3049" s="115">
        <f>'Combining-Exhibit 4'!N$163</f>
        <v>0</v>
      </c>
      <c r="F3049" t="s">
        <v>812</v>
      </c>
    </row>
    <row r="3050" spans="1:6" x14ac:dyDescent="0.3">
      <c r="A3050">
        <f>VLOOKUP('Start Here'!$B$2,EntityNumber,2,FALSE)</f>
        <v>510002</v>
      </c>
      <c r="B3050" s="131">
        <f>YEAR('Start Here'!$B$5)</f>
        <v>2025</v>
      </c>
      <c r="C3050" s="213" t="str">
        <f>IF(ISBLANK('Combining-Exhibit 4'!$K$7),"",'Combining-Exhibit 4'!$K$7)</f>
        <v/>
      </c>
      <c r="D3050">
        <v>433200</v>
      </c>
      <c r="E3050" s="115">
        <f>'Combining-Exhibit 4'!N$164</f>
        <v>0</v>
      </c>
      <c r="F3050" t="s">
        <v>812</v>
      </c>
    </row>
    <row r="3051" spans="1:6" x14ac:dyDescent="0.3">
      <c r="A3051">
        <f>VLOOKUP('Start Here'!$B$2,EntityNumber,2,FALSE)</f>
        <v>510002</v>
      </c>
      <c r="B3051" s="131">
        <f>YEAR('Start Here'!$B$5)</f>
        <v>2025</v>
      </c>
      <c r="C3051" s="213" t="str">
        <f>IF(ISBLANK('Combining-Exhibit 4'!$K$7),"",'Combining-Exhibit 4'!$K$7)</f>
        <v/>
      </c>
      <c r="D3051">
        <v>433300</v>
      </c>
      <c r="E3051" s="115">
        <f>'Combining-Exhibit 4'!N$165</f>
        <v>0</v>
      </c>
      <c r="F3051" t="s">
        <v>812</v>
      </c>
    </row>
    <row r="3052" spans="1:6" x14ac:dyDescent="0.3">
      <c r="A3052">
        <f>VLOOKUP('Start Here'!$B$2,EntityNumber,2,FALSE)</f>
        <v>510002</v>
      </c>
      <c r="B3052" s="131">
        <f>YEAR('Start Here'!$B$5)</f>
        <v>2025</v>
      </c>
      <c r="C3052" s="213" t="str">
        <f>IF(ISBLANK('Combining-Exhibit 4'!$K$7),"",'Combining-Exhibit 4'!$K$7)</f>
        <v/>
      </c>
      <c r="D3052">
        <v>434000</v>
      </c>
      <c r="E3052" s="115">
        <f>'Combining-Exhibit 4'!N$166</f>
        <v>0</v>
      </c>
      <c r="F3052" t="s">
        <v>812</v>
      </c>
    </row>
    <row r="3053" spans="1:6" x14ac:dyDescent="0.3">
      <c r="A3053">
        <f>VLOOKUP('Start Here'!$B$2,EntityNumber,2,FALSE)</f>
        <v>510002</v>
      </c>
      <c r="B3053" s="131">
        <f>YEAR('Start Here'!$B$5)</f>
        <v>2025</v>
      </c>
      <c r="C3053" s="213" t="str">
        <f>IF(ISBLANK('Combining-Exhibit 4'!$K$7),"",'Combining-Exhibit 4'!$K$7)</f>
        <v/>
      </c>
      <c r="D3053">
        <v>439000</v>
      </c>
      <c r="E3053" s="115">
        <f>'Combining-Exhibit 4'!N$167</f>
        <v>0</v>
      </c>
      <c r="F3053" t="s">
        <v>812</v>
      </c>
    </row>
    <row r="3054" spans="1:6" x14ac:dyDescent="0.3">
      <c r="A3054">
        <f>VLOOKUP('Start Here'!$B$2,EntityNumber,2,FALSE)</f>
        <v>510002</v>
      </c>
      <c r="B3054" s="131">
        <f>YEAR('Start Here'!$B$5)</f>
        <v>2025</v>
      </c>
      <c r="C3054" s="213" t="str">
        <f>IF(ISBLANK('Combining-Exhibit 4'!$K$7),"",'Combining-Exhibit 4'!$K$7)</f>
        <v/>
      </c>
      <c r="D3054">
        <v>441100</v>
      </c>
      <c r="E3054" s="115">
        <f>'Combining-Exhibit 4'!N$172</f>
        <v>0</v>
      </c>
      <c r="F3054" t="s">
        <v>812</v>
      </c>
    </row>
    <row r="3055" spans="1:6" x14ac:dyDescent="0.3">
      <c r="A3055">
        <f>VLOOKUP('Start Here'!$B$2,EntityNumber,2,FALSE)</f>
        <v>510002</v>
      </c>
      <c r="B3055" s="131">
        <f>YEAR('Start Here'!$B$5)</f>
        <v>2025</v>
      </c>
      <c r="C3055" s="213" t="str">
        <f>IF(ISBLANK('Combining-Exhibit 4'!$K$7),"",'Combining-Exhibit 4'!$K$7)</f>
        <v/>
      </c>
      <c r="D3055">
        <v>441200</v>
      </c>
      <c r="E3055" s="115">
        <f>'Combining-Exhibit 4'!N$173</f>
        <v>0</v>
      </c>
      <c r="F3055" t="s">
        <v>812</v>
      </c>
    </row>
    <row r="3056" spans="1:6" x14ac:dyDescent="0.3">
      <c r="A3056">
        <f>VLOOKUP('Start Here'!$B$2,EntityNumber,2,FALSE)</f>
        <v>510002</v>
      </c>
      <c r="B3056" s="131">
        <f>YEAR('Start Here'!$B$5)</f>
        <v>2025</v>
      </c>
      <c r="C3056" s="213" t="str">
        <f>IF(ISBLANK('Combining-Exhibit 4'!$K$7),"",'Combining-Exhibit 4'!$K$7)</f>
        <v/>
      </c>
      <c r="D3056">
        <v>441300</v>
      </c>
      <c r="E3056" s="115">
        <f>'Combining-Exhibit 4'!N$174</f>
        <v>0</v>
      </c>
      <c r="F3056" t="s">
        <v>812</v>
      </c>
    </row>
    <row r="3057" spans="1:6" x14ac:dyDescent="0.3">
      <c r="A3057">
        <f>VLOOKUP('Start Here'!$B$2,EntityNumber,2,FALSE)</f>
        <v>510002</v>
      </c>
      <c r="B3057" s="131">
        <f>YEAR('Start Here'!$B$5)</f>
        <v>2025</v>
      </c>
      <c r="C3057" s="213" t="str">
        <f>IF(ISBLANK('Combining-Exhibit 4'!$K$7),"",'Combining-Exhibit 4'!$K$7)</f>
        <v/>
      </c>
      <c r="D3057">
        <v>441500</v>
      </c>
      <c r="E3057" s="115">
        <f>'Combining-Exhibit 4'!N$175</f>
        <v>0</v>
      </c>
      <c r="F3057" t="s">
        <v>812</v>
      </c>
    </row>
    <row r="3058" spans="1:6" x14ac:dyDescent="0.3">
      <c r="A3058">
        <f>VLOOKUP('Start Here'!$B$2,EntityNumber,2,FALSE)</f>
        <v>510002</v>
      </c>
      <c r="B3058" s="131">
        <f>YEAR('Start Here'!$B$5)</f>
        <v>2025</v>
      </c>
      <c r="C3058" s="213" t="str">
        <f>IF(ISBLANK('Combining-Exhibit 4'!$K$7),"",'Combining-Exhibit 4'!$K$7)</f>
        <v/>
      </c>
      <c r="D3058">
        <v>441900</v>
      </c>
      <c r="E3058" s="115">
        <f>'Combining-Exhibit 4'!N$176</f>
        <v>0</v>
      </c>
      <c r="F3058" t="s">
        <v>812</v>
      </c>
    </row>
    <row r="3059" spans="1:6" x14ac:dyDescent="0.3">
      <c r="A3059">
        <f>VLOOKUP('Start Here'!$B$2,EntityNumber,2,FALSE)</f>
        <v>510002</v>
      </c>
      <c r="B3059" s="131">
        <f>YEAR('Start Here'!$B$5)</f>
        <v>2025</v>
      </c>
      <c r="C3059" s="213" t="str">
        <f>IF(ISBLANK('Combining-Exhibit 4'!$K$7),"",'Combining-Exhibit 4'!$K$7)</f>
        <v/>
      </c>
      <c r="D3059">
        <v>442100</v>
      </c>
      <c r="E3059" s="115">
        <f>'Combining-Exhibit 4'!N$178</f>
        <v>0</v>
      </c>
      <c r="F3059" t="s">
        <v>812</v>
      </c>
    </row>
    <row r="3060" spans="1:6" x14ac:dyDescent="0.3">
      <c r="A3060">
        <f>VLOOKUP('Start Here'!$B$2,EntityNumber,2,FALSE)</f>
        <v>510002</v>
      </c>
      <c r="B3060" s="131">
        <f>YEAR('Start Here'!$B$5)</f>
        <v>2025</v>
      </c>
      <c r="C3060" s="213" t="str">
        <f>IF(ISBLANK('Combining-Exhibit 4'!$K$7),"",'Combining-Exhibit 4'!$K$7)</f>
        <v/>
      </c>
      <c r="D3060">
        <v>442200</v>
      </c>
      <c r="E3060" s="115">
        <f>'Combining-Exhibit 4'!N$179</f>
        <v>0</v>
      </c>
      <c r="F3060" t="s">
        <v>812</v>
      </c>
    </row>
    <row r="3061" spans="1:6" x14ac:dyDescent="0.3">
      <c r="A3061">
        <f>VLOOKUP('Start Here'!$B$2,EntityNumber,2,FALSE)</f>
        <v>510002</v>
      </c>
      <c r="B3061" s="131">
        <f>YEAR('Start Here'!$B$5)</f>
        <v>2025</v>
      </c>
      <c r="C3061" s="213" t="str">
        <f>IF(ISBLANK('Combining-Exhibit 4'!$K$7),"",'Combining-Exhibit 4'!$K$7)</f>
        <v/>
      </c>
      <c r="D3061">
        <v>442300</v>
      </c>
      <c r="E3061" s="115">
        <f>'Combining-Exhibit 4'!N$180</f>
        <v>0</v>
      </c>
      <c r="F3061" t="s">
        <v>812</v>
      </c>
    </row>
    <row r="3062" spans="1:6" x14ac:dyDescent="0.3">
      <c r="A3062">
        <f>VLOOKUP('Start Here'!$B$2,EntityNumber,2,FALSE)</f>
        <v>510002</v>
      </c>
      <c r="B3062" s="131">
        <f>YEAR('Start Here'!$B$5)</f>
        <v>2025</v>
      </c>
      <c r="C3062" s="213" t="str">
        <f>IF(ISBLANK('Combining-Exhibit 4'!$K$7),"",'Combining-Exhibit 4'!$K$7)</f>
        <v/>
      </c>
      <c r="D3062">
        <v>442400</v>
      </c>
      <c r="E3062" s="115">
        <f>'Combining-Exhibit 4'!N$181</f>
        <v>0</v>
      </c>
      <c r="F3062" t="s">
        <v>812</v>
      </c>
    </row>
    <row r="3063" spans="1:6" x14ac:dyDescent="0.3">
      <c r="A3063">
        <f>VLOOKUP('Start Here'!$B$2,EntityNumber,2,FALSE)</f>
        <v>510002</v>
      </c>
      <c r="B3063" s="131">
        <f>YEAR('Start Here'!$B$5)</f>
        <v>2025</v>
      </c>
      <c r="C3063" s="213" t="str">
        <f>IF(ISBLANK('Combining-Exhibit 4'!$K$7),"",'Combining-Exhibit 4'!$K$7)</f>
        <v/>
      </c>
      <c r="D3063">
        <v>442500</v>
      </c>
      <c r="E3063" s="115">
        <f>'Combining-Exhibit 4'!N$182</f>
        <v>0</v>
      </c>
      <c r="F3063" t="s">
        <v>812</v>
      </c>
    </row>
    <row r="3064" spans="1:6" x14ac:dyDescent="0.3">
      <c r="A3064">
        <f>VLOOKUP('Start Here'!$B$2,EntityNumber,2,FALSE)</f>
        <v>510002</v>
      </c>
      <c r="B3064" s="131">
        <f>YEAR('Start Here'!$B$5)</f>
        <v>2025</v>
      </c>
      <c r="C3064" s="213" t="str">
        <f>IF(ISBLANK('Combining-Exhibit 4'!$K$7),"",'Combining-Exhibit 4'!$K$7)</f>
        <v/>
      </c>
      <c r="D3064">
        <v>442600</v>
      </c>
      <c r="E3064" s="115">
        <f>'Combining-Exhibit 4'!N$183</f>
        <v>0</v>
      </c>
      <c r="F3064" t="s">
        <v>812</v>
      </c>
    </row>
    <row r="3065" spans="1:6" x14ac:dyDescent="0.3">
      <c r="A3065">
        <f>VLOOKUP('Start Here'!$B$2,EntityNumber,2,FALSE)</f>
        <v>510002</v>
      </c>
      <c r="B3065" s="131">
        <f>YEAR('Start Here'!$B$5)</f>
        <v>2025</v>
      </c>
      <c r="C3065" s="213" t="str">
        <f>IF(ISBLANK('Combining-Exhibit 4'!$K$7),"",'Combining-Exhibit 4'!$K$7)</f>
        <v/>
      </c>
      <c r="D3065">
        <v>442900</v>
      </c>
      <c r="E3065" s="115">
        <f>'Combining-Exhibit 4'!N$184</f>
        <v>0</v>
      </c>
      <c r="F3065" t="s">
        <v>812</v>
      </c>
    </row>
    <row r="3066" spans="1:6" x14ac:dyDescent="0.3">
      <c r="A3066">
        <f>VLOOKUP('Start Here'!$B$2,EntityNumber,2,FALSE)</f>
        <v>510002</v>
      </c>
      <c r="B3066" s="131">
        <f>YEAR('Start Here'!$B$5)</f>
        <v>2025</v>
      </c>
      <c r="C3066" s="213" t="str">
        <f>IF(ISBLANK('Combining-Exhibit 4'!$K$7),"",'Combining-Exhibit 4'!$K$7)</f>
        <v/>
      </c>
      <c r="D3066">
        <v>443100</v>
      </c>
      <c r="E3066" s="115">
        <f>'Combining-Exhibit 4'!N$186</f>
        <v>0</v>
      </c>
      <c r="F3066" t="s">
        <v>812</v>
      </c>
    </row>
    <row r="3067" spans="1:6" x14ac:dyDescent="0.3">
      <c r="A3067">
        <f>VLOOKUP('Start Here'!$B$2,EntityNumber,2,FALSE)</f>
        <v>510002</v>
      </c>
      <c r="B3067" s="131">
        <f>YEAR('Start Here'!$B$5)</f>
        <v>2025</v>
      </c>
      <c r="C3067" s="213" t="str">
        <f>IF(ISBLANK('Combining-Exhibit 4'!$K$7),"",'Combining-Exhibit 4'!$K$7)</f>
        <v/>
      </c>
      <c r="D3067">
        <v>443200</v>
      </c>
      <c r="E3067" s="115">
        <f>'Combining-Exhibit 4'!N$187</f>
        <v>0</v>
      </c>
      <c r="F3067" t="s">
        <v>812</v>
      </c>
    </row>
    <row r="3068" spans="1:6" x14ac:dyDescent="0.3">
      <c r="A3068">
        <f>VLOOKUP('Start Here'!$B$2,EntityNumber,2,FALSE)</f>
        <v>510002</v>
      </c>
      <c r="B3068" s="131">
        <f>YEAR('Start Here'!$B$5)</f>
        <v>2025</v>
      </c>
      <c r="C3068" s="213" t="str">
        <f>IF(ISBLANK('Combining-Exhibit 4'!$K$7),"",'Combining-Exhibit 4'!$K$7)</f>
        <v/>
      </c>
      <c r="D3068">
        <v>443300</v>
      </c>
      <c r="E3068" s="115">
        <f>'Combining-Exhibit 4'!N$188</f>
        <v>0</v>
      </c>
      <c r="F3068" t="s">
        <v>812</v>
      </c>
    </row>
    <row r="3069" spans="1:6" x14ac:dyDescent="0.3">
      <c r="A3069">
        <f>VLOOKUP('Start Here'!$B$2,EntityNumber,2,FALSE)</f>
        <v>510002</v>
      </c>
      <c r="B3069" s="131">
        <f>YEAR('Start Here'!$B$5)</f>
        <v>2025</v>
      </c>
      <c r="C3069" s="213" t="str">
        <f>IF(ISBLANK('Combining-Exhibit 4'!$K$7),"",'Combining-Exhibit 4'!$K$7)</f>
        <v/>
      </c>
      <c r="D3069">
        <v>443400</v>
      </c>
      <c r="E3069" s="115">
        <f>'Combining-Exhibit 4'!N$189</f>
        <v>0</v>
      </c>
      <c r="F3069" t="s">
        <v>812</v>
      </c>
    </row>
    <row r="3070" spans="1:6" x14ac:dyDescent="0.3">
      <c r="A3070">
        <f>VLOOKUP('Start Here'!$B$2,EntityNumber,2,FALSE)</f>
        <v>510002</v>
      </c>
      <c r="B3070" s="131">
        <f>YEAR('Start Here'!$B$5)</f>
        <v>2025</v>
      </c>
      <c r="C3070" s="213" t="str">
        <f>IF(ISBLANK('Combining-Exhibit 4'!$K$7),"",'Combining-Exhibit 4'!$K$7)</f>
        <v/>
      </c>
      <c r="D3070">
        <v>443900</v>
      </c>
      <c r="E3070" s="115">
        <f>'Combining-Exhibit 4'!N$190</f>
        <v>0</v>
      </c>
      <c r="F3070" t="s">
        <v>812</v>
      </c>
    </row>
    <row r="3071" spans="1:6" x14ac:dyDescent="0.3">
      <c r="A3071">
        <f>VLOOKUP('Start Here'!$B$2,EntityNumber,2,FALSE)</f>
        <v>510002</v>
      </c>
      <c r="B3071" s="131">
        <f>YEAR('Start Here'!$B$5)</f>
        <v>2025</v>
      </c>
      <c r="C3071" s="213" t="str">
        <f>IF(ISBLANK('Combining-Exhibit 4'!$K$7),"",'Combining-Exhibit 4'!$K$7)</f>
        <v/>
      </c>
      <c r="D3071">
        <v>444100</v>
      </c>
      <c r="E3071" s="115">
        <f>'Combining-Exhibit 4'!N$192</f>
        <v>0</v>
      </c>
      <c r="F3071" t="s">
        <v>812</v>
      </c>
    </row>
    <row r="3072" spans="1:6" x14ac:dyDescent="0.3">
      <c r="A3072">
        <f>VLOOKUP('Start Here'!$B$2,EntityNumber,2,FALSE)</f>
        <v>510002</v>
      </c>
      <c r="B3072" s="131">
        <f>YEAR('Start Here'!$B$5)</f>
        <v>2025</v>
      </c>
      <c r="C3072" s="213" t="str">
        <f>IF(ISBLANK('Combining-Exhibit 4'!$K$7),"",'Combining-Exhibit 4'!$K$7)</f>
        <v/>
      </c>
      <c r="D3072">
        <v>444200</v>
      </c>
      <c r="E3072" s="115">
        <f>'Combining-Exhibit 4'!N$193</f>
        <v>0</v>
      </c>
      <c r="F3072" t="s">
        <v>812</v>
      </c>
    </row>
    <row r="3073" spans="1:6" x14ac:dyDescent="0.3">
      <c r="A3073">
        <f>VLOOKUP('Start Here'!$B$2,EntityNumber,2,FALSE)</f>
        <v>510002</v>
      </c>
      <c r="B3073" s="131">
        <f>YEAR('Start Here'!$B$5)</f>
        <v>2025</v>
      </c>
      <c r="C3073" s="213" t="str">
        <f>IF(ISBLANK('Combining-Exhibit 4'!$K$7),"",'Combining-Exhibit 4'!$K$7)</f>
        <v/>
      </c>
      <c r="D3073">
        <v>444300</v>
      </c>
      <c r="E3073" s="115">
        <f>'Combining-Exhibit 4'!N$194</f>
        <v>0</v>
      </c>
      <c r="F3073" t="s">
        <v>812</v>
      </c>
    </row>
    <row r="3074" spans="1:6" x14ac:dyDescent="0.3">
      <c r="A3074">
        <f>VLOOKUP('Start Here'!$B$2,EntityNumber,2,FALSE)</f>
        <v>510002</v>
      </c>
      <c r="B3074" s="131">
        <f>YEAR('Start Here'!$B$5)</f>
        <v>2025</v>
      </c>
      <c r="C3074" s="213" t="str">
        <f>IF(ISBLANK('Combining-Exhibit 4'!$K$7),"",'Combining-Exhibit 4'!$K$7)</f>
        <v/>
      </c>
      <c r="D3074">
        <v>444400</v>
      </c>
      <c r="E3074" s="115">
        <f>'Combining-Exhibit 4'!N$195</f>
        <v>0</v>
      </c>
      <c r="F3074" t="s">
        <v>812</v>
      </c>
    </row>
    <row r="3075" spans="1:6" x14ac:dyDescent="0.3">
      <c r="A3075">
        <f>VLOOKUP('Start Here'!$B$2,EntityNumber,2,FALSE)</f>
        <v>510002</v>
      </c>
      <c r="B3075" s="131">
        <f>YEAR('Start Here'!$B$5)</f>
        <v>2025</v>
      </c>
      <c r="C3075" s="213" t="str">
        <f>IF(ISBLANK('Combining-Exhibit 4'!$K$7),"",'Combining-Exhibit 4'!$K$7)</f>
        <v/>
      </c>
      <c r="D3075">
        <v>444500</v>
      </c>
      <c r="E3075" s="115">
        <f>'Combining-Exhibit 4'!N$196</f>
        <v>0</v>
      </c>
      <c r="F3075" t="s">
        <v>812</v>
      </c>
    </row>
    <row r="3076" spans="1:6" x14ac:dyDescent="0.3">
      <c r="A3076">
        <f>VLOOKUP('Start Here'!$B$2,EntityNumber,2,FALSE)</f>
        <v>510002</v>
      </c>
      <c r="B3076" s="131">
        <f>YEAR('Start Here'!$B$5)</f>
        <v>2025</v>
      </c>
      <c r="C3076" s="213" t="str">
        <f>IF(ISBLANK('Combining-Exhibit 4'!$K$7),"",'Combining-Exhibit 4'!$K$7)</f>
        <v/>
      </c>
      <c r="D3076">
        <v>444900</v>
      </c>
      <c r="E3076" s="115">
        <f>'Combining-Exhibit 4'!N$197</f>
        <v>0</v>
      </c>
      <c r="F3076" t="s">
        <v>812</v>
      </c>
    </row>
    <row r="3077" spans="1:6" x14ac:dyDescent="0.3">
      <c r="A3077">
        <f>VLOOKUP('Start Here'!$B$2,EntityNumber,2,FALSE)</f>
        <v>510002</v>
      </c>
      <c r="B3077" s="131">
        <f>YEAR('Start Here'!$B$5)</f>
        <v>2025</v>
      </c>
      <c r="C3077" s="213" t="str">
        <f>IF(ISBLANK('Combining-Exhibit 4'!$K$7),"",'Combining-Exhibit 4'!$K$7)</f>
        <v/>
      </c>
      <c r="D3077">
        <v>451100</v>
      </c>
      <c r="E3077" s="115">
        <f>'Combining-Exhibit 4'!N$202</f>
        <v>0</v>
      </c>
      <c r="F3077" t="s">
        <v>812</v>
      </c>
    </row>
    <row r="3078" spans="1:6" x14ac:dyDescent="0.3">
      <c r="A3078">
        <f>VLOOKUP('Start Here'!$B$2,EntityNumber,2,FALSE)</f>
        <v>510002</v>
      </c>
      <c r="B3078" s="131">
        <f>YEAR('Start Here'!$B$5)</f>
        <v>2025</v>
      </c>
      <c r="C3078" s="213" t="str">
        <f>IF(ISBLANK('Combining-Exhibit 4'!$K$7),"",'Combining-Exhibit 4'!$K$7)</f>
        <v/>
      </c>
      <c r="D3078">
        <v>451200</v>
      </c>
      <c r="E3078" s="115">
        <f>'Combining-Exhibit 4'!N$203</f>
        <v>0</v>
      </c>
      <c r="F3078" t="s">
        <v>812</v>
      </c>
    </row>
    <row r="3079" spans="1:6" x14ac:dyDescent="0.3">
      <c r="A3079">
        <f>VLOOKUP('Start Here'!$B$2,EntityNumber,2,FALSE)</f>
        <v>510002</v>
      </c>
      <c r="B3079" s="131">
        <f>YEAR('Start Here'!$B$5)</f>
        <v>2025</v>
      </c>
      <c r="C3079" s="213" t="str">
        <f>IF(ISBLANK('Combining-Exhibit 4'!$K$7),"",'Combining-Exhibit 4'!$K$7)</f>
        <v/>
      </c>
      <c r="D3079">
        <v>451300</v>
      </c>
      <c r="E3079" s="115">
        <f>'Combining-Exhibit 4'!N$204</f>
        <v>0</v>
      </c>
      <c r="F3079" t="s">
        <v>812</v>
      </c>
    </row>
    <row r="3080" spans="1:6" x14ac:dyDescent="0.3">
      <c r="A3080">
        <f>VLOOKUP('Start Here'!$B$2,EntityNumber,2,FALSE)</f>
        <v>510002</v>
      </c>
      <c r="B3080" s="131">
        <f>YEAR('Start Here'!$B$5)</f>
        <v>2025</v>
      </c>
      <c r="C3080" s="213" t="str">
        <f>IF(ISBLANK('Combining-Exhibit 4'!$K$7),"",'Combining-Exhibit 4'!$K$7)</f>
        <v/>
      </c>
      <c r="D3080">
        <v>451400</v>
      </c>
      <c r="E3080" s="115">
        <f>'Combining-Exhibit 4'!N$205</f>
        <v>0</v>
      </c>
      <c r="F3080" t="s">
        <v>812</v>
      </c>
    </row>
    <row r="3081" spans="1:6" x14ac:dyDescent="0.3">
      <c r="A3081">
        <f>VLOOKUP('Start Here'!$B$2,EntityNumber,2,FALSE)</f>
        <v>510002</v>
      </c>
      <c r="B3081" s="131">
        <f>YEAR('Start Here'!$B$5)</f>
        <v>2025</v>
      </c>
      <c r="C3081" s="213" t="str">
        <f>IF(ISBLANK('Combining-Exhibit 4'!$K$7),"",'Combining-Exhibit 4'!$K$7)</f>
        <v/>
      </c>
      <c r="D3081">
        <v>451500</v>
      </c>
      <c r="E3081" s="115">
        <f>'Combining-Exhibit 4'!N$206</f>
        <v>0</v>
      </c>
      <c r="F3081" t="s">
        <v>812</v>
      </c>
    </row>
    <row r="3082" spans="1:6" x14ac:dyDescent="0.3">
      <c r="A3082">
        <f>VLOOKUP('Start Here'!$B$2,EntityNumber,2,FALSE)</f>
        <v>510002</v>
      </c>
      <c r="B3082" s="131">
        <f>YEAR('Start Here'!$B$5)</f>
        <v>2025</v>
      </c>
      <c r="C3082" s="213" t="str">
        <f>IF(ISBLANK('Combining-Exhibit 4'!$K$7),"",'Combining-Exhibit 4'!$K$7)</f>
        <v/>
      </c>
      <c r="D3082">
        <v>451600</v>
      </c>
      <c r="E3082" s="115">
        <f>'Combining-Exhibit 4'!N$207</f>
        <v>0</v>
      </c>
      <c r="F3082" t="s">
        <v>812</v>
      </c>
    </row>
    <row r="3083" spans="1:6" x14ac:dyDescent="0.3">
      <c r="A3083">
        <f>VLOOKUP('Start Here'!$B$2,EntityNumber,2,FALSE)</f>
        <v>510002</v>
      </c>
      <c r="B3083" s="131">
        <f>YEAR('Start Here'!$B$5)</f>
        <v>2025</v>
      </c>
      <c r="C3083" s="213" t="str">
        <f>IF(ISBLANK('Combining-Exhibit 4'!$K$7),"",'Combining-Exhibit 4'!$K$7)</f>
        <v/>
      </c>
      <c r="D3083">
        <v>451900</v>
      </c>
      <c r="E3083" s="115">
        <f>'Combining-Exhibit 4'!N$208</f>
        <v>0</v>
      </c>
      <c r="F3083" t="s">
        <v>812</v>
      </c>
    </row>
    <row r="3084" spans="1:6" x14ac:dyDescent="0.3">
      <c r="A3084">
        <f>VLOOKUP('Start Here'!$B$2,EntityNumber,2,FALSE)</f>
        <v>510002</v>
      </c>
      <c r="B3084" s="131">
        <f>YEAR('Start Here'!$B$5)</f>
        <v>2025</v>
      </c>
      <c r="C3084" s="213" t="str">
        <f>IF(ISBLANK('Combining-Exhibit 4'!$K$7),"",'Combining-Exhibit 4'!$K$7)</f>
        <v/>
      </c>
      <c r="D3084">
        <v>452100</v>
      </c>
      <c r="E3084" s="115">
        <f>'Combining-Exhibit 4'!N$210</f>
        <v>0</v>
      </c>
      <c r="F3084" t="s">
        <v>812</v>
      </c>
    </row>
    <row r="3085" spans="1:6" x14ac:dyDescent="0.3">
      <c r="A3085">
        <f>VLOOKUP('Start Here'!$B$2,EntityNumber,2,FALSE)</f>
        <v>510002</v>
      </c>
      <c r="B3085" s="131">
        <f>YEAR('Start Here'!$B$5)</f>
        <v>2025</v>
      </c>
      <c r="C3085" s="213" t="str">
        <f>IF(ISBLANK('Combining-Exhibit 4'!$K$7),"",'Combining-Exhibit 4'!$K$7)</f>
        <v/>
      </c>
      <c r="D3085">
        <v>452200</v>
      </c>
      <c r="E3085" s="115">
        <f>'Combining-Exhibit 4'!N$211</f>
        <v>0</v>
      </c>
      <c r="F3085" t="s">
        <v>812</v>
      </c>
    </row>
    <row r="3086" spans="1:6" x14ac:dyDescent="0.3">
      <c r="A3086">
        <f>VLOOKUP('Start Here'!$B$2,EntityNumber,2,FALSE)</f>
        <v>510002</v>
      </c>
      <c r="B3086" s="131">
        <f>YEAR('Start Here'!$B$5)</f>
        <v>2025</v>
      </c>
      <c r="C3086" s="213" t="str">
        <f>IF(ISBLANK('Combining-Exhibit 4'!$K$7),"",'Combining-Exhibit 4'!$K$7)</f>
        <v/>
      </c>
      <c r="D3086">
        <v>452300</v>
      </c>
      <c r="E3086" s="115">
        <f>'Combining-Exhibit 4'!N$212</f>
        <v>0</v>
      </c>
      <c r="F3086" t="s">
        <v>812</v>
      </c>
    </row>
    <row r="3087" spans="1:6" x14ac:dyDescent="0.3">
      <c r="A3087">
        <f>VLOOKUP('Start Here'!$B$2,EntityNumber,2,FALSE)</f>
        <v>510002</v>
      </c>
      <c r="B3087" s="131">
        <f>YEAR('Start Here'!$B$5)</f>
        <v>2025</v>
      </c>
      <c r="C3087" s="213" t="str">
        <f>IF(ISBLANK('Combining-Exhibit 4'!$K$7),"",'Combining-Exhibit 4'!$K$7)</f>
        <v/>
      </c>
      <c r="D3087">
        <v>452400</v>
      </c>
      <c r="E3087" s="115">
        <f>'Combining-Exhibit 4'!N$213</f>
        <v>0</v>
      </c>
      <c r="F3087" t="s">
        <v>812</v>
      </c>
    </row>
    <row r="3088" spans="1:6" x14ac:dyDescent="0.3">
      <c r="A3088">
        <f>VLOOKUP('Start Here'!$B$2,EntityNumber,2,FALSE)</f>
        <v>510002</v>
      </c>
      <c r="B3088" s="131">
        <f>YEAR('Start Here'!$B$5)</f>
        <v>2025</v>
      </c>
      <c r="C3088" s="213" t="str">
        <f>IF(ISBLANK('Combining-Exhibit 4'!$K$7),"",'Combining-Exhibit 4'!$K$7)</f>
        <v/>
      </c>
      <c r="D3088">
        <v>452500</v>
      </c>
      <c r="E3088" s="115">
        <f>'Combining-Exhibit 4'!N$214</f>
        <v>0</v>
      </c>
      <c r="F3088" t="s">
        <v>812</v>
      </c>
    </row>
    <row r="3089" spans="1:6" x14ac:dyDescent="0.3">
      <c r="A3089">
        <f>VLOOKUP('Start Here'!$B$2,EntityNumber,2,FALSE)</f>
        <v>510002</v>
      </c>
      <c r="B3089" s="131">
        <f>YEAR('Start Here'!$B$5)</f>
        <v>2025</v>
      </c>
      <c r="C3089" s="213" t="str">
        <f>IF(ISBLANK('Combining-Exhibit 4'!$K$7),"",'Combining-Exhibit 4'!$K$7)</f>
        <v/>
      </c>
      <c r="D3089">
        <v>452900</v>
      </c>
      <c r="E3089" s="115">
        <f>'Combining-Exhibit 4'!N$215</f>
        <v>0</v>
      </c>
      <c r="F3089" t="s">
        <v>812</v>
      </c>
    </row>
    <row r="3090" spans="1:6" x14ac:dyDescent="0.3">
      <c r="A3090">
        <f>VLOOKUP('Start Here'!$B$2,EntityNumber,2,FALSE)</f>
        <v>510002</v>
      </c>
      <c r="B3090" s="131">
        <f>YEAR('Start Here'!$B$5)</f>
        <v>2025</v>
      </c>
      <c r="C3090" s="213" t="str">
        <f>IF(ISBLANK('Combining-Exhibit 4'!$K$7),"",'Combining-Exhibit 4'!$K$7)</f>
        <v/>
      </c>
      <c r="D3090">
        <v>461100</v>
      </c>
      <c r="E3090" s="115">
        <f>'Combining-Exhibit 4'!N$220</f>
        <v>0</v>
      </c>
      <c r="F3090" t="s">
        <v>812</v>
      </c>
    </row>
    <row r="3091" spans="1:6" x14ac:dyDescent="0.3">
      <c r="A3091">
        <f>VLOOKUP('Start Here'!$B$2,EntityNumber,2,FALSE)</f>
        <v>510002</v>
      </c>
      <c r="B3091" s="131">
        <f>YEAR('Start Here'!$B$5)</f>
        <v>2025</v>
      </c>
      <c r="C3091" s="213" t="str">
        <f>IF(ISBLANK('Combining-Exhibit 4'!$K$7),"",'Combining-Exhibit 4'!$K$7)</f>
        <v/>
      </c>
      <c r="D3091">
        <v>461200</v>
      </c>
      <c r="E3091" s="115">
        <f>'Combining-Exhibit 4'!N$221</f>
        <v>0</v>
      </c>
      <c r="F3091" t="s">
        <v>812</v>
      </c>
    </row>
    <row r="3092" spans="1:6" x14ac:dyDescent="0.3">
      <c r="A3092">
        <f>VLOOKUP('Start Here'!$B$2,EntityNumber,2,FALSE)</f>
        <v>510002</v>
      </c>
      <c r="B3092" s="131">
        <f>YEAR('Start Here'!$B$5)</f>
        <v>2025</v>
      </c>
      <c r="C3092" s="213" t="str">
        <f>IF(ISBLANK('Combining-Exhibit 4'!$K$7),"",'Combining-Exhibit 4'!$K$7)</f>
        <v/>
      </c>
      <c r="D3092">
        <v>461300</v>
      </c>
      <c r="E3092" s="115">
        <f>'Combining-Exhibit 4'!N$222</f>
        <v>0</v>
      </c>
      <c r="F3092" t="s">
        <v>812</v>
      </c>
    </row>
    <row r="3093" spans="1:6" x14ac:dyDescent="0.3">
      <c r="A3093">
        <f>VLOOKUP('Start Here'!$B$2,EntityNumber,2,FALSE)</f>
        <v>510002</v>
      </c>
      <c r="B3093" s="131">
        <f>YEAR('Start Here'!$B$5)</f>
        <v>2025</v>
      </c>
      <c r="C3093" s="213" t="str">
        <f>IF(ISBLANK('Combining-Exhibit 4'!$K$7),"",'Combining-Exhibit 4'!$K$7)</f>
        <v/>
      </c>
      <c r="D3093">
        <v>461400</v>
      </c>
      <c r="E3093" s="115">
        <f>'Combining-Exhibit 4'!N$223</f>
        <v>0</v>
      </c>
      <c r="F3093" t="s">
        <v>812</v>
      </c>
    </row>
    <row r="3094" spans="1:6" x14ac:dyDescent="0.3">
      <c r="A3094">
        <f>VLOOKUP('Start Here'!$B$2,EntityNumber,2,FALSE)</f>
        <v>510002</v>
      </c>
      <c r="B3094" s="131">
        <f>YEAR('Start Here'!$B$5)</f>
        <v>2025</v>
      </c>
      <c r="C3094" s="213" t="str">
        <f>IF(ISBLANK('Combining-Exhibit 4'!$K$7),"",'Combining-Exhibit 4'!$K$7)</f>
        <v/>
      </c>
      <c r="D3094">
        <v>461500</v>
      </c>
      <c r="E3094" s="115">
        <f>'Combining-Exhibit 4'!N$224</f>
        <v>0</v>
      </c>
      <c r="F3094" t="s">
        <v>812</v>
      </c>
    </row>
    <row r="3095" spans="1:6" x14ac:dyDescent="0.3">
      <c r="A3095">
        <f>VLOOKUP('Start Here'!$B$2,EntityNumber,2,FALSE)</f>
        <v>510002</v>
      </c>
      <c r="B3095" s="131">
        <f>YEAR('Start Here'!$B$5)</f>
        <v>2025</v>
      </c>
      <c r="C3095" s="213" t="str">
        <f>IF(ISBLANK('Combining-Exhibit 4'!$K$7),"",'Combining-Exhibit 4'!$K$7)</f>
        <v/>
      </c>
      <c r="D3095">
        <v>461600</v>
      </c>
      <c r="E3095" s="115">
        <f>'Combining-Exhibit 4'!N$225</f>
        <v>0</v>
      </c>
      <c r="F3095" t="s">
        <v>812</v>
      </c>
    </row>
    <row r="3096" spans="1:6" x14ac:dyDescent="0.3">
      <c r="A3096">
        <f>VLOOKUP('Start Here'!$B$2,EntityNumber,2,FALSE)</f>
        <v>510002</v>
      </c>
      <c r="B3096" s="131">
        <f>YEAR('Start Here'!$B$5)</f>
        <v>2025</v>
      </c>
      <c r="C3096" s="213" t="str">
        <f>IF(ISBLANK('Combining-Exhibit 4'!$K$7),"",'Combining-Exhibit 4'!$K$7)</f>
        <v/>
      </c>
      <c r="D3096">
        <v>461900</v>
      </c>
      <c r="E3096" s="115">
        <f>'Combining-Exhibit 4'!N$226</f>
        <v>0</v>
      </c>
      <c r="F3096" t="s">
        <v>812</v>
      </c>
    </row>
    <row r="3097" spans="1:6" x14ac:dyDescent="0.3">
      <c r="A3097">
        <f>VLOOKUP('Start Here'!$B$2,EntityNumber,2,FALSE)</f>
        <v>510002</v>
      </c>
      <c r="B3097" s="131">
        <f>YEAR('Start Here'!$B$5)</f>
        <v>2025</v>
      </c>
      <c r="C3097" s="213" t="str">
        <f>IF(ISBLANK('Combining-Exhibit 4'!$K$7),"",'Combining-Exhibit 4'!$K$7)</f>
        <v/>
      </c>
      <c r="D3097">
        <v>462100</v>
      </c>
      <c r="E3097" s="115">
        <f>'Combining-Exhibit 4'!N$228</f>
        <v>0</v>
      </c>
      <c r="F3097" t="s">
        <v>812</v>
      </c>
    </row>
    <row r="3098" spans="1:6" x14ac:dyDescent="0.3">
      <c r="A3098">
        <f>VLOOKUP('Start Here'!$B$2,EntityNumber,2,FALSE)</f>
        <v>510002</v>
      </c>
      <c r="B3098" s="131">
        <f>YEAR('Start Here'!$B$5)</f>
        <v>2025</v>
      </c>
      <c r="C3098" s="213" t="str">
        <f>IF(ISBLANK('Combining-Exhibit 4'!$K$7),"",'Combining-Exhibit 4'!$K$7)</f>
        <v/>
      </c>
      <c r="D3098">
        <v>462200</v>
      </c>
      <c r="E3098" s="115">
        <f>'Combining-Exhibit 4'!N$229</f>
        <v>0</v>
      </c>
      <c r="F3098" t="s">
        <v>812</v>
      </c>
    </row>
    <row r="3099" spans="1:6" x14ac:dyDescent="0.3">
      <c r="A3099">
        <f>VLOOKUP('Start Here'!$B$2,EntityNumber,2,FALSE)</f>
        <v>510002</v>
      </c>
      <c r="B3099" s="131">
        <f>YEAR('Start Here'!$B$5)</f>
        <v>2025</v>
      </c>
      <c r="C3099" s="213" t="str">
        <f>IF(ISBLANK('Combining-Exhibit 4'!$K$7),"",'Combining-Exhibit 4'!$K$7)</f>
        <v/>
      </c>
      <c r="D3099">
        <v>462300</v>
      </c>
      <c r="E3099" s="115">
        <f>'Combining-Exhibit 4'!N$230</f>
        <v>0</v>
      </c>
      <c r="F3099" t="s">
        <v>812</v>
      </c>
    </row>
    <row r="3100" spans="1:6" x14ac:dyDescent="0.3">
      <c r="A3100">
        <f>VLOOKUP('Start Here'!$B$2,EntityNumber,2,FALSE)</f>
        <v>510002</v>
      </c>
      <c r="B3100" s="131">
        <f>YEAR('Start Here'!$B$5)</f>
        <v>2025</v>
      </c>
      <c r="C3100" s="213" t="str">
        <f>IF(ISBLANK('Combining-Exhibit 4'!$K$7),"",'Combining-Exhibit 4'!$K$7)</f>
        <v/>
      </c>
      <c r="D3100">
        <v>462400</v>
      </c>
      <c r="E3100" s="115">
        <f>'Combining-Exhibit 4'!N$231</f>
        <v>0</v>
      </c>
      <c r="F3100" t="s">
        <v>812</v>
      </c>
    </row>
    <row r="3101" spans="1:6" x14ac:dyDescent="0.3">
      <c r="A3101">
        <f>VLOOKUP('Start Here'!$B$2,EntityNumber,2,FALSE)</f>
        <v>510002</v>
      </c>
      <c r="B3101" s="131">
        <f>YEAR('Start Here'!$B$5)</f>
        <v>2025</v>
      </c>
      <c r="C3101" s="213" t="str">
        <f>IF(ISBLANK('Combining-Exhibit 4'!$K$7),"",'Combining-Exhibit 4'!$K$7)</f>
        <v/>
      </c>
      <c r="D3101">
        <v>462900</v>
      </c>
      <c r="E3101" s="115">
        <f>'Combining-Exhibit 4'!N$232</f>
        <v>0</v>
      </c>
      <c r="F3101" t="s">
        <v>812</v>
      </c>
    </row>
    <row r="3102" spans="1:6" x14ac:dyDescent="0.3">
      <c r="A3102">
        <f>VLOOKUP('Start Here'!$B$2,EntityNumber,2,FALSE)</f>
        <v>510002</v>
      </c>
      <c r="B3102" s="131">
        <f>YEAR('Start Here'!$B$5)</f>
        <v>2025</v>
      </c>
      <c r="C3102" s="213" t="str">
        <f>IF(ISBLANK('Combining-Exhibit 4'!$K$7),"",'Combining-Exhibit 4'!$K$7)</f>
        <v/>
      </c>
      <c r="D3102">
        <v>471100</v>
      </c>
      <c r="E3102" s="115">
        <f>'Combining-Exhibit 4'!N$237</f>
        <v>0</v>
      </c>
      <c r="F3102" t="s">
        <v>812</v>
      </c>
    </row>
    <row r="3103" spans="1:6" x14ac:dyDescent="0.3">
      <c r="A3103">
        <f>VLOOKUP('Start Here'!$B$2,EntityNumber,2,FALSE)</f>
        <v>510002</v>
      </c>
      <c r="B3103" s="131">
        <f>YEAR('Start Here'!$B$5)</f>
        <v>2025</v>
      </c>
      <c r="C3103" s="213" t="str">
        <f>IF(ISBLANK('Combining-Exhibit 4'!$K$7),"",'Combining-Exhibit 4'!$K$7)</f>
        <v/>
      </c>
      <c r="D3103">
        <v>471200</v>
      </c>
      <c r="E3103" s="115">
        <f>'Combining-Exhibit 4'!N$238</f>
        <v>0</v>
      </c>
      <c r="F3103" t="s">
        <v>812</v>
      </c>
    </row>
    <row r="3104" spans="1:6" x14ac:dyDescent="0.3">
      <c r="A3104">
        <f>VLOOKUP('Start Here'!$B$2,EntityNumber,2,FALSE)</f>
        <v>510002</v>
      </c>
      <c r="B3104" s="131">
        <f>YEAR('Start Here'!$B$5)</f>
        <v>2025</v>
      </c>
      <c r="C3104" s="213" t="str">
        <f>IF(ISBLANK('Combining-Exhibit 4'!$K$7),"",'Combining-Exhibit 4'!$K$7)</f>
        <v/>
      </c>
      <c r="D3104">
        <v>471900</v>
      </c>
      <c r="E3104" s="115">
        <f>'Combining-Exhibit 4'!N$239</f>
        <v>0</v>
      </c>
      <c r="F3104" t="s">
        <v>812</v>
      </c>
    </row>
    <row r="3105" spans="1:6" x14ac:dyDescent="0.3">
      <c r="A3105">
        <f>VLOOKUP('Start Here'!$B$2,EntityNumber,2,FALSE)</f>
        <v>510002</v>
      </c>
      <c r="B3105" s="131">
        <f>YEAR('Start Here'!$B$5)</f>
        <v>2025</v>
      </c>
      <c r="C3105" s="213" t="str">
        <f>IF(ISBLANK('Combining-Exhibit 4'!$K$7),"",'Combining-Exhibit 4'!$K$7)</f>
        <v/>
      </c>
      <c r="D3105">
        <v>472100</v>
      </c>
      <c r="E3105" s="115">
        <f>'Combining-Exhibit 4'!N$241</f>
        <v>0</v>
      </c>
      <c r="F3105" t="s">
        <v>812</v>
      </c>
    </row>
    <row r="3106" spans="1:6" x14ac:dyDescent="0.3">
      <c r="A3106">
        <f>VLOOKUP('Start Here'!$B$2,EntityNumber,2,FALSE)</f>
        <v>510002</v>
      </c>
      <c r="B3106" s="131">
        <f>YEAR('Start Here'!$B$5)</f>
        <v>2025</v>
      </c>
      <c r="C3106" s="213" t="str">
        <f>IF(ISBLANK('Combining-Exhibit 4'!$K$7),"",'Combining-Exhibit 4'!$K$7)</f>
        <v/>
      </c>
      <c r="D3106">
        <v>471900</v>
      </c>
      <c r="E3106" s="115">
        <f>'Combining-Exhibit 4'!N$242</f>
        <v>0</v>
      </c>
      <c r="F3106" t="s">
        <v>812</v>
      </c>
    </row>
    <row r="3107" spans="1:6" x14ac:dyDescent="0.3">
      <c r="A3107">
        <f>VLOOKUP('Start Here'!$B$2,EntityNumber,2,FALSE)</f>
        <v>510002</v>
      </c>
      <c r="B3107" s="131">
        <f>YEAR('Start Here'!$B$5)</f>
        <v>2025</v>
      </c>
      <c r="C3107" s="213" t="str">
        <f>IF(ISBLANK('Combining-Exhibit 4'!$K$7),"",'Combining-Exhibit 4'!$K$7)</f>
        <v/>
      </c>
      <c r="D3107">
        <v>475000</v>
      </c>
      <c r="E3107" s="115">
        <f>'Combining-Exhibit 4'!N$245</f>
        <v>0</v>
      </c>
      <c r="F3107" t="s">
        <v>812</v>
      </c>
    </row>
    <row r="3108" spans="1:6" x14ac:dyDescent="0.3">
      <c r="A3108">
        <f>VLOOKUP('Start Here'!$B$2,EntityNumber,2,FALSE)</f>
        <v>510002</v>
      </c>
      <c r="B3108" s="131">
        <f>YEAR('Start Here'!$B$5)</f>
        <v>2025</v>
      </c>
      <c r="C3108" s="213" t="str">
        <f>IF(ISBLANK('Combining-Exhibit 4'!$K$7),"",'Combining-Exhibit 4'!$K$7)</f>
        <v/>
      </c>
      <c r="D3108">
        <v>480000</v>
      </c>
      <c r="E3108" s="115">
        <f>'Combining-Exhibit 4'!N$246</f>
        <v>0</v>
      </c>
      <c r="F3108" t="s">
        <v>812</v>
      </c>
    </row>
    <row r="3109" spans="1:6" x14ac:dyDescent="0.3">
      <c r="A3109">
        <f>VLOOKUP('Start Here'!$B$2,EntityNumber,2,FALSE)</f>
        <v>510002</v>
      </c>
      <c r="B3109" s="131">
        <f>YEAR('Start Here'!$B$5)</f>
        <v>2025</v>
      </c>
      <c r="C3109" s="213" t="str">
        <f>IF(ISBLANK('Combining-Exhibit 4'!$K$7),"",'Combining-Exhibit 4'!$K$7)</f>
        <v/>
      </c>
      <c r="D3109">
        <v>485000</v>
      </c>
      <c r="E3109" s="115">
        <f>'Combining-Exhibit 4'!N$247</f>
        <v>0</v>
      </c>
      <c r="F3109" t="s">
        <v>812</v>
      </c>
    </row>
    <row r="3110" spans="1:6" x14ac:dyDescent="0.3">
      <c r="A3110">
        <f>VLOOKUP('Start Here'!$B$2,EntityNumber,2,FALSE)</f>
        <v>510002</v>
      </c>
      <c r="B3110" s="131">
        <f>YEAR('Start Here'!$B$5)</f>
        <v>2025</v>
      </c>
      <c r="C3110" s="213" t="str">
        <f>IF(ISBLANK('Combining-Exhibit 4'!$K$7),"",'Combining-Exhibit 4'!$K$7)</f>
        <v/>
      </c>
      <c r="D3110">
        <v>489000</v>
      </c>
      <c r="E3110" s="115">
        <f>'Combining-Exhibit 4'!N$248</f>
        <v>0</v>
      </c>
      <c r="F3110" t="s">
        <v>812</v>
      </c>
    </row>
    <row r="3111" spans="1:6" x14ac:dyDescent="0.3">
      <c r="A3111">
        <f>VLOOKUP('Start Here'!$B$2,EntityNumber,2,FALSE)</f>
        <v>510002</v>
      </c>
      <c r="B3111" s="131">
        <f>YEAR('Start Here'!$B$5)</f>
        <v>2025</v>
      </c>
      <c r="C3111" s="213" t="str">
        <f>IF(ISBLANK('Combining-Exhibit 4'!$K$7),"",'Combining-Exhibit 4'!$K$7)</f>
        <v/>
      </c>
      <c r="D3111">
        <v>37100</v>
      </c>
      <c r="E3111" s="115">
        <f>'Combining-Exhibit 4'!N$253</f>
        <v>0</v>
      </c>
      <c r="F3111" t="s">
        <v>812</v>
      </c>
    </row>
    <row r="3112" spans="1:6" x14ac:dyDescent="0.3">
      <c r="A3112">
        <f>VLOOKUP('Start Here'!$B$2,EntityNumber,2,FALSE)</f>
        <v>510002</v>
      </c>
      <c r="B3112" s="131">
        <f>YEAR('Start Here'!$B$5)</f>
        <v>2025</v>
      </c>
      <c r="C3112" s="213" t="str">
        <f>IF(ISBLANK('Combining-Exhibit 4'!$K$7),"",'Combining-Exhibit 4'!$K$7)</f>
        <v/>
      </c>
      <c r="D3112">
        <v>91100</v>
      </c>
      <c r="E3112" s="115">
        <f>'Combining-Exhibit 4'!N$254*-1</f>
        <v>0</v>
      </c>
      <c r="F3112" t="s">
        <v>812</v>
      </c>
    </row>
    <row r="3113" spans="1:6" x14ac:dyDescent="0.3">
      <c r="A3113">
        <f>VLOOKUP('Start Here'!$B$2,EntityNumber,2,FALSE)</f>
        <v>510002</v>
      </c>
      <c r="B3113" s="131">
        <f>YEAR('Start Here'!$B$5)</f>
        <v>2025</v>
      </c>
      <c r="C3113" s="213" t="str">
        <f>IF(ISBLANK('Combining-Exhibit 4'!$K$7),"",'Combining-Exhibit 4'!$K$7)</f>
        <v/>
      </c>
      <c r="D3113">
        <v>37200</v>
      </c>
      <c r="E3113" s="115">
        <f>'Combining-Exhibit 4'!N$255</f>
        <v>0</v>
      </c>
      <c r="F3113" t="s">
        <v>812</v>
      </c>
    </row>
    <row r="3114" spans="1:6" x14ac:dyDescent="0.3">
      <c r="A3114">
        <f>VLOOKUP('Start Here'!$B$2,EntityNumber,2,FALSE)</f>
        <v>510002</v>
      </c>
      <c r="B3114" s="131">
        <f>YEAR('Start Here'!$B$5)</f>
        <v>2025</v>
      </c>
      <c r="C3114" s="213" t="str">
        <f>IF(ISBLANK('Combining-Exhibit 4'!$K$7),"",'Combining-Exhibit 4'!$K$7)</f>
        <v/>
      </c>
      <c r="D3114">
        <v>37300</v>
      </c>
      <c r="E3114" s="115">
        <f>'Combining-Exhibit 4'!N$256</f>
        <v>0</v>
      </c>
      <c r="F3114" t="s">
        <v>812</v>
      </c>
    </row>
    <row r="3115" spans="1:6" x14ac:dyDescent="0.3">
      <c r="A3115">
        <f>VLOOKUP('Start Here'!$B$2,EntityNumber,2,FALSE)</f>
        <v>510002</v>
      </c>
      <c r="B3115" s="131">
        <f>YEAR('Start Here'!$B$5)</f>
        <v>2025</v>
      </c>
      <c r="C3115" s="213" t="str">
        <f>IF(ISBLANK('Combining-Exhibit 4'!$K$7),"",'Combining-Exhibit 4'!$K$7)</f>
        <v/>
      </c>
      <c r="D3115">
        <v>37400</v>
      </c>
      <c r="E3115" s="115">
        <f>'Combining-Exhibit 4'!N$257</f>
        <v>0</v>
      </c>
      <c r="F3115" t="s">
        <v>812</v>
      </c>
    </row>
    <row r="3116" spans="1:6" x14ac:dyDescent="0.3">
      <c r="A3116">
        <f>VLOOKUP('Start Here'!$B$2,EntityNumber,2,FALSE)</f>
        <v>510002</v>
      </c>
      <c r="B3116" s="131">
        <f>YEAR('Start Here'!$B$5)</f>
        <v>2025</v>
      </c>
      <c r="C3116" s="213" t="str">
        <f>IF(ISBLANK('Combining-Exhibit 4'!$K$7),"",'Combining-Exhibit 4'!$K$7)</f>
        <v/>
      </c>
      <c r="D3116">
        <v>91200</v>
      </c>
      <c r="E3116" s="115">
        <f>'Combining-Exhibit 4'!N$258*-1</f>
        <v>0</v>
      </c>
      <c r="F3116" t="s">
        <v>812</v>
      </c>
    </row>
    <row r="3117" spans="1:6" x14ac:dyDescent="0.3">
      <c r="A3117">
        <f>VLOOKUP('Start Here'!$B$2,EntityNumber,2,FALSE)</f>
        <v>510002</v>
      </c>
      <c r="B3117" s="131">
        <f>YEAR('Start Here'!$B$5)</f>
        <v>2025</v>
      </c>
      <c r="C3117" s="213" t="str">
        <f>IF(ISBLANK('Combining-Exhibit 4'!$K$7),"",'Combining-Exhibit 4'!$K$7)</f>
        <v/>
      </c>
      <c r="D3117">
        <v>91500</v>
      </c>
      <c r="E3117" s="115">
        <f>'Combining-Exhibit 4'!N$259*-1</f>
        <v>0</v>
      </c>
      <c r="F3117" t="s">
        <v>812</v>
      </c>
    </row>
    <row r="3118" spans="1:6" x14ac:dyDescent="0.3">
      <c r="A3118">
        <f>VLOOKUP('Start Here'!$B$2,EntityNumber,2,FALSE)</f>
        <v>510002</v>
      </c>
      <c r="B3118" s="131">
        <f>YEAR('Start Here'!$B$5)</f>
        <v>2025</v>
      </c>
      <c r="C3118" s="213" t="str">
        <f>IF(ISBLANK('Combining-Exhibit 4'!$K$7),"",'Combining-Exhibit 4'!$K$7)</f>
        <v/>
      </c>
      <c r="D3118">
        <f>IF('Combining-Exhibit 4'!K$262&gt;0,37600,91300)</f>
        <v>91300</v>
      </c>
      <c r="E3118" s="115">
        <f>IF('Combining-Exhibit 4'!N$262&gt;0,'Combining-Exhibit 4'!N$262,'Combining-Exhibit 4'!N$262*-1)</f>
        <v>0</v>
      </c>
      <c r="F3118" t="s">
        <v>812</v>
      </c>
    </row>
    <row r="3119" spans="1:6" x14ac:dyDescent="0.3">
      <c r="A3119">
        <f>VLOOKUP('Start Here'!$B$2,EntityNumber,2,FALSE)</f>
        <v>510002</v>
      </c>
      <c r="B3119" s="131">
        <f>YEAR('Start Here'!$B$5)</f>
        <v>2025</v>
      </c>
      <c r="C3119" s="213" t="str">
        <f>IF(ISBLANK('Combining-Exhibit 4'!$K$7),"",'Combining-Exhibit 4'!$K$7)</f>
        <v/>
      </c>
      <c r="D3119">
        <f>IF('Combining-Exhibit 4'!K$263&gt;0,37500,91400)</f>
        <v>91400</v>
      </c>
      <c r="E3119" s="115">
        <f>IF('Combining-Exhibit 4'!N$263&gt;0,'Combining-Exhibit 4'!N$263,'Combining-Exhibit 4'!N$263*-1)</f>
        <v>0</v>
      </c>
      <c r="F3119" t="s">
        <v>812</v>
      </c>
    </row>
    <row r="3120" spans="1:6" x14ac:dyDescent="0.3">
      <c r="A3120">
        <f>VLOOKUP('Start Here'!$B$2,EntityNumber,2,FALSE)</f>
        <v>510002</v>
      </c>
      <c r="B3120" s="131">
        <f>YEAR('Start Here'!$B$5)</f>
        <v>2025</v>
      </c>
      <c r="C3120" s="213" t="str">
        <f>IF(ISBLANK('Combining-Exhibit 4'!$O$7),"",'Combining-Exhibit 4'!$O$7)</f>
        <v/>
      </c>
      <c r="D3120">
        <v>31100</v>
      </c>
      <c r="E3120" s="115">
        <f>'Combining-Exhibit 4'!O$11</f>
        <v>0</v>
      </c>
      <c r="F3120" t="s">
        <v>812</v>
      </c>
    </row>
    <row r="3121" spans="1:6" x14ac:dyDescent="0.3">
      <c r="A3121">
        <f>VLOOKUP('Start Here'!$B$2,EntityNumber,2,FALSE)</f>
        <v>510002</v>
      </c>
      <c r="B3121" s="131">
        <f>YEAR('Start Here'!$B$5)</f>
        <v>2025</v>
      </c>
      <c r="C3121" s="213" t="str">
        <f>IF(ISBLANK('Combining-Exhibit 4'!$O$7),"",'Combining-Exhibit 4'!$O$7)</f>
        <v/>
      </c>
      <c r="D3121">
        <v>31200</v>
      </c>
      <c r="E3121" s="115">
        <f>'Combining-Exhibit 4'!O$12</f>
        <v>0</v>
      </c>
      <c r="F3121" t="s">
        <v>812</v>
      </c>
    </row>
    <row r="3122" spans="1:6" x14ac:dyDescent="0.3">
      <c r="A3122">
        <f>VLOOKUP('Start Here'!$B$2,EntityNumber,2,FALSE)</f>
        <v>510002</v>
      </c>
      <c r="B3122" s="131">
        <f>YEAR('Start Here'!$B$5)</f>
        <v>2025</v>
      </c>
      <c r="C3122" s="213" t="str">
        <f>IF(ISBLANK('Combining-Exhibit 4'!$O$7),"",'Combining-Exhibit 4'!$O$7)</f>
        <v/>
      </c>
      <c r="D3122">
        <v>31300</v>
      </c>
      <c r="E3122" s="115">
        <f>'Combining-Exhibit 4'!O$13</f>
        <v>0</v>
      </c>
      <c r="F3122" t="s">
        <v>812</v>
      </c>
    </row>
    <row r="3123" spans="1:6" x14ac:dyDescent="0.3">
      <c r="A3123">
        <f>VLOOKUP('Start Here'!$B$2,EntityNumber,2,FALSE)</f>
        <v>510002</v>
      </c>
      <c r="B3123" s="131">
        <f>YEAR('Start Here'!$B$5)</f>
        <v>2025</v>
      </c>
      <c r="C3123" s="213" t="str">
        <f>IF(ISBLANK('Combining-Exhibit 4'!$O$7),"",'Combining-Exhibit 4'!$O$7)</f>
        <v/>
      </c>
      <c r="D3123">
        <v>31400</v>
      </c>
      <c r="E3123" s="115">
        <f>'Combining-Exhibit 4'!O$14</f>
        <v>0</v>
      </c>
      <c r="F3123" t="s">
        <v>812</v>
      </c>
    </row>
    <row r="3124" spans="1:6" x14ac:dyDescent="0.3">
      <c r="A3124">
        <f>VLOOKUP('Start Here'!$B$2,EntityNumber,2,FALSE)</f>
        <v>510002</v>
      </c>
      <c r="B3124" s="131">
        <f>YEAR('Start Here'!$B$5)</f>
        <v>2025</v>
      </c>
      <c r="C3124" s="213" t="str">
        <f>IF(ISBLANK('Combining-Exhibit 4'!$O$7),"",'Combining-Exhibit 4'!$O$7)</f>
        <v/>
      </c>
      <c r="D3124">
        <v>31500</v>
      </c>
      <c r="E3124" s="115">
        <f>'Combining-Exhibit 4'!O$15</f>
        <v>0</v>
      </c>
      <c r="F3124" t="s">
        <v>812</v>
      </c>
    </row>
    <row r="3125" spans="1:6" x14ac:dyDescent="0.3">
      <c r="A3125">
        <f>VLOOKUP('Start Here'!$B$2,EntityNumber,2,FALSE)</f>
        <v>510002</v>
      </c>
      <c r="B3125" s="131">
        <f>YEAR('Start Here'!$B$5)</f>
        <v>2025</v>
      </c>
      <c r="C3125" s="213" t="str">
        <f>IF(ISBLANK('Combining-Exhibit 4'!$O$7),"",'Combining-Exhibit 4'!$O$7)</f>
        <v/>
      </c>
      <c r="D3125">
        <v>31600</v>
      </c>
      <c r="E3125" s="115">
        <f>'Combining-Exhibit 4'!O$16</f>
        <v>0</v>
      </c>
      <c r="F3125" t="s">
        <v>812</v>
      </c>
    </row>
    <row r="3126" spans="1:6" x14ac:dyDescent="0.3">
      <c r="A3126">
        <f>VLOOKUP('Start Here'!$B$2,EntityNumber,2,FALSE)</f>
        <v>510002</v>
      </c>
      <c r="B3126" s="131">
        <f>YEAR('Start Here'!$B$5)</f>
        <v>2025</v>
      </c>
      <c r="C3126" s="213" t="str">
        <f>IF(ISBLANK('Combining-Exhibit 4'!$O$7),"",'Combining-Exhibit 4'!$O$7)</f>
        <v/>
      </c>
      <c r="D3126">
        <v>31800</v>
      </c>
      <c r="E3126" s="115">
        <f>'Combining-Exhibit 4'!O$17</f>
        <v>0</v>
      </c>
      <c r="F3126" t="s">
        <v>812</v>
      </c>
    </row>
    <row r="3127" spans="1:6" x14ac:dyDescent="0.3">
      <c r="A3127">
        <f>VLOOKUP('Start Here'!$B$2,EntityNumber,2,FALSE)</f>
        <v>510002</v>
      </c>
      <c r="B3127" s="131">
        <f>YEAR('Start Here'!$B$5)</f>
        <v>2025</v>
      </c>
      <c r="C3127" s="213" t="str">
        <f>IF(ISBLANK('Combining-Exhibit 4'!$O$7),"",'Combining-Exhibit 4'!$O$7)</f>
        <v/>
      </c>
      <c r="D3127">
        <v>31900</v>
      </c>
      <c r="E3127" s="115">
        <f>'Combining-Exhibit 4'!O$18</f>
        <v>0</v>
      </c>
      <c r="F3127" t="s">
        <v>812</v>
      </c>
    </row>
    <row r="3128" spans="1:6" x14ac:dyDescent="0.3">
      <c r="A3128">
        <f>VLOOKUP('Start Here'!$B$2,EntityNumber,2,FALSE)</f>
        <v>510002</v>
      </c>
      <c r="B3128" s="131">
        <f>YEAR('Start Here'!$B$5)</f>
        <v>2025</v>
      </c>
      <c r="C3128" s="213" t="str">
        <f>IF(ISBLANK('Combining-Exhibit 4'!$O$7),"",'Combining-Exhibit 4'!$O$7)</f>
        <v/>
      </c>
      <c r="D3128">
        <v>32000</v>
      </c>
      <c r="E3128" s="115">
        <f>'Combining-Exhibit 4'!O$21</f>
        <v>0</v>
      </c>
      <c r="F3128" t="s">
        <v>812</v>
      </c>
    </row>
    <row r="3129" spans="1:6" x14ac:dyDescent="0.3">
      <c r="A3129">
        <f>VLOOKUP('Start Here'!$B$2,EntityNumber,2,FALSE)</f>
        <v>510002</v>
      </c>
      <c r="B3129" s="131">
        <f>YEAR('Start Here'!$B$5)</f>
        <v>2025</v>
      </c>
      <c r="C3129" s="213" t="str">
        <f>IF(ISBLANK('Combining-Exhibit 4'!$O$7),"",'Combining-Exhibit 4'!$O$7)</f>
        <v/>
      </c>
      <c r="D3129">
        <v>33100</v>
      </c>
      <c r="E3129" s="115">
        <f>'Combining-Exhibit 4'!O$24</f>
        <v>0</v>
      </c>
      <c r="F3129" t="s">
        <v>812</v>
      </c>
    </row>
    <row r="3130" spans="1:6" x14ac:dyDescent="0.3">
      <c r="A3130">
        <f>VLOOKUP('Start Here'!$B$2,EntityNumber,2,FALSE)</f>
        <v>510002</v>
      </c>
      <c r="B3130" s="131">
        <f>YEAR('Start Here'!$B$5)</f>
        <v>2025</v>
      </c>
      <c r="C3130" s="213" t="str">
        <f>IF(ISBLANK('Combining-Exhibit 4'!$O$7),"",'Combining-Exhibit 4'!$O$7)</f>
        <v/>
      </c>
      <c r="D3130">
        <v>33200</v>
      </c>
      <c r="E3130" s="115">
        <f>'Combining-Exhibit 4'!O$25</f>
        <v>0</v>
      </c>
      <c r="F3130" t="s">
        <v>812</v>
      </c>
    </row>
    <row r="3131" spans="1:6" x14ac:dyDescent="0.3">
      <c r="A3131">
        <f>VLOOKUP('Start Here'!$B$2,EntityNumber,2,FALSE)</f>
        <v>510002</v>
      </c>
      <c r="B3131" s="131">
        <f>YEAR('Start Here'!$B$5)</f>
        <v>2025</v>
      </c>
      <c r="C3131" s="213" t="str">
        <f>IF(ISBLANK('Combining-Exhibit 4'!$O$7),"",'Combining-Exhibit 4'!$O$7)</f>
        <v/>
      </c>
      <c r="D3131">
        <v>33300</v>
      </c>
      <c r="E3131" s="115">
        <f>'Combining-Exhibit 4'!O$26</f>
        <v>0</v>
      </c>
      <c r="F3131" t="s">
        <v>812</v>
      </c>
    </row>
    <row r="3132" spans="1:6" x14ac:dyDescent="0.3">
      <c r="A3132">
        <f>VLOOKUP('Start Here'!$B$2,EntityNumber,2,FALSE)</f>
        <v>510002</v>
      </c>
      <c r="B3132" s="131">
        <f>YEAR('Start Here'!$B$5)</f>
        <v>2025</v>
      </c>
      <c r="C3132" s="213" t="str">
        <f>IF(ISBLANK('Combining-Exhibit 4'!$O$7),"",'Combining-Exhibit 4'!$O$7)</f>
        <v/>
      </c>
      <c r="D3132">
        <v>33400</v>
      </c>
      <c r="E3132" s="115">
        <f>'Combining-Exhibit 4'!O$27</f>
        <v>0</v>
      </c>
      <c r="F3132" t="s">
        <v>812</v>
      </c>
    </row>
    <row r="3133" spans="1:6" x14ac:dyDescent="0.3">
      <c r="A3133">
        <f>VLOOKUP('Start Here'!$B$2,EntityNumber,2,FALSE)</f>
        <v>510002</v>
      </c>
      <c r="B3133" s="131">
        <f>YEAR('Start Here'!$B$5)</f>
        <v>2025</v>
      </c>
      <c r="C3133" s="213" t="str">
        <f>IF(ISBLANK('Combining-Exhibit 4'!$O$7),"",'Combining-Exhibit 4'!$O$7)</f>
        <v/>
      </c>
      <c r="D3133">
        <v>33501</v>
      </c>
      <c r="E3133" s="115">
        <f>'Combining-Exhibit 4'!O$29</f>
        <v>0</v>
      </c>
      <c r="F3133" t="s">
        <v>812</v>
      </c>
    </row>
    <row r="3134" spans="1:6" x14ac:dyDescent="0.3">
      <c r="A3134">
        <f>VLOOKUP('Start Here'!$B$2,EntityNumber,2,FALSE)</f>
        <v>510002</v>
      </c>
      <c r="B3134" s="131">
        <f>YEAR('Start Here'!$B$5)</f>
        <v>2025</v>
      </c>
      <c r="C3134" s="213" t="str">
        <f>IF(ISBLANK('Combining-Exhibit 4'!$O$7),"",'Combining-Exhibit 4'!$O$7)</f>
        <v/>
      </c>
      <c r="D3134">
        <v>33502</v>
      </c>
      <c r="E3134" s="115">
        <f>'Combining-Exhibit 4'!O$30</f>
        <v>0</v>
      </c>
      <c r="F3134" t="s">
        <v>812</v>
      </c>
    </row>
    <row r="3135" spans="1:6" x14ac:dyDescent="0.3">
      <c r="A3135">
        <f>VLOOKUP('Start Here'!$B$2,EntityNumber,2,FALSE)</f>
        <v>510002</v>
      </c>
      <c r="B3135" s="131">
        <f>YEAR('Start Here'!$B$5)</f>
        <v>2025</v>
      </c>
      <c r="C3135" s="213" t="str">
        <f>IF(ISBLANK('Combining-Exhibit 4'!$O$7),"",'Combining-Exhibit 4'!$O$7)</f>
        <v/>
      </c>
      <c r="D3135">
        <v>33504</v>
      </c>
      <c r="E3135" s="115">
        <f>'Combining-Exhibit 4'!O$31</f>
        <v>0</v>
      </c>
      <c r="F3135" t="s">
        <v>812</v>
      </c>
    </row>
    <row r="3136" spans="1:6" x14ac:dyDescent="0.3">
      <c r="A3136">
        <f>VLOOKUP('Start Here'!$B$2,EntityNumber,2,FALSE)</f>
        <v>510002</v>
      </c>
      <c r="B3136" s="131">
        <f>YEAR('Start Here'!$B$5)</f>
        <v>2025</v>
      </c>
      <c r="C3136" s="213" t="str">
        <f>IF(ISBLANK('Combining-Exhibit 4'!$O$7),"",'Combining-Exhibit 4'!$O$7)</f>
        <v/>
      </c>
      <c r="D3136">
        <v>33505</v>
      </c>
      <c r="E3136" s="115">
        <f>'Combining-Exhibit 4'!O$32</f>
        <v>0</v>
      </c>
      <c r="F3136" t="s">
        <v>812</v>
      </c>
    </row>
    <row r="3137" spans="1:6" x14ac:dyDescent="0.3">
      <c r="A3137">
        <f>VLOOKUP('Start Here'!$B$2,EntityNumber,2,FALSE)</f>
        <v>510002</v>
      </c>
      <c r="B3137" s="131">
        <f>YEAR('Start Here'!$B$5)</f>
        <v>2025</v>
      </c>
      <c r="C3137" s="213" t="str">
        <f>IF(ISBLANK('Combining-Exhibit 4'!$O$7),"",'Combining-Exhibit 4'!$O$7)</f>
        <v/>
      </c>
      <c r="D3137">
        <v>33506</v>
      </c>
      <c r="E3137" s="115">
        <f>'Combining-Exhibit 4'!O$33</f>
        <v>0</v>
      </c>
      <c r="F3137" t="s">
        <v>812</v>
      </c>
    </row>
    <row r="3138" spans="1:6" x14ac:dyDescent="0.3">
      <c r="A3138">
        <f>VLOOKUP('Start Here'!$B$2,EntityNumber,2,FALSE)</f>
        <v>510002</v>
      </c>
      <c r="B3138" s="131">
        <f>YEAR('Start Here'!$B$5)</f>
        <v>2025</v>
      </c>
      <c r="C3138" s="213" t="str">
        <f>IF(ISBLANK('Combining-Exhibit 4'!$O$7),"",'Combining-Exhibit 4'!$O$7)</f>
        <v/>
      </c>
      <c r="D3138">
        <v>33507</v>
      </c>
      <c r="E3138" s="115">
        <f>'Combining-Exhibit 4'!O$34</f>
        <v>0</v>
      </c>
      <c r="F3138" t="s">
        <v>812</v>
      </c>
    </row>
    <row r="3139" spans="1:6" x14ac:dyDescent="0.3">
      <c r="A3139">
        <f>VLOOKUP('Start Here'!$B$2,EntityNumber,2,FALSE)</f>
        <v>510002</v>
      </c>
      <c r="B3139" s="131">
        <f>YEAR('Start Here'!$B$5)</f>
        <v>2025</v>
      </c>
      <c r="C3139" s="213" t="str">
        <f>IF(ISBLANK('Combining-Exhibit 4'!$O$7),"",'Combining-Exhibit 4'!$O$7)</f>
        <v/>
      </c>
      <c r="D3139">
        <v>33508</v>
      </c>
      <c r="E3139" s="115">
        <f>'Combining-Exhibit 4'!O$35</f>
        <v>0</v>
      </c>
      <c r="F3139" t="s">
        <v>812</v>
      </c>
    </row>
    <row r="3140" spans="1:6" x14ac:dyDescent="0.3">
      <c r="A3140">
        <f>VLOOKUP('Start Here'!$B$2,EntityNumber,2,FALSE)</f>
        <v>510002</v>
      </c>
      <c r="B3140" s="131">
        <f>YEAR('Start Here'!$B$5)</f>
        <v>2025</v>
      </c>
      <c r="C3140" s="213" t="str">
        <f>IF(ISBLANK('Combining-Exhibit 4'!$O$7),"",'Combining-Exhibit 4'!$O$7)</f>
        <v/>
      </c>
      <c r="D3140">
        <v>33509</v>
      </c>
      <c r="E3140" s="115">
        <f>'Combining-Exhibit 4'!O$36</f>
        <v>0</v>
      </c>
      <c r="F3140" t="s">
        <v>812</v>
      </c>
    </row>
    <row r="3141" spans="1:6" x14ac:dyDescent="0.3">
      <c r="A3141">
        <f>VLOOKUP('Start Here'!$B$2,EntityNumber,2,FALSE)</f>
        <v>510002</v>
      </c>
      <c r="B3141" s="131">
        <f>YEAR('Start Here'!$B$5)</f>
        <v>2025</v>
      </c>
      <c r="C3141" s="213" t="str">
        <f>IF(ISBLANK('Combining-Exhibit 4'!$O$7),"",'Combining-Exhibit 4'!$O$7)</f>
        <v/>
      </c>
      <c r="D3141">
        <v>33510</v>
      </c>
      <c r="E3141" s="115">
        <f>'Combining-Exhibit 4'!O$37</f>
        <v>0</v>
      </c>
      <c r="F3141" t="s">
        <v>812</v>
      </c>
    </row>
    <row r="3142" spans="1:6" x14ac:dyDescent="0.3">
      <c r="A3142">
        <f>VLOOKUP('Start Here'!$B$2,EntityNumber,2,FALSE)</f>
        <v>510002</v>
      </c>
      <c r="B3142" s="131">
        <f>YEAR('Start Here'!$B$5)</f>
        <v>2025</v>
      </c>
      <c r="C3142" s="213" t="str">
        <f>IF(ISBLANK('Combining-Exhibit 4'!$O$7),"",'Combining-Exhibit 4'!$O$7)</f>
        <v/>
      </c>
      <c r="D3142">
        <v>33511</v>
      </c>
      <c r="E3142" s="115">
        <f>'Combining-Exhibit 4'!O$38</f>
        <v>0</v>
      </c>
      <c r="F3142" t="s">
        <v>812</v>
      </c>
    </row>
    <row r="3143" spans="1:6" x14ac:dyDescent="0.3">
      <c r="A3143">
        <f>VLOOKUP('Start Here'!$B$2,EntityNumber,2,FALSE)</f>
        <v>510002</v>
      </c>
      <c r="B3143" s="131">
        <f>YEAR('Start Here'!$B$5)</f>
        <v>2025</v>
      </c>
      <c r="C3143" s="213" t="str">
        <f>IF(ISBLANK('Combining-Exhibit 4'!$O$7),"",'Combining-Exhibit 4'!$O$7)</f>
        <v/>
      </c>
      <c r="D3143">
        <v>33513</v>
      </c>
      <c r="E3143" s="115">
        <f>'Combining-Exhibit 4'!O$39</f>
        <v>0</v>
      </c>
      <c r="F3143" t="s">
        <v>812</v>
      </c>
    </row>
    <row r="3144" spans="1:6" x14ac:dyDescent="0.3">
      <c r="A3144">
        <f>VLOOKUP('Start Here'!$B$2,EntityNumber,2,FALSE)</f>
        <v>510002</v>
      </c>
      <c r="B3144" s="131">
        <f>YEAR('Start Here'!$B$5)</f>
        <v>2025</v>
      </c>
      <c r="C3144" s="213" t="str">
        <f>IF(ISBLANK('Combining-Exhibit 4'!$O$7),"",'Combining-Exhibit 4'!$O$7)</f>
        <v/>
      </c>
      <c r="D3144">
        <v>33514</v>
      </c>
      <c r="E3144" s="115">
        <f>'Combining-Exhibit 4'!O$40</f>
        <v>0</v>
      </c>
      <c r="F3144" t="s">
        <v>812</v>
      </c>
    </row>
    <row r="3145" spans="1:6" x14ac:dyDescent="0.3">
      <c r="A3145">
        <f>VLOOKUP('Start Here'!$B$2,EntityNumber,2,FALSE)</f>
        <v>510002</v>
      </c>
      <c r="B3145" s="131">
        <f>YEAR('Start Here'!$B$5)</f>
        <v>2025</v>
      </c>
      <c r="C3145" s="213" t="str">
        <f>IF(ISBLANK('Combining-Exhibit 4'!$O$7),"",'Combining-Exhibit 4'!$O$7)</f>
        <v/>
      </c>
      <c r="D3145">
        <v>33515</v>
      </c>
      <c r="E3145" s="115">
        <f>'Combining-Exhibit 4'!O$41</f>
        <v>0</v>
      </c>
      <c r="F3145" t="s">
        <v>812</v>
      </c>
    </row>
    <row r="3146" spans="1:6" x14ac:dyDescent="0.3">
      <c r="A3146">
        <f>VLOOKUP('Start Here'!$B$2,EntityNumber,2,FALSE)</f>
        <v>510002</v>
      </c>
      <c r="B3146" s="131">
        <f>YEAR('Start Here'!$B$5)</f>
        <v>2025</v>
      </c>
      <c r="C3146" s="213" t="str">
        <f>IF(ISBLANK('Combining-Exhibit 4'!$O$7),"",'Combining-Exhibit 4'!$O$7)</f>
        <v/>
      </c>
      <c r="D3146">
        <v>33516</v>
      </c>
      <c r="E3146" s="115">
        <f>'Combining-Exhibit 4'!O$42</f>
        <v>0</v>
      </c>
      <c r="F3146" t="s">
        <v>812</v>
      </c>
    </row>
    <row r="3147" spans="1:6" x14ac:dyDescent="0.3">
      <c r="A3147">
        <f>VLOOKUP('Start Here'!$B$2,EntityNumber,2,FALSE)</f>
        <v>510002</v>
      </c>
      <c r="B3147" s="131">
        <f>YEAR('Start Here'!$B$5)</f>
        <v>2025</v>
      </c>
      <c r="C3147" s="213" t="str">
        <f>IF(ISBLANK('Combining-Exhibit 4'!$O$7),"",'Combining-Exhibit 4'!$O$7)</f>
        <v/>
      </c>
      <c r="D3147">
        <v>33517</v>
      </c>
      <c r="E3147" s="115">
        <f>'Combining-Exhibit 4'!O$43</f>
        <v>0</v>
      </c>
      <c r="F3147" t="s">
        <v>812</v>
      </c>
    </row>
    <row r="3148" spans="1:6" x14ac:dyDescent="0.3">
      <c r="A3148">
        <f>VLOOKUP('Start Here'!$B$2,EntityNumber,2,FALSE)</f>
        <v>510002</v>
      </c>
      <c r="B3148" s="131">
        <f>YEAR('Start Here'!$B$5)</f>
        <v>2025</v>
      </c>
      <c r="C3148" s="213" t="str">
        <f>IF(ISBLANK('Combining-Exhibit 4'!$O$7),"",'Combining-Exhibit 4'!$O$7)</f>
        <v/>
      </c>
      <c r="D3148">
        <v>33518</v>
      </c>
      <c r="E3148" s="115">
        <f>'Combining-Exhibit 4'!O$44</f>
        <v>0</v>
      </c>
      <c r="F3148" t="s">
        <v>812</v>
      </c>
    </row>
    <row r="3149" spans="1:6" x14ac:dyDescent="0.3">
      <c r="A3149">
        <f>VLOOKUP('Start Here'!$B$2,EntityNumber,2,FALSE)</f>
        <v>510002</v>
      </c>
      <c r="B3149" s="131">
        <f>YEAR('Start Here'!$B$5)</f>
        <v>2025</v>
      </c>
      <c r="C3149" s="213" t="str">
        <f>IF(ISBLANK('Combining-Exhibit 4'!$O$7),"",'Combining-Exhibit 4'!$O$7)</f>
        <v/>
      </c>
      <c r="D3149">
        <v>33519</v>
      </c>
      <c r="E3149" s="115">
        <f>'Combining-Exhibit 4'!O$45</f>
        <v>0</v>
      </c>
      <c r="F3149" t="s">
        <v>812</v>
      </c>
    </row>
    <row r="3150" spans="1:6" x14ac:dyDescent="0.3">
      <c r="A3150">
        <f>VLOOKUP('Start Here'!$B$2,EntityNumber,2,FALSE)</f>
        <v>510002</v>
      </c>
      <c r="B3150" s="131">
        <f>YEAR('Start Here'!$B$5)</f>
        <v>2025</v>
      </c>
      <c r="C3150" s="213" t="str">
        <f>IF(ISBLANK('Combining-Exhibit 4'!$O$7),"",'Combining-Exhibit 4'!$O$7)</f>
        <v/>
      </c>
      <c r="D3150">
        <v>33599</v>
      </c>
      <c r="E3150" s="115">
        <f>'Combining-Exhibit 4'!O$46</f>
        <v>0</v>
      </c>
      <c r="F3150" t="s">
        <v>812</v>
      </c>
    </row>
    <row r="3151" spans="1:6" x14ac:dyDescent="0.3">
      <c r="A3151">
        <f>VLOOKUP('Start Here'!$B$2,EntityNumber,2,FALSE)</f>
        <v>510002</v>
      </c>
      <c r="B3151" s="131">
        <f>YEAR('Start Here'!$B$5)</f>
        <v>2025</v>
      </c>
      <c r="C3151" s="213" t="str">
        <f>IF(ISBLANK('Combining-Exhibit 4'!$O$7),"",'Combining-Exhibit 4'!$O$7)</f>
        <v/>
      </c>
      <c r="D3151">
        <v>33600</v>
      </c>
      <c r="E3151" s="115">
        <f>'Combining-Exhibit 4'!O$47</f>
        <v>0</v>
      </c>
      <c r="F3151" t="s">
        <v>812</v>
      </c>
    </row>
    <row r="3152" spans="1:6" x14ac:dyDescent="0.3">
      <c r="A3152">
        <f>VLOOKUP('Start Here'!$B$2,EntityNumber,2,FALSE)</f>
        <v>510002</v>
      </c>
      <c r="B3152" s="131">
        <f>YEAR('Start Here'!$B$5)</f>
        <v>2025</v>
      </c>
      <c r="C3152" s="213" t="str">
        <f>IF(ISBLANK('Combining-Exhibit 4'!$O$7),"",'Combining-Exhibit 4'!$O$7)</f>
        <v/>
      </c>
      <c r="D3152">
        <v>33800</v>
      </c>
      <c r="E3152" s="115">
        <f>'Combining-Exhibit 4'!O$48</f>
        <v>0</v>
      </c>
      <c r="F3152" t="s">
        <v>812</v>
      </c>
    </row>
    <row r="3153" spans="1:6" x14ac:dyDescent="0.3">
      <c r="A3153">
        <f>VLOOKUP('Start Here'!$B$2,EntityNumber,2,FALSE)</f>
        <v>510002</v>
      </c>
      <c r="B3153" s="131">
        <f>YEAR('Start Here'!$B$5)</f>
        <v>2025</v>
      </c>
      <c r="C3153" s="213" t="str">
        <f>IF(ISBLANK('Combining-Exhibit 4'!$O$7),"",'Combining-Exhibit 4'!$O$7)</f>
        <v/>
      </c>
      <c r="D3153">
        <v>33900</v>
      </c>
      <c r="E3153" s="115">
        <f>'Combining-Exhibit 4'!O$49</f>
        <v>0</v>
      </c>
      <c r="F3153" t="s">
        <v>812</v>
      </c>
    </row>
    <row r="3154" spans="1:6" x14ac:dyDescent="0.3">
      <c r="A3154">
        <f>VLOOKUP('Start Here'!$B$2,EntityNumber,2,FALSE)</f>
        <v>510002</v>
      </c>
      <c r="B3154" s="131">
        <f>YEAR('Start Here'!$B$5)</f>
        <v>2025</v>
      </c>
      <c r="C3154" s="213" t="str">
        <f>IF(ISBLANK('Combining-Exhibit 4'!$O$7),"",'Combining-Exhibit 4'!$O$7)</f>
        <v/>
      </c>
      <c r="D3154">
        <v>34110</v>
      </c>
      <c r="E3154" s="115">
        <f>'Combining-Exhibit 4'!O$54</f>
        <v>0</v>
      </c>
      <c r="F3154" t="s">
        <v>812</v>
      </c>
    </row>
    <row r="3155" spans="1:6" x14ac:dyDescent="0.3">
      <c r="A3155">
        <f>VLOOKUP('Start Here'!$B$2,EntityNumber,2,FALSE)</f>
        <v>510002</v>
      </c>
      <c r="B3155" s="131">
        <f>YEAR('Start Here'!$B$5)</f>
        <v>2025</v>
      </c>
      <c r="C3155" s="213" t="str">
        <f>IF(ISBLANK('Combining-Exhibit 4'!$O$7),"",'Combining-Exhibit 4'!$O$7)</f>
        <v/>
      </c>
      <c r="D3155">
        <v>34120</v>
      </c>
      <c r="E3155" s="115">
        <f>'Combining-Exhibit 4'!O$55</f>
        <v>0</v>
      </c>
      <c r="F3155" t="s">
        <v>812</v>
      </c>
    </row>
    <row r="3156" spans="1:6" x14ac:dyDescent="0.3">
      <c r="A3156">
        <f>VLOOKUP('Start Here'!$B$2,EntityNumber,2,FALSE)</f>
        <v>510002</v>
      </c>
      <c r="B3156" s="131">
        <f>YEAR('Start Here'!$B$5)</f>
        <v>2025</v>
      </c>
      <c r="C3156" s="213" t="str">
        <f>IF(ISBLANK('Combining-Exhibit 4'!$O$7),"",'Combining-Exhibit 4'!$O$7)</f>
        <v/>
      </c>
      <c r="D3156">
        <v>34130</v>
      </c>
      <c r="E3156" s="115">
        <f>'Combining-Exhibit 4'!O$56</f>
        <v>0</v>
      </c>
      <c r="F3156" t="s">
        <v>812</v>
      </c>
    </row>
    <row r="3157" spans="1:6" x14ac:dyDescent="0.3">
      <c r="A3157">
        <f>VLOOKUP('Start Here'!$B$2,EntityNumber,2,FALSE)</f>
        <v>510002</v>
      </c>
      <c r="B3157" s="131">
        <f>YEAR('Start Here'!$B$5)</f>
        <v>2025</v>
      </c>
      <c r="C3157" s="213" t="str">
        <f>IF(ISBLANK('Combining-Exhibit 4'!$O$7),"",'Combining-Exhibit 4'!$O$7)</f>
        <v/>
      </c>
      <c r="D3157">
        <v>34140</v>
      </c>
      <c r="E3157" s="115">
        <f>'Combining-Exhibit 4'!O$57</f>
        <v>0</v>
      </c>
      <c r="F3157" t="s">
        <v>812</v>
      </c>
    </row>
    <row r="3158" spans="1:6" x14ac:dyDescent="0.3">
      <c r="A3158">
        <f>VLOOKUP('Start Here'!$B$2,EntityNumber,2,FALSE)</f>
        <v>510002</v>
      </c>
      <c r="B3158" s="131">
        <f>YEAR('Start Here'!$B$5)</f>
        <v>2025</v>
      </c>
      <c r="C3158" s="213" t="str">
        <f>IF(ISBLANK('Combining-Exhibit 4'!$O$7),"",'Combining-Exhibit 4'!$O$7)</f>
        <v/>
      </c>
      <c r="D3158">
        <v>34150</v>
      </c>
      <c r="E3158" s="115">
        <f>'Combining-Exhibit 4'!O$58</f>
        <v>0</v>
      </c>
      <c r="F3158" t="s">
        <v>812</v>
      </c>
    </row>
    <row r="3159" spans="1:6" x14ac:dyDescent="0.3">
      <c r="A3159">
        <f>VLOOKUP('Start Here'!$B$2,EntityNumber,2,FALSE)</f>
        <v>510002</v>
      </c>
      <c r="B3159" s="131">
        <f>YEAR('Start Here'!$B$5)</f>
        <v>2025</v>
      </c>
      <c r="C3159" s="213" t="str">
        <f>IF(ISBLANK('Combining-Exhibit 4'!$O$7),"",'Combining-Exhibit 4'!$O$7)</f>
        <v/>
      </c>
      <c r="D3159">
        <v>34190</v>
      </c>
      <c r="E3159" s="115">
        <f>'Combining-Exhibit 4'!O$59</f>
        <v>0</v>
      </c>
      <c r="F3159" t="s">
        <v>812</v>
      </c>
    </row>
    <row r="3160" spans="1:6" x14ac:dyDescent="0.3">
      <c r="A3160">
        <f>VLOOKUP('Start Here'!$B$2,EntityNumber,2,FALSE)</f>
        <v>510002</v>
      </c>
      <c r="B3160" s="131">
        <f>YEAR('Start Here'!$B$5)</f>
        <v>2025</v>
      </c>
      <c r="C3160" s="213" t="str">
        <f>IF(ISBLANK('Combining-Exhibit 4'!$O$7),"",'Combining-Exhibit 4'!$O$7)</f>
        <v/>
      </c>
      <c r="D3160">
        <v>34210</v>
      </c>
      <c r="E3160" s="115">
        <f>'Combining-Exhibit 4'!O$61</f>
        <v>0</v>
      </c>
      <c r="F3160" t="s">
        <v>812</v>
      </c>
    </row>
    <row r="3161" spans="1:6" x14ac:dyDescent="0.3">
      <c r="A3161">
        <f>VLOOKUP('Start Here'!$B$2,EntityNumber,2,FALSE)</f>
        <v>510002</v>
      </c>
      <c r="B3161" s="131">
        <f>YEAR('Start Here'!$B$5)</f>
        <v>2025</v>
      </c>
      <c r="C3161" s="213" t="str">
        <f>IF(ISBLANK('Combining-Exhibit 4'!$O$7),"",'Combining-Exhibit 4'!$O$7)</f>
        <v/>
      </c>
      <c r="D3161">
        <v>34220</v>
      </c>
      <c r="E3161" s="115">
        <f>'Combining-Exhibit 4'!O$62</f>
        <v>0</v>
      </c>
      <c r="F3161" t="s">
        <v>812</v>
      </c>
    </row>
    <row r="3162" spans="1:6" x14ac:dyDescent="0.3">
      <c r="A3162">
        <f>VLOOKUP('Start Here'!$B$2,EntityNumber,2,FALSE)</f>
        <v>510002</v>
      </c>
      <c r="B3162" s="131">
        <f>YEAR('Start Here'!$B$5)</f>
        <v>2025</v>
      </c>
      <c r="C3162" s="213" t="str">
        <f>IF(ISBLANK('Combining-Exhibit 4'!$O$7),"",'Combining-Exhibit 4'!$O$7)</f>
        <v/>
      </c>
      <c r="D3162">
        <v>34230</v>
      </c>
      <c r="E3162" s="115">
        <f>'Combining-Exhibit 4'!O$63</f>
        <v>0</v>
      </c>
      <c r="F3162" t="s">
        <v>812</v>
      </c>
    </row>
    <row r="3163" spans="1:6" x14ac:dyDescent="0.3">
      <c r="A3163">
        <f>VLOOKUP('Start Here'!$B$2,EntityNumber,2,FALSE)</f>
        <v>510002</v>
      </c>
      <c r="B3163" s="131">
        <f>YEAR('Start Here'!$B$5)</f>
        <v>2025</v>
      </c>
      <c r="C3163" s="213" t="str">
        <f>IF(ISBLANK('Combining-Exhibit 4'!$O$7),"",'Combining-Exhibit 4'!$O$7)</f>
        <v/>
      </c>
      <c r="D3163">
        <v>34290</v>
      </c>
      <c r="E3163" s="115">
        <f>'Combining-Exhibit 4'!O$64</f>
        <v>0</v>
      </c>
      <c r="F3163" t="s">
        <v>812</v>
      </c>
    </row>
    <row r="3164" spans="1:6" x14ac:dyDescent="0.3">
      <c r="A3164">
        <f>VLOOKUP('Start Here'!$B$2,EntityNumber,2,FALSE)</f>
        <v>510002</v>
      </c>
      <c r="B3164" s="131">
        <f>YEAR('Start Here'!$B$5)</f>
        <v>2025</v>
      </c>
      <c r="C3164" s="213" t="str">
        <f>IF(ISBLANK('Combining-Exhibit 4'!$O$7),"",'Combining-Exhibit 4'!$O$7)</f>
        <v/>
      </c>
      <c r="D3164">
        <v>34310</v>
      </c>
      <c r="E3164" s="115">
        <f>'Combining-Exhibit 4'!O$66</f>
        <v>0</v>
      </c>
      <c r="F3164" t="s">
        <v>812</v>
      </c>
    </row>
    <row r="3165" spans="1:6" x14ac:dyDescent="0.3">
      <c r="A3165">
        <f>VLOOKUP('Start Here'!$B$2,EntityNumber,2,FALSE)</f>
        <v>510002</v>
      </c>
      <c r="B3165" s="131">
        <f>YEAR('Start Here'!$B$5)</f>
        <v>2025</v>
      </c>
      <c r="C3165" s="213" t="str">
        <f>IF(ISBLANK('Combining-Exhibit 4'!$O$7),"",'Combining-Exhibit 4'!$O$7)</f>
        <v/>
      </c>
      <c r="D3165">
        <v>34320</v>
      </c>
      <c r="E3165" s="115">
        <f>'Combining-Exhibit 4'!O$67</f>
        <v>0</v>
      </c>
      <c r="F3165" t="s">
        <v>812</v>
      </c>
    </row>
    <row r="3166" spans="1:6" x14ac:dyDescent="0.3">
      <c r="A3166">
        <f>VLOOKUP('Start Here'!$B$2,EntityNumber,2,FALSE)</f>
        <v>510002</v>
      </c>
      <c r="B3166" s="131">
        <f>YEAR('Start Here'!$B$5)</f>
        <v>2025</v>
      </c>
      <c r="C3166" s="213" t="str">
        <f>IF(ISBLANK('Combining-Exhibit 4'!$O$7),"",'Combining-Exhibit 4'!$O$7)</f>
        <v/>
      </c>
      <c r="D3166">
        <v>34330</v>
      </c>
      <c r="E3166" s="115">
        <f>'Combining-Exhibit 4'!O$68</f>
        <v>0</v>
      </c>
      <c r="F3166" t="s">
        <v>812</v>
      </c>
    </row>
    <row r="3167" spans="1:6" x14ac:dyDescent="0.3">
      <c r="A3167">
        <f>VLOOKUP('Start Here'!$B$2,EntityNumber,2,FALSE)</f>
        <v>510002</v>
      </c>
      <c r="B3167" s="131">
        <f>YEAR('Start Here'!$B$5)</f>
        <v>2025</v>
      </c>
      <c r="C3167" s="213" t="str">
        <f>IF(ISBLANK('Combining-Exhibit 4'!$O$7),"",'Combining-Exhibit 4'!$O$7)</f>
        <v/>
      </c>
      <c r="D3167">
        <v>34390</v>
      </c>
      <c r="E3167" s="115">
        <f>'Combining-Exhibit 4'!O$69</f>
        <v>0</v>
      </c>
      <c r="F3167" t="s">
        <v>812</v>
      </c>
    </row>
    <row r="3168" spans="1:6" x14ac:dyDescent="0.3">
      <c r="A3168">
        <f>VLOOKUP('Start Here'!$B$2,EntityNumber,2,FALSE)</f>
        <v>510002</v>
      </c>
      <c r="B3168" s="131">
        <f>YEAR('Start Here'!$B$5)</f>
        <v>2025</v>
      </c>
      <c r="C3168" s="213" t="str">
        <f>IF(ISBLANK('Combining-Exhibit 4'!$O$7),"",'Combining-Exhibit 4'!$O$7)</f>
        <v/>
      </c>
      <c r="D3168">
        <v>34411</v>
      </c>
      <c r="E3168" s="115">
        <f>'Combining-Exhibit 4'!O$72</f>
        <v>0</v>
      </c>
      <c r="F3168" t="s">
        <v>812</v>
      </c>
    </row>
    <row r="3169" spans="1:6" x14ac:dyDescent="0.3">
      <c r="A3169">
        <f>VLOOKUP('Start Here'!$B$2,EntityNumber,2,FALSE)</f>
        <v>510002</v>
      </c>
      <c r="B3169" s="131">
        <f>YEAR('Start Here'!$B$5)</f>
        <v>2025</v>
      </c>
      <c r="C3169" s="213" t="str">
        <f>IF(ISBLANK('Combining-Exhibit 4'!$O$7),"",'Combining-Exhibit 4'!$O$7)</f>
        <v/>
      </c>
      <c r="D3169">
        <v>34412</v>
      </c>
      <c r="E3169" s="115">
        <f>'Combining-Exhibit 4'!O$73</f>
        <v>0</v>
      </c>
      <c r="F3169" t="s">
        <v>812</v>
      </c>
    </row>
    <row r="3170" spans="1:6" x14ac:dyDescent="0.3">
      <c r="A3170">
        <f>VLOOKUP('Start Here'!$B$2,EntityNumber,2,FALSE)</f>
        <v>510002</v>
      </c>
      <c r="B3170" s="131">
        <f>YEAR('Start Here'!$B$5)</f>
        <v>2025</v>
      </c>
      <c r="C3170" s="213" t="str">
        <f>IF(ISBLANK('Combining-Exhibit 4'!$O$7),"",'Combining-Exhibit 4'!$O$7)</f>
        <v/>
      </c>
      <c r="D3170">
        <v>34413</v>
      </c>
      <c r="E3170" s="115">
        <f>'Combining-Exhibit 4'!O$74</f>
        <v>0</v>
      </c>
      <c r="F3170" t="s">
        <v>812</v>
      </c>
    </row>
    <row r="3171" spans="1:6" x14ac:dyDescent="0.3">
      <c r="A3171">
        <f>VLOOKUP('Start Here'!$B$2,EntityNumber,2,FALSE)</f>
        <v>510002</v>
      </c>
      <c r="B3171" s="131">
        <f>YEAR('Start Here'!$B$5)</f>
        <v>2025</v>
      </c>
      <c r="C3171" s="213" t="str">
        <f>IF(ISBLANK('Combining-Exhibit 4'!$O$7),"",'Combining-Exhibit 4'!$O$7)</f>
        <v/>
      </c>
      <c r="D3171">
        <v>34414</v>
      </c>
      <c r="E3171" s="115">
        <f>'Combining-Exhibit 4'!O$75</f>
        <v>0</v>
      </c>
      <c r="F3171" t="s">
        <v>812</v>
      </c>
    </row>
    <row r="3172" spans="1:6" x14ac:dyDescent="0.3">
      <c r="A3172">
        <f>VLOOKUP('Start Here'!$B$2,EntityNumber,2,FALSE)</f>
        <v>510002</v>
      </c>
      <c r="B3172" s="131">
        <f>YEAR('Start Here'!$B$5)</f>
        <v>2025</v>
      </c>
      <c r="C3172" s="213" t="str">
        <f>IF(ISBLANK('Combining-Exhibit 4'!$O$7),"",'Combining-Exhibit 4'!$O$7)</f>
        <v/>
      </c>
      <c r="D3172">
        <v>34419</v>
      </c>
      <c r="E3172" s="115">
        <f>'Combining-Exhibit 4'!O$76</f>
        <v>0</v>
      </c>
      <c r="F3172" t="s">
        <v>812</v>
      </c>
    </row>
    <row r="3173" spans="1:6" x14ac:dyDescent="0.3">
      <c r="A3173">
        <f>VLOOKUP('Start Here'!$B$2,EntityNumber,2,FALSE)</f>
        <v>510002</v>
      </c>
      <c r="B3173" s="131">
        <f>YEAR('Start Here'!$B$5)</f>
        <v>2025</v>
      </c>
      <c r="C3173" s="213" t="str">
        <f>IF(ISBLANK('Combining-Exhibit 4'!$O$7),"",'Combining-Exhibit 4'!$O$7)</f>
        <v/>
      </c>
      <c r="D3173">
        <v>34421</v>
      </c>
      <c r="E3173" s="115">
        <f>'Combining-Exhibit 4'!O$78</f>
        <v>0</v>
      </c>
      <c r="F3173" t="s">
        <v>812</v>
      </c>
    </row>
    <row r="3174" spans="1:6" x14ac:dyDescent="0.3">
      <c r="A3174">
        <f>VLOOKUP('Start Here'!$B$2,EntityNumber,2,FALSE)</f>
        <v>510002</v>
      </c>
      <c r="B3174" s="131">
        <f>YEAR('Start Here'!$B$5)</f>
        <v>2025</v>
      </c>
      <c r="C3174" s="213" t="str">
        <f>IF(ISBLANK('Combining-Exhibit 4'!$O$7),"",'Combining-Exhibit 4'!$O$7)</f>
        <v/>
      </c>
      <c r="D3174">
        <v>34422</v>
      </c>
      <c r="E3174" s="115">
        <f>'Combining-Exhibit 4'!O$79</f>
        <v>0</v>
      </c>
      <c r="F3174" t="s">
        <v>812</v>
      </c>
    </row>
    <row r="3175" spans="1:6" x14ac:dyDescent="0.3">
      <c r="A3175">
        <f>VLOOKUP('Start Here'!$B$2,EntityNumber,2,FALSE)</f>
        <v>510002</v>
      </c>
      <c r="B3175" s="131">
        <f>YEAR('Start Here'!$B$5)</f>
        <v>2025</v>
      </c>
      <c r="C3175" s="213" t="str">
        <f>IF(ISBLANK('Combining-Exhibit 4'!$O$7),"",'Combining-Exhibit 4'!$O$7)</f>
        <v/>
      </c>
      <c r="D3175">
        <v>34423</v>
      </c>
      <c r="E3175" s="115">
        <f>'Combining-Exhibit 4'!O$80</f>
        <v>0</v>
      </c>
      <c r="F3175" t="s">
        <v>812</v>
      </c>
    </row>
    <row r="3176" spans="1:6" x14ac:dyDescent="0.3">
      <c r="A3176">
        <f>VLOOKUP('Start Here'!$B$2,EntityNumber,2,FALSE)</f>
        <v>510002</v>
      </c>
      <c r="B3176" s="131">
        <f>YEAR('Start Here'!$B$5)</f>
        <v>2025</v>
      </c>
      <c r="C3176" s="213" t="str">
        <f>IF(ISBLANK('Combining-Exhibit 4'!$O$7),"",'Combining-Exhibit 4'!$O$7)</f>
        <v/>
      </c>
      <c r="D3176">
        <v>34424</v>
      </c>
      <c r="E3176" s="115">
        <f>'Combining-Exhibit 4'!O$81</f>
        <v>0</v>
      </c>
      <c r="F3176" t="s">
        <v>812</v>
      </c>
    </row>
    <row r="3177" spans="1:6" x14ac:dyDescent="0.3">
      <c r="A3177">
        <f>VLOOKUP('Start Here'!$B$2,EntityNumber,2,FALSE)</f>
        <v>510002</v>
      </c>
      <c r="B3177" s="131">
        <f>YEAR('Start Here'!$B$5)</f>
        <v>2025</v>
      </c>
      <c r="C3177" s="213" t="str">
        <f>IF(ISBLANK('Combining-Exhibit 4'!$O$7),"",'Combining-Exhibit 4'!$O$7)</f>
        <v/>
      </c>
      <c r="D3177">
        <v>34429</v>
      </c>
      <c r="E3177" s="115">
        <f>'Combining-Exhibit 4'!O$82</f>
        <v>0</v>
      </c>
      <c r="F3177" t="s">
        <v>812</v>
      </c>
    </row>
    <row r="3178" spans="1:6" x14ac:dyDescent="0.3">
      <c r="A3178">
        <f>VLOOKUP('Start Here'!$B$2,EntityNumber,2,FALSE)</f>
        <v>510002</v>
      </c>
      <c r="B3178" s="131">
        <f>YEAR('Start Here'!$B$5)</f>
        <v>2025</v>
      </c>
      <c r="C3178" s="213" t="str">
        <f>IF(ISBLANK('Combining-Exhibit 4'!$O$7),"",'Combining-Exhibit 4'!$O$7)</f>
        <v/>
      </c>
      <c r="D3178">
        <v>34430</v>
      </c>
      <c r="E3178" s="115">
        <f>'Combining-Exhibit 4'!O$83</f>
        <v>0</v>
      </c>
      <c r="F3178" t="s">
        <v>812</v>
      </c>
    </row>
    <row r="3179" spans="1:6" x14ac:dyDescent="0.3">
      <c r="A3179">
        <f>VLOOKUP('Start Here'!$B$2,EntityNumber,2,FALSE)</f>
        <v>510002</v>
      </c>
      <c r="B3179" s="131">
        <f>YEAR('Start Here'!$B$5)</f>
        <v>2025</v>
      </c>
      <c r="C3179" s="213" t="str">
        <f>IF(ISBLANK('Combining-Exhibit 4'!$O$7),"",'Combining-Exhibit 4'!$O$7)</f>
        <v/>
      </c>
      <c r="D3179">
        <v>34440</v>
      </c>
      <c r="E3179" s="115">
        <f>'Combining-Exhibit 4'!O$84</f>
        <v>0</v>
      </c>
      <c r="F3179" t="s">
        <v>812</v>
      </c>
    </row>
    <row r="3180" spans="1:6" x14ac:dyDescent="0.3">
      <c r="A3180">
        <f>VLOOKUP('Start Here'!$B$2,EntityNumber,2,FALSE)</f>
        <v>510002</v>
      </c>
      <c r="B3180" s="131">
        <f>YEAR('Start Here'!$B$5)</f>
        <v>2025</v>
      </c>
      <c r="C3180" s="213" t="str">
        <f>IF(ISBLANK('Combining-Exhibit 4'!$O$7),"",'Combining-Exhibit 4'!$O$7)</f>
        <v/>
      </c>
      <c r="D3180">
        <v>34500</v>
      </c>
      <c r="E3180" s="115">
        <f>'Combining-Exhibit 4'!O$85</f>
        <v>0</v>
      </c>
      <c r="F3180" t="s">
        <v>812</v>
      </c>
    </row>
    <row r="3181" spans="1:6" x14ac:dyDescent="0.3">
      <c r="A3181">
        <f>VLOOKUP('Start Here'!$B$2,EntityNumber,2,FALSE)</f>
        <v>510002</v>
      </c>
      <c r="B3181" s="131">
        <f>YEAR('Start Here'!$B$5)</f>
        <v>2025</v>
      </c>
      <c r="C3181" s="213" t="str">
        <f>IF(ISBLANK('Combining-Exhibit 4'!$O$7),"",'Combining-Exhibit 4'!$O$7)</f>
        <v/>
      </c>
      <c r="D3181">
        <v>34600</v>
      </c>
      <c r="E3181" s="115">
        <f>'Combining-Exhibit 4'!O$86</f>
        <v>0</v>
      </c>
      <c r="F3181" t="s">
        <v>812</v>
      </c>
    </row>
    <row r="3182" spans="1:6" x14ac:dyDescent="0.3">
      <c r="A3182">
        <f>VLOOKUP('Start Here'!$B$2,EntityNumber,2,FALSE)</f>
        <v>510002</v>
      </c>
      <c r="B3182" s="131">
        <f>YEAR('Start Here'!$B$5)</f>
        <v>2025</v>
      </c>
      <c r="C3182" s="213" t="str">
        <f>IF(ISBLANK('Combining-Exhibit 4'!$O$7),"",'Combining-Exhibit 4'!$O$7)</f>
        <v/>
      </c>
      <c r="D3182">
        <v>34800</v>
      </c>
      <c r="E3182" s="115">
        <f>'Combining-Exhibit 4'!O$87</f>
        <v>0</v>
      </c>
      <c r="F3182" t="s">
        <v>812</v>
      </c>
    </row>
    <row r="3183" spans="1:6" x14ac:dyDescent="0.3">
      <c r="A3183">
        <f>VLOOKUP('Start Here'!$B$2,EntityNumber,2,FALSE)</f>
        <v>510002</v>
      </c>
      <c r="B3183" s="131">
        <f>YEAR('Start Here'!$B$5)</f>
        <v>2025</v>
      </c>
      <c r="C3183" s="213" t="str">
        <f>IF(ISBLANK('Combining-Exhibit 4'!$O$7),"",'Combining-Exhibit 4'!$O$7)</f>
        <v/>
      </c>
      <c r="D3183">
        <v>34900</v>
      </c>
      <c r="E3183" s="115">
        <f>'Combining-Exhibit 4'!O$88</f>
        <v>0</v>
      </c>
      <c r="F3183" t="s">
        <v>812</v>
      </c>
    </row>
    <row r="3184" spans="1:6" x14ac:dyDescent="0.3">
      <c r="A3184">
        <f>VLOOKUP('Start Here'!$B$2,EntityNumber,2,FALSE)</f>
        <v>510002</v>
      </c>
      <c r="B3184" s="131">
        <f>YEAR('Start Here'!$B$5)</f>
        <v>2025</v>
      </c>
      <c r="C3184" s="213" t="str">
        <f>IF(ISBLANK('Combining-Exhibit 4'!$O$7),"",'Combining-Exhibit 4'!$O$7)</f>
        <v/>
      </c>
      <c r="D3184">
        <v>35100</v>
      </c>
      <c r="E3184" s="115">
        <f>'Combining-Exhibit 4'!O$92</f>
        <v>0</v>
      </c>
      <c r="F3184" t="s">
        <v>812</v>
      </c>
    </row>
    <row r="3185" spans="1:6" x14ac:dyDescent="0.3">
      <c r="A3185">
        <f>VLOOKUP('Start Here'!$B$2,EntityNumber,2,FALSE)</f>
        <v>510002</v>
      </c>
      <c r="B3185" s="131">
        <f>YEAR('Start Here'!$B$5)</f>
        <v>2025</v>
      </c>
      <c r="C3185" s="213" t="str">
        <f>IF(ISBLANK('Combining-Exhibit 4'!$O$7),"",'Combining-Exhibit 4'!$O$7)</f>
        <v/>
      </c>
      <c r="D3185">
        <v>35200</v>
      </c>
      <c r="E3185" s="115">
        <f>'Combining-Exhibit 4'!O$93</f>
        <v>0</v>
      </c>
      <c r="F3185" t="s">
        <v>812</v>
      </c>
    </row>
    <row r="3186" spans="1:6" x14ac:dyDescent="0.3">
      <c r="A3186">
        <f>VLOOKUP('Start Here'!$B$2,EntityNumber,2,FALSE)</f>
        <v>510002</v>
      </c>
      <c r="B3186" s="131">
        <f>YEAR('Start Here'!$B$5)</f>
        <v>2025</v>
      </c>
      <c r="C3186" s="213" t="str">
        <f>IF(ISBLANK('Combining-Exhibit 4'!$O$7),"",'Combining-Exhibit 4'!$O$7)</f>
        <v/>
      </c>
      <c r="D3186">
        <v>35300</v>
      </c>
      <c r="E3186" s="115">
        <f>'Combining-Exhibit 4'!O$94</f>
        <v>0</v>
      </c>
      <c r="F3186" t="s">
        <v>812</v>
      </c>
    </row>
    <row r="3187" spans="1:6" x14ac:dyDescent="0.3">
      <c r="A3187">
        <f>VLOOKUP('Start Here'!$B$2,EntityNumber,2,FALSE)</f>
        <v>510002</v>
      </c>
      <c r="B3187" s="131">
        <f>YEAR('Start Here'!$B$5)</f>
        <v>2025</v>
      </c>
      <c r="C3187" s="213" t="str">
        <f>IF(ISBLANK('Combining-Exhibit 4'!$O$7),"",'Combining-Exhibit 4'!$O$7)</f>
        <v/>
      </c>
      <c r="D3187">
        <v>35900</v>
      </c>
      <c r="E3187" s="115">
        <f>'Combining-Exhibit 4'!O$95</f>
        <v>0</v>
      </c>
      <c r="F3187" t="s">
        <v>812</v>
      </c>
    </row>
    <row r="3188" spans="1:6" x14ac:dyDescent="0.3">
      <c r="A3188">
        <f>VLOOKUP('Start Here'!$B$2,EntityNumber,2,FALSE)</f>
        <v>510002</v>
      </c>
      <c r="B3188" s="131">
        <f>YEAR('Start Here'!$B$5)</f>
        <v>2025</v>
      </c>
      <c r="C3188" s="213" t="str">
        <f>IF(ISBLANK('Combining-Exhibit 4'!$O$7),"",'Combining-Exhibit 4'!$O$7)</f>
        <v/>
      </c>
      <c r="D3188">
        <v>36100</v>
      </c>
      <c r="E3188" s="115">
        <f>'Combining-Exhibit 4'!O$99</f>
        <v>0</v>
      </c>
      <c r="F3188" t="s">
        <v>812</v>
      </c>
    </row>
    <row r="3189" spans="1:6" x14ac:dyDescent="0.3">
      <c r="A3189">
        <f>VLOOKUP('Start Here'!$B$2,EntityNumber,2,FALSE)</f>
        <v>510002</v>
      </c>
      <c r="B3189" s="131">
        <f>YEAR('Start Here'!$B$5)</f>
        <v>2025</v>
      </c>
      <c r="C3189" s="213" t="str">
        <f>IF(ISBLANK('Combining-Exhibit 4'!$O$7),"",'Combining-Exhibit 4'!$O$7)</f>
        <v/>
      </c>
      <c r="D3189">
        <v>36200</v>
      </c>
      <c r="E3189" s="115">
        <f>'Combining-Exhibit 4'!O$100</f>
        <v>0</v>
      </c>
      <c r="F3189" t="s">
        <v>812</v>
      </c>
    </row>
    <row r="3190" spans="1:6" x14ac:dyDescent="0.3">
      <c r="A3190">
        <f>VLOOKUP('Start Here'!$B$2,EntityNumber,2,FALSE)</f>
        <v>510002</v>
      </c>
      <c r="B3190" s="131">
        <f>YEAR('Start Here'!$B$5)</f>
        <v>2025</v>
      </c>
      <c r="C3190" s="213" t="str">
        <f>IF(ISBLANK('Combining-Exhibit 4'!$O$7),"",'Combining-Exhibit 4'!$O$7)</f>
        <v/>
      </c>
      <c r="D3190">
        <v>36300</v>
      </c>
      <c r="E3190" s="115">
        <f>'Combining-Exhibit 4'!O$101</f>
        <v>0</v>
      </c>
      <c r="F3190" t="s">
        <v>812</v>
      </c>
    </row>
    <row r="3191" spans="1:6" x14ac:dyDescent="0.3">
      <c r="A3191">
        <f>VLOOKUP('Start Here'!$B$2,EntityNumber,2,FALSE)</f>
        <v>510002</v>
      </c>
      <c r="B3191" s="131">
        <f>YEAR('Start Here'!$B$5)</f>
        <v>2025</v>
      </c>
      <c r="C3191" s="213" t="str">
        <f>IF(ISBLANK('Combining-Exhibit 4'!$O$7),"",'Combining-Exhibit 4'!$O$7)</f>
        <v/>
      </c>
      <c r="D3191">
        <v>36500</v>
      </c>
      <c r="E3191" s="115">
        <f>'Combining-Exhibit 4'!O$102</f>
        <v>0</v>
      </c>
      <c r="F3191" t="s">
        <v>812</v>
      </c>
    </row>
    <row r="3192" spans="1:6" x14ac:dyDescent="0.3">
      <c r="A3192">
        <f>VLOOKUP('Start Here'!$B$2,EntityNumber,2,FALSE)</f>
        <v>510002</v>
      </c>
      <c r="B3192" s="131">
        <f>YEAR('Start Here'!$B$5)</f>
        <v>2025</v>
      </c>
      <c r="C3192" s="213" t="str">
        <f>IF(ISBLANK('Combining-Exhibit 4'!$O$7),"",'Combining-Exhibit 4'!$O$7)</f>
        <v/>
      </c>
      <c r="D3192">
        <v>36600</v>
      </c>
      <c r="E3192" s="115">
        <f>'Combining-Exhibit 4'!O$103</f>
        <v>0</v>
      </c>
      <c r="F3192" t="s">
        <v>812</v>
      </c>
    </row>
    <row r="3193" spans="1:6" x14ac:dyDescent="0.3">
      <c r="A3193">
        <f>VLOOKUP('Start Here'!$B$2,EntityNumber,2,FALSE)</f>
        <v>510002</v>
      </c>
      <c r="B3193" s="131">
        <f>YEAR('Start Here'!$B$5)</f>
        <v>2025</v>
      </c>
      <c r="C3193" s="213" t="str">
        <f>IF(ISBLANK('Combining-Exhibit 4'!$O$7),"",'Combining-Exhibit 4'!$O$7)</f>
        <v/>
      </c>
      <c r="D3193">
        <v>36900</v>
      </c>
      <c r="E3193" s="115">
        <f>'Combining-Exhibit 4'!O$104</f>
        <v>0</v>
      </c>
      <c r="F3193" t="s">
        <v>812</v>
      </c>
    </row>
    <row r="3194" spans="1:6" x14ac:dyDescent="0.3">
      <c r="A3194">
        <f>VLOOKUP('Start Here'!$B$2,EntityNumber,2,FALSE)</f>
        <v>510002</v>
      </c>
      <c r="B3194" s="131">
        <f>YEAR('Start Here'!$B$5)</f>
        <v>2025</v>
      </c>
      <c r="C3194" s="213" t="str">
        <f>IF(ISBLANK('Combining-Exhibit 4'!$O$7),"",'Combining-Exhibit 4'!$O$7)</f>
        <v/>
      </c>
      <c r="D3194">
        <v>411100</v>
      </c>
      <c r="E3194" s="115">
        <f>'Combining-Exhibit 4'!O$111</f>
        <v>0</v>
      </c>
      <c r="F3194" t="s">
        <v>812</v>
      </c>
    </row>
    <row r="3195" spans="1:6" x14ac:dyDescent="0.3">
      <c r="A3195">
        <f>VLOOKUP('Start Here'!$B$2,EntityNumber,2,FALSE)</f>
        <v>510002</v>
      </c>
      <c r="B3195" s="131">
        <f>YEAR('Start Here'!$B$5)</f>
        <v>2025</v>
      </c>
      <c r="C3195" s="213" t="str">
        <f>IF(ISBLANK('Combining-Exhibit 4'!$O$7),"",'Combining-Exhibit 4'!$O$7)</f>
        <v/>
      </c>
      <c r="D3195">
        <v>412000</v>
      </c>
      <c r="E3195" s="115">
        <f>'Combining-Exhibit 4'!O$112</f>
        <v>0</v>
      </c>
      <c r="F3195" t="s">
        <v>812</v>
      </c>
    </row>
    <row r="3196" spans="1:6" x14ac:dyDescent="0.3">
      <c r="A3196">
        <f>VLOOKUP('Start Here'!$B$2,EntityNumber,2,FALSE)</f>
        <v>510002</v>
      </c>
      <c r="B3196" s="131">
        <f>YEAR('Start Here'!$B$5)</f>
        <v>2025</v>
      </c>
      <c r="C3196" s="213" t="str">
        <f>IF(ISBLANK('Combining-Exhibit 4'!$O$7),"",'Combining-Exhibit 4'!$O$7)</f>
        <v/>
      </c>
      <c r="D3196">
        <v>413000</v>
      </c>
      <c r="E3196" s="115">
        <f>'Combining-Exhibit 4'!O$113</f>
        <v>0</v>
      </c>
      <c r="F3196" t="s">
        <v>812</v>
      </c>
    </row>
    <row r="3197" spans="1:6" x14ac:dyDescent="0.3">
      <c r="A3197">
        <f>VLOOKUP('Start Here'!$B$2,EntityNumber,2,FALSE)</f>
        <v>510002</v>
      </c>
      <c r="B3197" s="131">
        <f>YEAR('Start Here'!$B$5)</f>
        <v>2025</v>
      </c>
      <c r="C3197" s="213" t="str">
        <f>IF(ISBLANK('Combining-Exhibit 4'!$O$7),"",'Combining-Exhibit 4'!$O$7)</f>
        <v/>
      </c>
      <c r="D3197">
        <v>414100</v>
      </c>
      <c r="E3197" s="115">
        <f>'Combining-Exhibit 4'!O$115</f>
        <v>0</v>
      </c>
      <c r="F3197" t="s">
        <v>812</v>
      </c>
    </row>
    <row r="3198" spans="1:6" x14ac:dyDescent="0.3">
      <c r="A3198">
        <f>VLOOKUP('Start Here'!$B$2,EntityNumber,2,FALSE)</f>
        <v>510002</v>
      </c>
      <c r="B3198" s="131">
        <f>YEAR('Start Here'!$B$5)</f>
        <v>2025</v>
      </c>
      <c r="C3198" s="213" t="str">
        <f>IF(ISBLANK('Combining-Exhibit 4'!$O$7),"",'Combining-Exhibit 4'!$O$7)</f>
        <v/>
      </c>
      <c r="D3198">
        <v>414200</v>
      </c>
      <c r="E3198" s="115">
        <f>'Combining-Exhibit 4'!O$116</f>
        <v>0</v>
      </c>
      <c r="F3198" t="s">
        <v>812</v>
      </c>
    </row>
    <row r="3199" spans="1:6" x14ac:dyDescent="0.3">
      <c r="A3199">
        <f>VLOOKUP('Start Here'!$B$2,EntityNumber,2,FALSE)</f>
        <v>510002</v>
      </c>
      <c r="B3199" s="131">
        <f>YEAR('Start Here'!$B$5)</f>
        <v>2025</v>
      </c>
      <c r="C3199" s="213" t="str">
        <f>IF(ISBLANK('Combining-Exhibit 4'!$O$7),"",'Combining-Exhibit 4'!$O$7)</f>
        <v/>
      </c>
      <c r="D3199">
        <v>414300</v>
      </c>
      <c r="E3199" s="115">
        <f>'Combining-Exhibit 4'!O$117</f>
        <v>0</v>
      </c>
      <c r="F3199" t="s">
        <v>812</v>
      </c>
    </row>
    <row r="3200" spans="1:6" x14ac:dyDescent="0.3">
      <c r="A3200">
        <f>VLOOKUP('Start Here'!$B$2,EntityNumber,2,FALSE)</f>
        <v>510002</v>
      </c>
      <c r="B3200" s="131">
        <f>YEAR('Start Here'!$B$5)</f>
        <v>2025</v>
      </c>
      <c r="C3200" s="213" t="str">
        <f>IF(ISBLANK('Combining-Exhibit 4'!$O$7),"",'Combining-Exhibit 4'!$O$7)</f>
        <v/>
      </c>
      <c r="D3200">
        <v>414900</v>
      </c>
      <c r="E3200" s="115">
        <f>'Combining-Exhibit 4'!O$118</f>
        <v>0</v>
      </c>
      <c r="F3200" t="s">
        <v>812</v>
      </c>
    </row>
    <row r="3201" spans="1:6" x14ac:dyDescent="0.3">
      <c r="A3201">
        <f>VLOOKUP('Start Here'!$B$2,EntityNumber,2,FALSE)</f>
        <v>510002</v>
      </c>
      <c r="B3201" s="131">
        <f>YEAR('Start Here'!$B$5)</f>
        <v>2025</v>
      </c>
      <c r="C3201" s="213" t="str">
        <f>IF(ISBLANK('Combining-Exhibit 4'!$O$7),"",'Combining-Exhibit 4'!$O$7)</f>
        <v/>
      </c>
      <c r="D3201">
        <v>415100</v>
      </c>
      <c r="E3201" s="115">
        <f>'Combining-Exhibit 4'!O$120</f>
        <v>0</v>
      </c>
      <c r="F3201" t="s">
        <v>812</v>
      </c>
    </row>
    <row r="3202" spans="1:6" x14ac:dyDescent="0.3">
      <c r="A3202">
        <f>VLOOKUP('Start Here'!$B$2,EntityNumber,2,FALSE)</f>
        <v>510002</v>
      </c>
      <c r="B3202" s="131">
        <f>YEAR('Start Here'!$B$5)</f>
        <v>2025</v>
      </c>
      <c r="C3202" s="213" t="str">
        <f>IF(ISBLANK('Combining-Exhibit 4'!$O$7),"",'Combining-Exhibit 4'!$O$7)</f>
        <v/>
      </c>
      <c r="D3202">
        <v>415200</v>
      </c>
      <c r="E3202" s="115">
        <f>'Combining-Exhibit 4'!O$121</f>
        <v>0</v>
      </c>
      <c r="F3202" t="s">
        <v>812</v>
      </c>
    </row>
    <row r="3203" spans="1:6" x14ac:dyDescent="0.3">
      <c r="A3203">
        <f>VLOOKUP('Start Here'!$B$2,EntityNumber,2,FALSE)</f>
        <v>510002</v>
      </c>
      <c r="B3203" s="131">
        <f>YEAR('Start Here'!$B$5)</f>
        <v>2025</v>
      </c>
      <c r="C3203" s="213" t="str">
        <f>IF(ISBLANK('Combining-Exhibit 4'!$O$7),"",'Combining-Exhibit 4'!$O$7)</f>
        <v/>
      </c>
      <c r="D3203">
        <v>415300</v>
      </c>
      <c r="E3203" s="115">
        <f>'Combining-Exhibit 4'!O$122</f>
        <v>0</v>
      </c>
      <c r="F3203" t="s">
        <v>812</v>
      </c>
    </row>
    <row r="3204" spans="1:6" x14ac:dyDescent="0.3">
      <c r="A3204">
        <f>VLOOKUP('Start Here'!$B$2,EntityNumber,2,FALSE)</f>
        <v>510002</v>
      </c>
      <c r="B3204" s="131">
        <f>YEAR('Start Here'!$B$5)</f>
        <v>2025</v>
      </c>
      <c r="C3204" s="213" t="str">
        <f>IF(ISBLANK('Combining-Exhibit 4'!$O$7),"",'Combining-Exhibit 4'!$O$7)</f>
        <v/>
      </c>
      <c r="D3204">
        <v>415400</v>
      </c>
      <c r="E3204" s="115">
        <f>'Combining-Exhibit 4'!O$123</f>
        <v>0</v>
      </c>
      <c r="F3204" t="s">
        <v>812</v>
      </c>
    </row>
    <row r="3205" spans="1:6" x14ac:dyDescent="0.3">
      <c r="A3205">
        <f>VLOOKUP('Start Here'!$B$2,EntityNumber,2,FALSE)</f>
        <v>510002</v>
      </c>
      <c r="B3205" s="131">
        <f>YEAR('Start Here'!$B$5)</f>
        <v>2025</v>
      </c>
      <c r="C3205" s="213" t="str">
        <f>IF(ISBLANK('Combining-Exhibit 4'!$O$7),"",'Combining-Exhibit 4'!$O$7)</f>
        <v/>
      </c>
      <c r="D3205">
        <v>415900</v>
      </c>
      <c r="E3205" s="115">
        <f>'Combining-Exhibit 4'!O$124</f>
        <v>0</v>
      </c>
      <c r="F3205" t="s">
        <v>812</v>
      </c>
    </row>
    <row r="3206" spans="1:6" x14ac:dyDescent="0.3">
      <c r="A3206">
        <f>VLOOKUP('Start Here'!$B$2,EntityNumber,2,FALSE)</f>
        <v>510002</v>
      </c>
      <c r="B3206" s="131">
        <f>YEAR('Start Here'!$B$5)</f>
        <v>2025</v>
      </c>
      <c r="C3206" s="213" t="str">
        <f>IF(ISBLANK('Combining-Exhibit 4'!$O$7),"",'Combining-Exhibit 4'!$O$7)</f>
        <v/>
      </c>
      <c r="D3206">
        <v>416100</v>
      </c>
      <c r="E3206" s="115">
        <f>'Combining-Exhibit 4'!O$126</f>
        <v>0</v>
      </c>
      <c r="F3206" t="s">
        <v>812</v>
      </c>
    </row>
    <row r="3207" spans="1:6" x14ac:dyDescent="0.3">
      <c r="A3207">
        <f>VLOOKUP('Start Here'!$B$2,EntityNumber,2,FALSE)</f>
        <v>510002</v>
      </c>
      <c r="B3207" s="131">
        <f>YEAR('Start Here'!$B$5)</f>
        <v>2025</v>
      </c>
      <c r="C3207" s="213" t="str">
        <f>IF(ISBLANK('Combining-Exhibit 4'!$O$7),"",'Combining-Exhibit 4'!$O$7)</f>
        <v/>
      </c>
      <c r="D3207">
        <v>416200</v>
      </c>
      <c r="E3207" s="115">
        <f>'Combining-Exhibit 4'!O$127</f>
        <v>0</v>
      </c>
      <c r="F3207" t="s">
        <v>812</v>
      </c>
    </row>
    <row r="3208" spans="1:6" x14ac:dyDescent="0.3">
      <c r="A3208">
        <f>VLOOKUP('Start Here'!$B$2,EntityNumber,2,FALSE)</f>
        <v>510002</v>
      </c>
      <c r="B3208" s="131">
        <f>YEAR('Start Here'!$B$5)</f>
        <v>2025</v>
      </c>
      <c r="C3208" s="213" t="str">
        <f>IF(ISBLANK('Combining-Exhibit 4'!$O$7),"",'Combining-Exhibit 4'!$O$7)</f>
        <v/>
      </c>
      <c r="D3208">
        <v>416300</v>
      </c>
      <c r="E3208" s="115">
        <f>'Combining-Exhibit 4'!O$128</f>
        <v>0</v>
      </c>
      <c r="F3208" t="s">
        <v>812</v>
      </c>
    </row>
    <row r="3209" spans="1:6" x14ac:dyDescent="0.3">
      <c r="A3209">
        <f>VLOOKUP('Start Here'!$B$2,EntityNumber,2,FALSE)</f>
        <v>510002</v>
      </c>
      <c r="B3209" s="131">
        <f>YEAR('Start Here'!$B$5)</f>
        <v>2025</v>
      </c>
      <c r="C3209" s="213" t="str">
        <f>IF(ISBLANK('Combining-Exhibit 4'!$O$7),"",'Combining-Exhibit 4'!$O$7)</f>
        <v/>
      </c>
      <c r="D3209">
        <v>416400</v>
      </c>
      <c r="E3209" s="115">
        <f>'Combining-Exhibit 4'!O$129</f>
        <v>0</v>
      </c>
      <c r="F3209" t="s">
        <v>812</v>
      </c>
    </row>
    <row r="3210" spans="1:6" x14ac:dyDescent="0.3">
      <c r="A3210">
        <f>VLOOKUP('Start Here'!$B$2,EntityNumber,2,FALSE)</f>
        <v>510002</v>
      </c>
      <c r="B3210" s="131">
        <f>YEAR('Start Here'!$B$5)</f>
        <v>2025</v>
      </c>
      <c r="C3210" s="213" t="str">
        <f>IF(ISBLANK('Combining-Exhibit 4'!$O$7),"",'Combining-Exhibit 4'!$O$7)</f>
        <v/>
      </c>
      <c r="D3210">
        <v>416500</v>
      </c>
      <c r="E3210" s="115">
        <f>'Combining-Exhibit 4'!O$130</f>
        <v>0</v>
      </c>
      <c r="F3210" t="s">
        <v>812</v>
      </c>
    </row>
    <row r="3211" spans="1:6" x14ac:dyDescent="0.3">
      <c r="A3211">
        <f>VLOOKUP('Start Here'!$B$2,EntityNumber,2,FALSE)</f>
        <v>510002</v>
      </c>
      <c r="B3211" s="131">
        <f>YEAR('Start Here'!$B$5)</f>
        <v>2025</v>
      </c>
      <c r="C3211" s="213" t="str">
        <f>IF(ISBLANK('Combining-Exhibit 4'!$O$7),"",'Combining-Exhibit 4'!$O$7)</f>
        <v/>
      </c>
      <c r="D3211">
        <v>416600</v>
      </c>
      <c r="E3211" s="115">
        <f>'Combining-Exhibit 4'!O$131</f>
        <v>0</v>
      </c>
      <c r="F3211" t="s">
        <v>812</v>
      </c>
    </row>
    <row r="3212" spans="1:6" x14ac:dyDescent="0.3">
      <c r="A3212">
        <f>VLOOKUP('Start Here'!$B$2,EntityNumber,2,FALSE)</f>
        <v>510002</v>
      </c>
      <c r="B3212" s="131">
        <f>YEAR('Start Here'!$B$5)</f>
        <v>2025</v>
      </c>
      <c r="C3212" s="213" t="str">
        <f>IF(ISBLANK('Combining-Exhibit 4'!$O$7),"",'Combining-Exhibit 4'!$O$7)</f>
        <v/>
      </c>
      <c r="D3212">
        <v>416700</v>
      </c>
      <c r="E3212" s="115">
        <f>'Combining-Exhibit 4'!O$132</f>
        <v>0</v>
      </c>
      <c r="F3212" t="s">
        <v>812</v>
      </c>
    </row>
    <row r="3213" spans="1:6" x14ac:dyDescent="0.3">
      <c r="A3213">
        <f>VLOOKUP('Start Here'!$B$2,EntityNumber,2,FALSE)</f>
        <v>510002</v>
      </c>
      <c r="B3213" s="131">
        <f>YEAR('Start Here'!$B$5)</f>
        <v>2025</v>
      </c>
      <c r="C3213" s="213" t="str">
        <f>IF(ISBLANK('Combining-Exhibit 4'!$O$7),"",'Combining-Exhibit 4'!$O$7)</f>
        <v/>
      </c>
      <c r="D3213">
        <v>416800</v>
      </c>
      <c r="E3213" s="115">
        <f>'Combining-Exhibit 4'!O$133</f>
        <v>0</v>
      </c>
      <c r="F3213" t="s">
        <v>812</v>
      </c>
    </row>
    <row r="3214" spans="1:6" x14ac:dyDescent="0.3">
      <c r="A3214">
        <f>VLOOKUP('Start Here'!$B$2,EntityNumber,2,FALSE)</f>
        <v>510002</v>
      </c>
      <c r="B3214" s="131">
        <f>YEAR('Start Here'!$B$5)</f>
        <v>2025</v>
      </c>
      <c r="C3214" s="213" t="str">
        <f>IF(ISBLANK('Combining-Exhibit 4'!$O$7),"",'Combining-Exhibit 4'!$O$7)</f>
        <v/>
      </c>
      <c r="D3214">
        <v>416900</v>
      </c>
      <c r="E3214" s="115">
        <f>'Combining-Exhibit 4'!O$134</f>
        <v>0</v>
      </c>
      <c r="F3214" t="s">
        <v>812</v>
      </c>
    </row>
    <row r="3215" spans="1:6" x14ac:dyDescent="0.3">
      <c r="A3215">
        <f>VLOOKUP('Start Here'!$B$2,EntityNumber,2,FALSE)</f>
        <v>510002</v>
      </c>
      <c r="B3215" s="131">
        <f>YEAR('Start Here'!$B$5)</f>
        <v>2025</v>
      </c>
      <c r="C3215" s="213" t="str">
        <f>IF(ISBLANK('Combining-Exhibit 4'!$O$7),"",'Combining-Exhibit 4'!$O$7)</f>
        <v/>
      </c>
      <c r="D3215">
        <v>417000</v>
      </c>
      <c r="E3215" s="115">
        <f>'Combining-Exhibit 4'!O$135</f>
        <v>0</v>
      </c>
      <c r="F3215" t="s">
        <v>812</v>
      </c>
    </row>
    <row r="3216" spans="1:6" x14ac:dyDescent="0.3">
      <c r="A3216">
        <f>VLOOKUP('Start Here'!$B$2,EntityNumber,2,FALSE)</f>
        <v>510002</v>
      </c>
      <c r="B3216" s="131">
        <f>YEAR('Start Here'!$B$5)</f>
        <v>2025</v>
      </c>
      <c r="C3216" s="213" t="str">
        <f>IF(ISBLANK('Combining-Exhibit 4'!$O$7),"",'Combining-Exhibit 4'!$O$7)</f>
        <v/>
      </c>
      <c r="D3216">
        <v>417100</v>
      </c>
      <c r="E3216" s="115">
        <f>'Combining-Exhibit 4'!O$136</f>
        <v>0</v>
      </c>
      <c r="F3216" t="s">
        <v>812</v>
      </c>
    </row>
    <row r="3217" spans="1:6" x14ac:dyDescent="0.3">
      <c r="A3217">
        <f>VLOOKUP('Start Here'!$B$2,EntityNumber,2,FALSE)</f>
        <v>510002</v>
      </c>
      <c r="B3217" s="131">
        <f>YEAR('Start Here'!$B$5)</f>
        <v>2025</v>
      </c>
      <c r="C3217" s="213" t="str">
        <f>IF(ISBLANK('Combining-Exhibit 4'!$O$7),"",'Combining-Exhibit 4'!$O$7)</f>
        <v/>
      </c>
      <c r="D3217">
        <v>417200</v>
      </c>
      <c r="E3217" s="115">
        <f>'Combining-Exhibit 4'!O$137</f>
        <v>0</v>
      </c>
      <c r="F3217" t="s">
        <v>812</v>
      </c>
    </row>
    <row r="3218" spans="1:6" x14ac:dyDescent="0.3">
      <c r="A3218">
        <f>VLOOKUP('Start Here'!$B$2,EntityNumber,2,FALSE)</f>
        <v>510002</v>
      </c>
      <c r="B3218" s="131">
        <f>YEAR('Start Here'!$B$5)</f>
        <v>2025</v>
      </c>
      <c r="C3218" s="213" t="str">
        <f>IF(ISBLANK('Combining-Exhibit 4'!$O$7),"",'Combining-Exhibit 4'!$O$7)</f>
        <v/>
      </c>
      <c r="D3218">
        <v>421100</v>
      </c>
      <c r="E3218" s="115">
        <f>'Combining-Exhibit 4'!O$142</f>
        <v>0</v>
      </c>
      <c r="F3218" t="s">
        <v>812</v>
      </c>
    </row>
    <row r="3219" spans="1:6" x14ac:dyDescent="0.3">
      <c r="A3219">
        <f>VLOOKUP('Start Here'!$B$2,EntityNumber,2,FALSE)</f>
        <v>510002</v>
      </c>
      <c r="B3219" s="131">
        <f>YEAR('Start Here'!$B$5)</f>
        <v>2025</v>
      </c>
      <c r="C3219" s="213" t="str">
        <f>IF(ISBLANK('Combining-Exhibit 4'!$O$7),"",'Combining-Exhibit 4'!$O$7)</f>
        <v/>
      </c>
      <c r="D3219">
        <v>421200</v>
      </c>
      <c r="E3219" s="115">
        <f>'Combining-Exhibit 4'!O$143</f>
        <v>0</v>
      </c>
      <c r="F3219" t="s">
        <v>812</v>
      </c>
    </row>
    <row r="3220" spans="1:6" x14ac:dyDescent="0.3">
      <c r="A3220">
        <f>VLOOKUP('Start Here'!$B$2,EntityNumber,2,FALSE)</f>
        <v>510002</v>
      </c>
      <c r="B3220" s="131">
        <f>YEAR('Start Here'!$B$5)</f>
        <v>2025</v>
      </c>
      <c r="C3220" s="213" t="str">
        <f>IF(ISBLANK('Combining-Exhibit 4'!$O$7),"",'Combining-Exhibit 4'!$O$7)</f>
        <v/>
      </c>
      <c r="D3220">
        <v>421300</v>
      </c>
      <c r="E3220" s="115">
        <f>'Combining-Exhibit 4'!O$144</f>
        <v>0</v>
      </c>
      <c r="F3220" t="s">
        <v>812</v>
      </c>
    </row>
    <row r="3221" spans="1:6" x14ac:dyDescent="0.3">
      <c r="A3221">
        <f>VLOOKUP('Start Here'!$B$2,EntityNumber,2,FALSE)</f>
        <v>510002</v>
      </c>
      <c r="B3221" s="131">
        <f>YEAR('Start Here'!$B$5)</f>
        <v>2025</v>
      </c>
      <c r="C3221" s="213" t="str">
        <f>IF(ISBLANK('Combining-Exhibit 4'!$O$7),"",'Combining-Exhibit 4'!$O$7)</f>
        <v/>
      </c>
      <c r="D3221">
        <v>421400</v>
      </c>
      <c r="E3221" s="115">
        <f>'Combining-Exhibit 4'!O$145</f>
        <v>0</v>
      </c>
      <c r="F3221" t="s">
        <v>812</v>
      </c>
    </row>
    <row r="3222" spans="1:6" x14ac:dyDescent="0.3">
      <c r="A3222">
        <f>VLOOKUP('Start Here'!$B$2,EntityNumber,2,FALSE)</f>
        <v>510002</v>
      </c>
      <c r="B3222" s="131">
        <f>YEAR('Start Here'!$B$5)</f>
        <v>2025</v>
      </c>
      <c r="C3222" s="213" t="str">
        <f>IF(ISBLANK('Combining-Exhibit 4'!$O$7),"",'Combining-Exhibit 4'!$O$7)</f>
        <v/>
      </c>
      <c r="D3222">
        <v>421500</v>
      </c>
      <c r="E3222" s="115">
        <f>'Combining-Exhibit 4'!O$146</f>
        <v>0</v>
      </c>
      <c r="F3222" t="s">
        <v>812</v>
      </c>
    </row>
    <row r="3223" spans="1:6" x14ac:dyDescent="0.3">
      <c r="A3223">
        <f>VLOOKUP('Start Here'!$B$2,EntityNumber,2,FALSE)</f>
        <v>510002</v>
      </c>
      <c r="B3223" s="131">
        <f>YEAR('Start Here'!$B$5)</f>
        <v>2025</v>
      </c>
      <c r="C3223" s="213" t="str">
        <f>IF(ISBLANK('Combining-Exhibit 4'!$O$7),"",'Combining-Exhibit 4'!$O$7)</f>
        <v/>
      </c>
      <c r="D3223">
        <v>421900</v>
      </c>
      <c r="E3223" s="115">
        <f>'Combining-Exhibit 4'!O$147</f>
        <v>0</v>
      </c>
      <c r="F3223" t="s">
        <v>812</v>
      </c>
    </row>
    <row r="3224" spans="1:6" x14ac:dyDescent="0.3">
      <c r="A3224">
        <f>VLOOKUP('Start Here'!$B$2,EntityNumber,2,FALSE)</f>
        <v>510002</v>
      </c>
      <c r="B3224" s="131">
        <f>YEAR('Start Here'!$B$5)</f>
        <v>2025</v>
      </c>
      <c r="C3224" s="213" t="str">
        <f>IF(ISBLANK('Combining-Exhibit 4'!$O$7),"",'Combining-Exhibit 4'!$O$7)</f>
        <v/>
      </c>
      <c r="D3224">
        <v>422100</v>
      </c>
      <c r="E3224" s="115">
        <f>'Combining-Exhibit 4'!O$149</f>
        <v>0</v>
      </c>
      <c r="F3224" t="s">
        <v>812</v>
      </c>
    </row>
    <row r="3225" spans="1:6" x14ac:dyDescent="0.3">
      <c r="A3225">
        <f>VLOOKUP('Start Here'!$B$2,EntityNumber,2,FALSE)</f>
        <v>510002</v>
      </c>
      <c r="B3225" s="131">
        <f>YEAR('Start Here'!$B$5)</f>
        <v>2025</v>
      </c>
      <c r="C3225" s="213" t="str">
        <f>IF(ISBLANK('Combining-Exhibit 4'!$O$7),"",'Combining-Exhibit 4'!$O$7)</f>
        <v/>
      </c>
      <c r="D3225">
        <v>422200</v>
      </c>
      <c r="E3225" s="115">
        <f>'Combining-Exhibit 4'!O$150</f>
        <v>0</v>
      </c>
      <c r="F3225" t="s">
        <v>812</v>
      </c>
    </row>
    <row r="3226" spans="1:6" x14ac:dyDescent="0.3">
      <c r="A3226">
        <f>VLOOKUP('Start Here'!$B$2,EntityNumber,2,FALSE)</f>
        <v>510002</v>
      </c>
      <c r="B3226" s="131">
        <f>YEAR('Start Here'!$B$5)</f>
        <v>2025</v>
      </c>
      <c r="C3226" s="213" t="str">
        <f>IF(ISBLANK('Combining-Exhibit 4'!$O$7),"",'Combining-Exhibit 4'!$O$7)</f>
        <v/>
      </c>
      <c r="D3226">
        <v>422300</v>
      </c>
      <c r="E3226" s="115">
        <f>'Combining-Exhibit 4'!O$151</f>
        <v>0</v>
      </c>
      <c r="F3226" t="s">
        <v>812</v>
      </c>
    </row>
    <row r="3227" spans="1:6" x14ac:dyDescent="0.3">
      <c r="A3227">
        <f>VLOOKUP('Start Here'!$B$2,EntityNumber,2,FALSE)</f>
        <v>510002</v>
      </c>
      <c r="B3227" s="131">
        <f>YEAR('Start Here'!$B$5)</f>
        <v>2025</v>
      </c>
      <c r="C3227" s="213" t="str">
        <f>IF(ISBLANK('Combining-Exhibit 4'!$O$7),"",'Combining-Exhibit 4'!$O$7)</f>
        <v/>
      </c>
      <c r="D3227">
        <v>422500</v>
      </c>
      <c r="E3227" s="115">
        <f>'Combining-Exhibit 4'!O$152</f>
        <v>0</v>
      </c>
      <c r="F3227" t="s">
        <v>812</v>
      </c>
    </row>
    <row r="3228" spans="1:6" x14ac:dyDescent="0.3">
      <c r="A3228">
        <f>VLOOKUP('Start Here'!$B$2,EntityNumber,2,FALSE)</f>
        <v>510002</v>
      </c>
      <c r="B3228" s="131">
        <f>YEAR('Start Here'!$B$5)</f>
        <v>2025</v>
      </c>
      <c r="C3228" s="213" t="str">
        <f>IF(ISBLANK('Combining-Exhibit 4'!$O$7),"",'Combining-Exhibit 4'!$O$7)</f>
        <v/>
      </c>
      <c r="D3228">
        <v>422900</v>
      </c>
      <c r="E3228" s="115">
        <f>'Combining-Exhibit 4'!O$153</f>
        <v>0</v>
      </c>
      <c r="F3228" t="s">
        <v>812</v>
      </c>
    </row>
    <row r="3229" spans="1:6" x14ac:dyDescent="0.3">
      <c r="A3229">
        <f>VLOOKUP('Start Here'!$B$2,EntityNumber,2,FALSE)</f>
        <v>510002</v>
      </c>
      <c r="B3229" s="131">
        <f>YEAR('Start Here'!$B$5)</f>
        <v>2025</v>
      </c>
      <c r="C3229" s="213" t="str">
        <f>IF(ISBLANK('Combining-Exhibit 4'!$O$7),"",'Combining-Exhibit 4'!$O$7)</f>
        <v/>
      </c>
      <c r="D3229">
        <v>431100</v>
      </c>
      <c r="E3229" s="115">
        <f>'Combining-Exhibit 4'!O$158</f>
        <v>0</v>
      </c>
      <c r="F3229" t="s">
        <v>812</v>
      </c>
    </row>
    <row r="3230" spans="1:6" x14ac:dyDescent="0.3">
      <c r="A3230">
        <f>VLOOKUP('Start Here'!$B$2,EntityNumber,2,FALSE)</f>
        <v>510002</v>
      </c>
      <c r="B3230" s="131">
        <f>YEAR('Start Here'!$B$5)</f>
        <v>2025</v>
      </c>
      <c r="C3230" s="213" t="str">
        <f>IF(ISBLANK('Combining-Exhibit 4'!$O$7),"",'Combining-Exhibit 4'!$O$7)</f>
        <v/>
      </c>
      <c r="D3230">
        <v>432100</v>
      </c>
      <c r="E3230" s="115">
        <f>'Combining-Exhibit 4'!O$160</f>
        <v>0</v>
      </c>
      <c r="F3230" t="s">
        <v>812</v>
      </c>
    </row>
    <row r="3231" spans="1:6" x14ac:dyDescent="0.3">
      <c r="A3231">
        <f>VLOOKUP('Start Here'!$B$2,EntityNumber,2,FALSE)</f>
        <v>510002</v>
      </c>
      <c r="B3231" s="131">
        <f>YEAR('Start Here'!$B$5)</f>
        <v>2025</v>
      </c>
      <c r="C3231" s="213" t="str">
        <f>IF(ISBLANK('Combining-Exhibit 4'!$O$7),"",'Combining-Exhibit 4'!$O$7)</f>
        <v/>
      </c>
      <c r="D3231">
        <v>432200</v>
      </c>
      <c r="E3231" s="115">
        <f>'Combining-Exhibit 4'!O$161</f>
        <v>0</v>
      </c>
      <c r="F3231" t="s">
        <v>812</v>
      </c>
    </row>
    <row r="3232" spans="1:6" x14ac:dyDescent="0.3">
      <c r="A3232">
        <f>VLOOKUP('Start Here'!$B$2,EntityNumber,2,FALSE)</f>
        <v>510002</v>
      </c>
      <c r="B3232" s="131">
        <f>YEAR('Start Here'!$B$5)</f>
        <v>2025</v>
      </c>
      <c r="C3232" s="213" t="str">
        <f>IF(ISBLANK('Combining-Exhibit 4'!$O$7),"",'Combining-Exhibit 4'!$O$7)</f>
        <v/>
      </c>
      <c r="D3232">
        <v>433100</v>
      </c>
      <c r="E3232" s="115">
        <f>'Combining-Exhibit 4'!O$163</f>
        <v>0</v>
      </c>
      <c r="F3232" t="s">
        <v>812</v>
      </c>
    </row>
    <row r="3233" spans="1:6" x14ac:dyDescent="0.3">
      <c r="A3233">
        <f>VLOOKUP('Start Here'!$B$2,EntityNumber,2,FALSE)</f>
        <v>510002</v>
      </c>
      <c r="B3233" s="131">
        <f>YEAR('Start Here'!$B$5)</f>
        <v>2025</v>
      </c>
      <c r="C3233" s="213" t="str">
        <f>IF(ISBLANK('Combining-Exhibit 4'!$O$7),"",'Combining-Exhibit 4'!$O$7)</f>
        <v/>
      </c>
      <c r="D3233">
        <v>433200</v>
      </c>
      <c r="E3233" s="115">
        <f>'Combining-Exhibit 4'!O$164</f>
        <v>0</v>
      </c>
      <c r="F3233" t="s">
        <v>812</v>
      </c>
    </row>
    <row r="3234" spans="1:6" x14ac:dyDescent="0.3">
      <c r="A3234">
        <f>VLOOKUP('Start Here'!$B$2,EntityNumber,2,FALSE)</f>
        <v>510002</v>
      </c>
      <c r="B3234" s="131">
        <f>YEAR('Start Here'!$B$5)</f>
        <v>2025</v>
      </c>
      <c r="C3234" s="213" t="str">
        <f>IF(ISBLANK('Combining-Exhibit 4'!$O$7),"",'Combining-Exhibit 4'!$O$7)</f>
        <v/>
      </c>
      <c r="D3234">
        <v>433300</v>
      </c>
      <c r="E3234" s="115">
        <f>'Combining-Exhibit 4'!O$165</f>
        <v>0</v>
      </c>
      <c r="F3234" t="s">
        <v>812</v>
      </c>
    </row>
    <row r="3235" spans="1:6" x14ac:dyDescent="0.3">
      <c r="A3235">
        <f>VLOOKUP('Start Here'!$B$2,EntityNumber,2,FALSE)</f>
        <v>510002</v>
      </c>
      <c r="B3235" s="131">
        <f>YEAR('Start Here'!$B$5)</f>
        <v>2025</v>
      </c>
      <c r="C3235" s="213" t="str">
        <f>IF(ISBLANK('Combining-Exhibit 4'!$O$7),"",'Combining-Exhibit 4'!$O$7)</f>
        <v/>
      </c>
      <c r="D3235">
        <v>434000</v>
      </c>
      <c r="E3235" s="115">
        <f>'Combining-Exhibit 4'!O$166</f>
        <v>0</v>
      </c>
      <c r="F3235" t="s">
        <v>812</v>
      </c>
    </row>
    <row r="3236" spans="1:6" x14ac:dyDescent="0.3">
      <c r="A3236">
        <f>VLOOKUP('Start Here'!$B$2,EntityNumber,2,FALSE)</f>
        <v>510002</v>
      </c>
      <c r="B3236" s="131">
        <f>YEAR('Start Here'!$B$5)</f>
        <v>2025</v>
      </c>
      <c r="C3236" s="213" t="str">
        <f>IF(ISBLANK('Combining-Exhibit 4'!$O$7),"",'Combining-Exhibit 4'!$O$7)</f>
        <v/>
      </c>
      <c r="D3236">
        <v>439000</v>
      </c>
      <c r="E3236" s="115">
        <f>'Combining-Exhibit 4'!O$167</f>
        <v>0</v>
      </c>
      <c r="F3236" t="s">
        <v>812</v>
      </c>
    </row>
    <row r="3237" spans="1:6" x14ac:dyDescent="0.3">
      <c r="A3237">
        <f>VLOOKUP('Start Here'!$B$2,EntityNumber,2,FALSE)</f>
        <v>510002</v>
      </c>
      <c r="B3237" s="131">
        <f>YEAR('Start Here'!$B$5)</f>
        <v>2025</v>
      </c>
      <c r="C3237" s="213" t="str">
        <f>IF(ISBLANK('Combining-Exhibit 4'!$O$7),"",'Combining-Exhibit 4'!$O$7)</f>
        <v/>
      </c>
      <c r="D3237">
        <v>441100</v>
      </c>
      <c r="E3237" s="115">
        <f>'Combining-Exhibit 4'!O$172</f>
        <v>0</v>
      </c>
      <c r="F3237" t="s">
        <v>812</v>
      </c>
    </row>
    <row r="3238" spans="1:6" x14ac:dyDescent="0.3">
      <c r="A3238">
        <f>VLOOKUP('Start Here'!$B$2,EntityNumber,2,FALSE)</f>
        <v>510002</v>
      </c>
      <c r="B3238" s="131">
        <f>YEAR('Start Here'!$B$5)</f>
        <v>2025</v>
      </c>
      <c r="C3238" s="213" t="str">
        <f>IF(ISBLANK('Combining-Exhibit 4'!$O$7),"",'Combining-Exhibit 4'!$O$7)</f>
        <v/>
      </c>
      <c r="D3238">
        <v>441200</v>
      </c>
      <c r="E3238" s="115">
        <f>'Combining-Exhibit 4'!O$173</f>
        <v>0</v>
      </c>
      <c r="F3238" t="s">
        <v>812</v>
      </c>
    </row>
    <row r="3239" spans="1:6" x14ac:dyDescent="0.3">
      <c r="A3239">
        <f>VLOOKUP('Start Here'!$B$2,EntityNumber,2,FALSE)</f>
        <v>510002</v>
      </c>
      <c r="B3239" s="131">
        <f>YEAR('Start Here'!$B$5)</f>
        <v>2025</v>
      </c>
      <c r="C3239" s="213" t="str">
        <f>IF(ISBLANK('Combining-Exhibit 4'!$O$7),"",'Combining-Exhibit 4'!$O$7)</f>
        <v/>
      </c>
      <c r="D3239">
        <v>441300</v>
      </c>
      <c r="E3239" s="115">
        <f>'Combining-Exhibit 4'!O$174</f>
        <v>0</v>
      </c>
      <c r="F3239" t="s">
        <v>812</v>
      </c>
    </row>
    <row r="3240" spans="1:6" x14ac:dyDescent="0.3">
      <c r="A3240">
        <f>VLOOKUP('Start Here'!$B$2,EntityNumber,2,FALSE)</f>
        <v>510002</v>
      </c>
      <c r="B3240" s="131">
        <f>YEAR('Start Here'!$B$5)</f>
        <v>2025</v>
      </c>
      <c r="C3240" s="213" t="str">
        <f>IF(ISBLANK('Combining-Exhibit 4'!$O$7),"",'Combining-Exhibit 4'!$O$7)</f>
        <v/>
      </c>
      <c r="D3240">
        <v>441500</v>
      </c>
      <c r="E3240" s="115">
        <f>'Combining-Exhibit 4'!O$175</f>
        <v>0</v>
      </c>
      <c r="F3240" t="s">
        <v>812</v>
      </c>
    </row>
    <row r="3241" spans="1:6" x14ac:dyDescent="0.3">
      <c r="A3241">
        <f>VLOOKUP('Start Here'!$B$2,EntityNumber,2,FALSE)</f>
        <v>510002</v>
      </c>
      <c r="B3241" s="131">
        <f>YEAR('Start Here'!$B$5)</f>
        <v>2025</v>
      </c>
      <c r="C3241" s="213" t="str">
        <f>IF(ISBLANK('Combining-Exhibit 4'!$O$7),"",'Combining-Exhibit 4'!$O$7)</f>
        <v/>
      </c>
      <c r="D3241">
        <v>441900</v>
      </c>
      <c r="E3241" s="115">
        <f>'Combining-Exhibit 4'!O$176</f>
        <v>0</v>
      </c>
      <c r="F3241" t="s">
        <v>812</v>
      </c>
    </row>
    <row r="3242" spans="1:6" x14ac:dyDescent="0.3">
      <c r="A3242">
        <f>VLOOKUP('Start Here'!$B$2,EntityNumber,2,FALSE)</f>
        <v>510002</v>
      </c>
      <c r="B3242" s="131">
        <f>YEAR('Start Here'!$B$5)</f>
        <v>2025</v>
      </c>
      <c r="C3242" s="213" t="str">
        <f>IF(ISBLANK('Combining-Exhibit 4'!$O$7),"",'Combining-Exhibit 4'!$O$7)</f>
        <v/>
      </c>
      <c r="D3242">
        <v>442100</v>
      </c>
      <c r="E3242" s="115">
        <f>'Combining-Exhibit 4'!O$178</f>
        <v>0</v>
      </c>
      <c r="F3242" t="s">
        <v>812</v>
      </c>
    </row>
    <row r="3243" spans="1:6" x14ac:dyDescent="0.3">
      <c r="A3243">
        <f>VLOOKUP('Start Here'!$B$2,EntityNumber,2,FALSE)</f>
        <v>510002</v>
      </c>
      <c r="B3243" s="131">
        <f>YEAR('Start Here'!$B$5)</f>
        <v>2025</v>
      </c>
      <c r="C3243" s="213" t="str">
        <f>IF(ISBLANK('Combining-Exhibit 4'!$O$7),"",'Combining-Exhibit 4'!$O$7)</f>
        <v/>
      </c>
      <c r="D3243">
        <v>442200</v>
      </c>
      <c r="E3243" s="115">
        <f>'Combining-Exhibit 4'!O$179</f>
        <v>0</v>
      </c>
      <c r="F3243" t="s">
        <v>812</v>
      </c>
    </row>
    <row r="3244" spans="1:6" x14ac:dyDescent="0.3">
      <c r="A3244">
        <f>VLOOKUP('Start Here'!$B$2,EntityNumber,2,FALSE)</f>
        <v>510002</v>
      </c>
      <c r="B3244" s="131">
        <f>YEAR('Start Here'!$B$5)</f>
        <v>2025</v>
      </c>
      <c r="C3244" s="213" t="str">
        <f>IF(ISBLANK('Combining-Exhibit 4'!$O$7),"",'Combining-Exhibit 4'!$O$7)</f>
        <v/>
      </c>
      <c r="D3244">
        <v>442300</v>
      </c>
      <c r="E3244" s="115">
        <f>'Combining-Exhibit 4'!O$180</f>
        <v>0</v>
      </c>
      <c r="F3244" t="s">
        <v>812</v>
      </c>
    </row>
    <row r="3245" spans="1:6" x14ac:dyDescent="0.3">
      <c r="A3245">
        <f>VLOOKUP('Start Here'!$B$2,EntityNumber,2,FALSE)</f>
        <v>510002</v>
      </c>
      <c r="B3245" s="131">
        <f>YEAR('Start Here'!$B$5)</f>
        <v>2025</v>
      </c>
      <c r="C3245" s="213" t="str">
        <f>IF(ISBLANK('Combining-Exhibit 4'!$O$7),"",'Combining-Exhibit 4'!$O$7)</f>
        <v/>
      </c>
      <c r="D3245">
        <v>442400</v>
      </c>
      <c r="E3245" s="115">
        <f>'Combining-Exhibit 4'!O$181</f>
        <v>0</v>
      </c>
      <c r="F3245" t="s">
        <v>812</v>
      </c>
    </row>
    <row r="3246" spans="1:6" x14ac:dyDescent="0.3">
      <c r="A3246">
        <f>VLOOKUP('Start Here'!$B$2,EntityNumber,2,FALSE)</f>
        <v>510002</v>
      </c>
      <c r="B3246" s="131">
        <f>YEAR('Start Here'!$B$5)</f>
        <v>2025</v>
      </c>
      <c r="C3246" s="213" t="str">
        <f>IF(ISBLANK('Combining-Exhibit 4'!$O$7),"",'Combining-Exhibit 4'!$O$7)</f>
        <v/>
      </c>
      <c r="D3246">
        <v>442500</v>
      </c>
      <c r="E3246" s="115">
        <f>'Combining-Exhibit 4'!O$182</f>
        <v>0</v>
      </c>
      <c r="F3246" t="s">
        <v>812</v>
      </c>
    </row>
    <row r="3247" spans="1:6" x14ac:dyDescent="0.3">
      <c r="A3247">
        <f>VLOOKUP('Start Here'!$B$2,EntityNumber,2,FALSE)</f>
        <v>510002</v>
      </c>
      <c r="B3247" s="131">
        <f>YEAR('Start Here'!$B$5)</f>
        <v>2025</v>
      </c>
      <c r="C3247" s="213" t="str">
        <f>IF(ISBLANK('Combining-Exhibit 4'!$O$7),"",'Combining-Exhibit 4'!$O$7)</f>
        <v/>
      </c>
      <c r="D3247">
        <v>442600</v>
      </c>
      <c r="E3247" s="115">
        <f>'Combining-Exhibit 4'!O$183</f>
        <v>0</v>
      </c>
      <c r="F3247" t="s">
        <v>812</v>
      </c>
    </row>
    <row r="3248" spans="1:6" x14ac:dyDescent="0.3">
      <c r="A3248">
        <f>VLOOKUP('Start Here'!$B$2,EntityNumber,2,FALSE)</f>
        <v>510002</v>
      </c>
      <c r="B3248" s="131">
        <f>YEAR('Start Here'!$B$5)</f>
        <v>2025</v>
      </c>
      <c r="C3248" s="213" t="str">
        <f>IF(ISBLANK('Combining-Exhibit 4'!$O$7),"",'Combining-Exhibit 4'!$O$7)</f>
        <v/>
      </c>
      <c r="D3248">
        <v>442900</v>
      </c>
      <c r="E3248" s="115">
        <f>'Combining-Exhibit 4'!O$184</f>
        <v>0</v>
      </c>
      <c r="F3248" t="s">
        <v>812</v>
      </c>
    </row>
    <row r="3249" spans="1:6" x14ac:dyDescent="0.3">
      <c r="A3249">
        <f>VLOOKUP('Start Here'!$B$2,EntityNumber,2,FALSE)</f>
        <v>510002</v>
      </c>
      <c r="B3249" s="131">
        <f>YEAR('Start Here'!$B$5)</f>
        <v>2025</v>
      </c>
      <c r="C3249" s="213" t="str">
        <f>IF(ISBLANK('Combining-Exhibit 4'!$O$7),"",'Combining-Exhibit 4'!$O$7)</f>
        <v/>
      </c>
      <c r="D3249">
        <v>443100</v>
      </c>
      <c r="E3249" s="115">
        <f>'Combining-Exhibit 4'!O$186</f>
        <v>0</v>
      </c>
      <c r="F3249" t="s">
        <v>812</v>
      </c>
    </row>
    <row r="3250" spans="1:6" x14ac:dyDescent="0.3">
      <c r="A3250">
        <f>VLOOKUP('Start Here'!$B$2,EntityNumber,2,FALSE)</f>
        <v>510002</v>
      </c>
      <c r="B3250" s="131">
        <f>YEAR('Start Here'!$B$5)</f>
        <v>2025</v>
      </c>
      <c r="C3250" s="213" t="str">
        <f>IF(ISBLANK('Combining-Exhibit 4'!$O$7),"",'Combining-Exhibit 4'!$O$7)</f>
        <v/>
      </c>
      <c r="D3250">
        <v>443200</v>
      </c>
      <c r="E3250" s="115">
        <f>'Combining-Exhibit 4'!O$187</f>
        <v>0</v>
      </c>
      <c r="F3250" t="s">
        <v>812</v>
      </c>
    </row>
    <row r="3251" spans="1:6" x14ac:dyDescent="0.3">
      <c r="A3251">
        <f>VLOOKUP('Start Here'!$B$2,EntityNumber,2,FALSE)</f>
        <v>510002</v>
      </c>
      <c r="B3251" s="131">
        <f>YEAR('Start Here'!$B$5)</f>
        <v>2025</v>
      </c>
      <c r="C3251" s="213" t="str">
        <f>IF(ISBLANK('Combining-Exhibit 4'!$O$7),"",'Combining-Exhibit 4'!$O$7)</f>
        <v/>
      </c>
      <c r="D3251">
        <v>443300</v>
      </c>
      <c r="E3251" s="115">
        <f>'Combining-Exhibit 4'!O$188</f>
        <v>0</v>
      </c>
      <c r="F3251" t="s">
        <v>812</v>
      </c>
    </row>
    <row r="3252" spans="1:6" x14ac:dyDescent="0.3">
      <c r="A3252">
        <f>VLOOKUP('Start Here'!$B$2,EntityNumber,2,FALSE)</f>
        <v>510002</v>
      </c>
      <c r="B3252" s="131">
        <f>YEAR('Start Here'!$B$5)</f>
        <v>2025</v>
      </c>
      <c r="C3252" s="213" t="str">
        <f>IF(ISBLANK('Combining-Exhibit 4'!$O$7),"",'Combining-Exhibit 4'!$O$7)</f>
        <v/>
      </c>
      <c r="D3252">
        <v>443400</v>
      </c>
      <c r="E3252" s="115">
        <f>'Combining-Exhibit 4'!O$189</f>
        <v>0</v>
      </c>
      <c r="F3252" t="s">
        <v>812</v>
      </c>
    </row>
    <row r="3253" spans="1:6" x14ac:dyDescent="0.3">
      <c r="A3253">
        <f>VLOOKUP('Start Here'!$B$2,EntityNumber,2,FALSE)</f>
        <v>510002</v>
      </c>
      <c r="B3253" s="131">
        <f>YEAR('Start Here'!$B$5)</f>
        <v>2025</v>
      </c>
      <c r="C3253" s="213" t="str">
        <f>IF(ISBLANK('Combining-Exhibit 4'!$O$7),"",'Combining-Exhibit 4'!$O$7)</f>
        <v/>
      </c>
      <c r="D3253">
        <v>443900</v>
      </c>
      <c r="E3253" s="115">
        <f>'Combining-Exhibit 4'!O$190</f>
        <v>0</v>
      </c>
      <c r="F3253" t="s">
        <v>812</v>
      </c>
    </row>
    <row r="3254" spans="1:6" x14ac:dyDescent="0.3">
      <c r="A3254">
        <f>VLOOKUP('Start Here'!$B$2,EntityNumber,2,FALSE)</f>
        <v>510002</v>
      </c>
      <c r="B3254" s="131">
        <f>YEAR('Start Here'!$B$5)</f>
        <v>2025</v>
      </c>
      <c r="C3254" s="213" t="str">
        <f>IF(ISBLANK('Combining-Exhibit 4'!$O$7),"",'Combining-Exhibit 4'!$O$7)</f>
        <v/>
      </c>
      <c r="D3254">
        <v>444100</v>
      </c>
      <c r="E3254" s="115">
        <f>'Combining-Exhibit 4'!O$192</f>
        <v>0</v>
      </c>
      <c r="F3254" t="s">
        <v>812</v>
      </c>
    </row>
    <row r="3255" spans="1:6" x14ac:dyDescent="0.3">
      <c r="A3255">
        <f>VLOOKUP('Start Here'!$B$2,EntityNumber,2,FALSE)</f>
        <v>510002</v>
      </c>
      <c r="B3255" s="131">
        <f>YEAR('Start Here'!$B$5)</f>
        <v>2025</v>
      </c>
      <c r="C3255" s="213" t="str">
        <f>IF(ISBLANK('Combining-Exhibit 4'!$O$7),"",'Combining-Exhibit 4'!$O$7)</f>
        <v/>
      </c>
      <c r="D3255">
        <v>444200</v>
      </c>
      <c r="E3255" s="115">
        <f>'Combining-Exhibit 4'!O$193</f>
        <v>0</v>
      </c>
      <c r="F3255" t="s">
        <v>812</v>
      </c>
    </row>
    <row r="3256" spans="1:6" x14ac:dyDescent="0.3">
      <c r="A3256">
        <f>VLOOKUP('Start Here'!$B$2,EntityNumber,2,FALSE)</f>
        <v>510002</v>
      </c>
      <c r="B3256" s="131">
        <f>YEAR('Start Here'!$B$5)</f>
        <v>2025</v>
      </c>
      <c r="C3256" s="213" t="str">
        <f>IF(ISBLANK('Combining-Exhibit 4'!$O$7),"",'Combining-Exhibit 4'!$O$7)</f>
        <v/>
      </c>
      <c r="D3256">
        <v>444300</v>
      </c>
      <c r="E3256" s="115">
        <f>'Combining-Exhibit 4'!O$194</f>
        <v>0</v>
      </c>
      <c r="F3256" t="s">
        <v>812</v>
      </c>
    </row>
    <row r="3257" spans="1:6" x14ac:dyDescent="0.3">
      <c r="A3257">
        <f>VLOOKUP('Start Here'!$B$2,EntityNumber,2,FALSE)</f>
        <v>510002</v>
      </c>
      <c r="B3257" s="131">
        <f>YEAR('Start Here'!$B$5)</f>
        <v>2025</v>
      </c>
      <c r="C3257" s="213" t="str">
        <f>IF(ISBLANK('Combining-Exhibit 4'!$O$7),"",'Combining-Exhibit 4'!$O$7)</f>
        <v/>
      </c>
      <c r="D3257">
        <v>444400</v>
      </c>
      <c r="E3257" s="115">
        <f>'Combining-Exhibit 4'!O$195</f>
        <v>0</v>
      </c>
      <c r="F3257" t="s">
        <v>812</v>
      </c>
    </row>
    <row r="3258" spans="1:6" x14ac:dyDescent="0.3">
      <c r="A3258">
        <f>VLOOKUP('Start Here'!$B$2,EntityNumber,2,FALSE)</f>
        <v>510002</v>
      </c>
      <c r="B3258" s="131">
        <f>YEAR('Start Here'!$B$5)</f>
        <v>2025</v>
      </c>
      <c r="C3258" s="213" t="str">
        <f>IF(ISBLANK('Combining-Exhibit 4'!$O$7),"",'Combining-Exhibit 4'!$O$7)</f>
        <v/>
      </c>
      <c r="D3258">
        <v>444500</v>
      </c>
      <c r="E3258" s="115">
        <f>'Combining-Exhibit 4'!O$196</f>
        <v>0</v>
      </c>
      <c r="F3258" t="s">
        <v>812</v>
      </c>
    </row>
    <row r="3259" spans="1:6" x14ac:dyDescent="0.3">
      <c r="A3259">
        <f>VLOOKUP('Start Here'!$B$2,EntityNumber,2,FALSE)</f>
        <v>510002</v>
      </c>
      <c r="B3259" s="131">
        <f>YEAR('Start Here'!$B$5)</f>
        <v>2025</v>
      </c>
      <c r="C3259" s="213" t="str">
        <f>IF(ISBLANK('Combining-Exhibit 4'!$O$7),"",'Combining-Exhibit 4'!$O$7)</f>
        <v/>
      </c>
      <c r="D3259">
        <v>444900</v>
      </c>
      <c r="E3259" s="115">
        <f>'Combining-Exhibit 4'!O$197</f>
        <v>0</v>
      </c>
      <c r="F3259" t="s">
        <v>812</v>
      </c>
    </row>
    <row r="3260" spans="1:6" x14ac:dyDescent="0.3">
      <c r="A3260">
        <f>VLOOKUP('Start Here'!$B$2,EntityNumber,2,FALSE)</f>
        <v>510002</v>
      </c>
      <c r="B3260" s="131">
        <f>YEAR('Start Here'!$B$5)</f>
        <v>2025</v>
      </c>
      <c r="C3260" s="213" t="str">
        <f>IF(ISBLANK('Combining-Exhibit 4'!$O$7),"",'Combining-Exhibit 4'!$O$7)</f>
        <v/>
      </c>
      <c r="D3260">
        <v>451100</v>
      </c>
      <c r="E3260" s="115">
        <f>'Combining-Exhibit 4'!O$202</f>
        <v>0</v>
      </c>
      <c r="F3260" t="s">
        <v>812</v>
      </c>
    </row>
    <row r="3261" spans="1:6" x14ac:dyDescent="0.3">
      <c r="A3261">
        <f>VLOOKUP('Start Here'!$B$2,EntityNumber,2,FALSE)</f>
        <v>510002</v>
      </c>
      <c r="B3261" s="131">
        <f>YEAR('Start Here'!$B$5)</f>
        <v>2025</v>
      </c>
      <c r="C3261" s="213" t="str">
        <f>IF(ISBLANK('Combining-Exhibit 4'!$O$7),"",'Combining-Exhibit 4'!$O$7)</f>
        <v/>
      </c>
      <c r="D3261">
        <v>451200</v>
      </c>
      <c r="E3261" s="115">
        <f>'Combining-Exhibit 4'!O$203</f>
        <v>0</v>
      </c>
      <c r="F3261" t="s">
        <v>812</v>
      </c>
    </row>
    <row r="3262" spans="1:6" x14ac:dyDescent="0.3">
      <c r="A3262">
        <f>VLOOKUP('Start Here'!$B$2,EntityNumber,2,FALSE)</f>
        <v>510002</v>
      </c>
      <c r="B3262" s="131">
        <f>YEAR('Start Here'!$B$5)</f>
        <v>2025</v>
      </c>
      <c r="C3262" s="213" t="str">
        <f>IF(ISBLANK('Combining-Exhibit 4'!$O$7),"",'Combining-Exhibit 4'!$O$7)</f>
        <v/>
      </c>
      <c r="D3262">
        <v>451300</v>
      </c>
      <c r="E3262" s="115">
        <f>'Combining-Exhibit 4'!O$204</f>
        <v>0</v>
      </c>
      <c r="F3262" t="s">
        <v>812</v>
      </c>
    </row>
    <row r="3263" spans="1:6" x14ac:dyDescent="0.3">
      <c r="A3263">
        <f>VLOOKUP('Start Here'!$B$2,EntityNumber,2,FALSE)</f>
        <v>510002</v>
      </c>
      <c r="B3263" s="131">
        <f>YEAR('Start Here'!$B$5)</f>
        <v>2025</v>
      </c>
      <c r="C3263" s="213" t="str">
        <f>IF(ISBLANK('Combining-Exhibit 4'!$O$7),"",'Combining-Exhibit 4'!$O$7)</f>
        <v/>
      </c>
      <c r="D3263">
        <v>451400</v>
      </c>
      <c r="E3263" s="115">
        <f>'Combining-Exhibit 4'!O$205</f>
        <v>0</v>
      </c>
      <c r="F3263" t="s">
        <v>812</v>
      </c>
    </row>
    <row r="3264" spans="1:6" x14ac:dyDescent="0.3">
      <c r="A3264">
        <f>VLOOKUP('Start Here'!$B$2,EntityNumber,2,FALSE)</f>
        <v>510002</v>
      </c>
      <c r="B3264" s="131">
        <f>YEAR('Start Here'!$B$5)</f>
        <v>2025</v>
      </c>
      <c r="C3264" s="213" t="str">
        <f>IF(ISBLANK('Combining-Exhibit 4'!$O$7),"",'Combining-Exhibit 4'!$O$7)</f>
        <v/>
      </c>
      <c r="D3264">
        <v>451500</v>
      </c>
      <c r="E3264" s="115">
        <f>'Combining-Exhibit 4'!O$206</f>
        <v>0</v>
      </c>
      <c r="F3264" t="s">
        <v>812</v>
      </c>
    </row>
    <row r="3265" spans="1:6" x14ac:dyDescent="0.3">
      <c r="A3265">
        <f>VLOOKUP('Start Here'!$B$2,EntityNumber,2,FALSE)</f>
        <v>510002</v>
      </c>
      <c r="B3265" s="131">
        <f>YEAR('Start Here'!$B$5)</f>
        <v>2025</v>
      </c>
      <c r="C3265" s="213" t="str">
        <f>IF(ISBLANK('Combining-Exhibit 4'!$O$7),"",'Combining-Exhibit 4'!$O$7)</f>
        <v/>
      </c>
      <c r="D3265">
        <v>451600</v>
      </c>
      <c r="E3265" s="115">
        <f>'Combining-Exhibit 4'!O$207</f>
        <v>0</v>
      </c>
      <c r="F3265" t="s">
        <v>812</v>
      </c>
    </row>
    <row r="3266" spans="1:6" x14ac:dyDescent="0.3">
      <c r="A3266">
        <f>VLOOKUP('Start Here'!$B$2,EntityNumber,2,FALSE)</f>
        <v>510002</v>
      </c>
      <c r="B3266" s="131">
        <f>YEAR('Start Here'!$B$5)</f>
        <v>2025</v>
      </c>
      <c r="C3266" s="213" t="str">
        <f>IF(ISBLANK('Combining-Exhibit 4'!$O$7),"",'Combining-Exhibit 4'!$O$7)</f>
        <v/>
      </c>
      <c r="D3266">
        <v>451900</v>
      </c>
      <c r="E3266" s="115">
        <f>'Combining-Exhibit 4'!O$208</f>
        <v>0</v>
      </c>
      <c r="F3266" t="s">
        <v>812</v>
      </c>
    </row>
    <row r="3267" spans="1:6" x14ac:dyDescent="0.3">
      <c r="A3267">
        <f>VLOOKUP('Start Here'!$B$2,EntityNumber,2,FALSE)</f>
        <v>510002</v>
      </c>
      <c r="B3267" s="131">
        <f>YEAR('Start Here'!$B$5)</f>
        <v>2025</v>
      </c>
      <c r="C3267" s="213" t="str">
        <f>IF(ISBLANK('Combining-Exhibit 4'!$O$7),"",'Combining-Exhibit 4'!$O$7)</f>
        <v/>
      </c>
      <c r="D3267">
        <v>452100</v>
      </c>
      <c r="E3267" s="115">
        <f>'Combining-Exhibit 4'!O$210</f>
        <v>0</v>
      </c>
      <c r="F3267" t="s">
        <v>812</v>
      </c>
    </row>
    <row r="3268" spans="1:6" x14ac:dyDescent="0.3">
      <c r="A3268">
        <f>VLOOKUP('Start Here'!$B$2,EntityNumber,2,FALSE)</f>
        <v>510002</v>
      </c>
      <c r="B3268" s="131">
        <f>YEAR('Start Here'!$B$5)</f>
        <v>2025</v>
      </c>
      <c r="C3268" s="213" t="str">
        <f>IF(ISBLANK('Combining-Exhibit 4'!$O$7),"",'Combining-Exhibit 4'!$O$7)</f>
        <v/>
      </c>
      <c r="D3268">
        <v>452200</v>
      </c>
      <c r="E3268" s="115">
        <f>'Combining-Exhibit 4'!O$211</f>
        <v>0</v>
      </c>
      <c r="F3268" t="s">
        <v>812</v>
      </c>
    </row>
    <row r="3269" spans="1:6" x14ac:dyDescent="0.3">
      <c r="A3269">
        <f>VLOOKUP('Start Here'!$B$2,EntityNumber,2,FALSE)</f>
        <v>510002</v>
      </c>
      <c r="B3269" s="131">
        <f>YEAR('Start Here'!$B$5)</f>
        <v>2025</v>
      </c>
      <c r="C3269" s="213" t="str">
        <f>IF(ISBLANK('Combining-Exhibit 4'!$O$7),"",'Combining-Exhibit 4'!$O$7)</f>
        <v/>
      </c>
      <c r="D3269">
        <v>452300</v>
      </c>
      <c r="E3269" s="115">
        <f>'Combining-Exhibit 4'!O$212</f>
        <v>0</v>
      </c>
      <c r="F3269" t="s">
        <v>812</v>
      </c>
    </row>
    <row r="3270" spans="1:6" x14ac:dyDescent="0.3">
      <c r="A3270">
        <f>VLOOKUP('Start Here'!$B$2,EntityNumber,2,FALSE)</f>
        <v>510002</v>
      </c>
      <c r="B3270" s="131">
        <f>YEAR('Start Here'!$B$5)</f>
        <v>2025</v>
      </c>
      <c r="C3270" s="213" t="str">
        <f>IF(ISBLANK('Combining-Exhibit 4'!$O$7),"",'Combining-Exhibit 4'!$O$7)</f>
        <v/>
      </c>
      <c r="D3270">
        <v>452400</v>
      </c>
      <c r="E3270" s="115">
        <f>'Combining-Exhibit 4'!O$213</f>
        <v>0</v>
      </c>
      <c r="F3270" t="s">
        <v>812</v>
      </c>
    </row>
    <row r="3271" spans="1:6" x14ac:dyDescent="0.3">
      <c r="A3271">
        <f>VLOOKUP('Start Here'!$B$2,EntityNumber,2,FALSE)</f>
        <v>510002</v>
      </c>
      <c r="B3271" s="131">
        <f>YEAR('Start Here'!$B$5)</f>
        <v>2025</v>
      </c>
      <c r="C3271" s="213" t="str">
        <f>IF(ISBLANK('Combining-Exhibit 4'!$O$7),"",'Combining-Exhibit 4'!$O$7)</f>
        <v/>
      </c>
      <c r="D3271">
        <v>452500</v>
      </c>
      <c r="E3271" s="115">
        <f>'Combining-Exhibit 4'!O$214</f>
        <v>0</v>
      </c>
      <c r="F3271" t="s">
        <v>812</v>
      </c>
    </row>
    <row r="3272" spans="1:6" x14ac:dyDescent="0.3">
      <c r="A3272">
        <f>VLOOKUP('Start Here'!$B$2,EntityNumber,2,FALSE)</f>
        <v>510002</v>
      </c>
      <c r="B3272" s="131">
        <f>YEAR('Start Here'!$B$5)</f>
        <v>2025</v>
      </c>
      <c r="C3272" s="213" t="str">
        <f>IF(ISBLANK('Combining-Exhibit 4'!$O$7),"",'Combining-Exhibit 4'!$O$7)</f>
        <v/>
      </c>
      <c r="D3272">
        <v>452900</v>
      </c>
      <c r="E3272" s="115">
        <f>'Combining-Exhibit 4'!O$215</f>
        <v>0</v>
      </c>
      <c r="F3272" t="s">
        <v>812</v>
      </c>
    </row>
    <row r="3273" spans="1:6" x14ac:dyDescent="0.3">
      <c r="A3273">
        <f>VLOOKUP('Start Here'!$B$2,EntityNumber,2,FALSE)</f>
        <v>510002</v>
      </c>
      <c r="B3273" s="131">
        <f>YEAR('Start Here'!$B$5)</f>
        <v>2025</v>
      </c>
      <c r="C3273" s="213" t="str">
        <f>IF(ISBLANK('Combining-Exhibit 4'!$O$7),"",'Combining-Exhibit 4'!$O$7)</f>
        <v/>
      </c>
      <c r="D3273">
        <v>461100</v>
      </c>
      <c r="E3273" s="115">
        <f>'Combining-Exhibit 4'!O$220</f>
        <v>0</v>
      </c>
      <c r="F3273" t="s">
        <v>812</v>
      </c>
    </row>
    <row r="3274" spans="1:6" x14ac:dyDescent="0.3">
      <c r="A3274">
        <f>VLOOKUP('Start Here'!$B$2,EntityNumber,2,FALSE)</f>
        <v>510002</v>
      </c>
      <c r="B3274" s="131">
        <f>YEAR('Start Here'!$B$5)</f>
        <v>2025</v>
      </c>
      <c r="C3274" s="213" t="str">
        <f>IF(ISBLANK('Combining-Exhibit 4'!$O$7),"",'Combining-Exhibit 4'!$O$7)</f>
        <v/>
      </c>
      <c r="D3274">
        <v>461200</v>
      </c>
      <c r="E3274" s="115">
        <f>'Combining-Exhibit 4'!O$221</f>
        <v>0</v>
      </c>
      <c r="F3274" t="s">
        <v>812</v>
      </c>
    </row>
    <row r="3275" spans="1:6" x14ac:dyDescent="0.3">
      <c r="A3275">
        <f>VLOOKUP('Start Here'!$B$2,EntityNumber,2,FALSE)</f>
        <v>510002</v>
      </c>
      <c r="B3275" s="131">
        <f>YEAR('Start Here'!$B$5)</f>
        <v>2025</v>
      </c>
      <c r="C3275" s="213" t="str">
        <f>IF(ISBLANK('Combining-Exhibit 4'!$O$7),"",'Combining-Exhibit 4'!$O$7)</f>
        <v/>
      </c>
      <c r="D3275">
        <v>461300</v>
      </c>
      <c r="E3275" s="115">
        <f>'Combining-Exhibit 4'!O$222</f>
        <v>0</v>
      </c>
      <c r="F3275" t="s">
        <v>812</v>
      </c>
    </row>
    <row r="3276" spans="1:6" x14ac:dyDescent="0.3">
      <c r="A3276">
        <f>VLOOKUP('Start Here'!$B$2,EntityNumber,2,FALSE)</f>
        <v>510002</v>
      </c>
      <c r="B3276" s="131">
        <f>YEAR('Start Here'!$B$5)</f>
        <v>2025</v>
      </c>
      <c r="C3276" s="213" t="str">
        <f>IF(ISBLANK('Combining-Exhibit 4'!$O$7),"",'Combining-Exhibit 4'!$O$7)</f>
        <v/>
      </c>
      <c r="D3276">
        <v>461400</v>
      </c>
      <c r="E3276" s="115">
        <f>'Combining-Exhibit 4'!O$223</f>
        <v>0</v>
      </c>
      <c r="F3276" t="s">
        <v>812</v>
      </c>
    </row>
    <row r="3277" spans="1:6" x14ac:dyDescent="0.3">
      <c r="A3277">
        <f>VLOOKUP('Start Here'!$B$2,EntityNumber,2,FALSE)</f>
        <v>510002</v>
      </c>
      <c r="B3277" s="131">
        <f>YEAR('Start Here'!$B$5)</f>
        <v>2025</v>
      </c>
      <c r="C3277" s="213" t="str">
        <f>IF(ISBLANK('Combining-Exhibit 4'!$O$7),"",'Combining-Exhibit 4'!$O$7)</f>
        <v/>
      </c>
      <c r="D3277">
        <v>461500</v>
      </c>
      <c r="E3277" s="115">
        <f>'Combining-Exhibit 4'!O$224</f>
        <v>0</v>
      </c>
      <c r="F3277" t="s">
        <v>812</v>
      </c>
    </row>
    <row r="3278" spans="1:6" x14ac:dyDescent="0.3">
      <c r="A3278">
        <f>VLOOKUP('Start Here'!$B$2,EntityNumber,2,FALSE)</f>
        <v>510002</v>
      </c>
      <c r="B3278" s="131">
        <f>YEAR('Start Here'!$B$5)</f>
        <v>2025</v>
      </c>
      <c r="C3278" s="213" t="str">
        <f>IF(ISBLANK('Combining-Exhibit 4'!$O$7),"",'Combining-Exhibit 4'!$O$7)</f>
        <v/>
      </c>
      <c r="D3278">
        <v>461600</v>
      </c>
      <c r="E3278" s="115">
        <f>'Combining-Exhibit 4'!O$225</f>
        <v>0</v>
      </c>
      <c r="F3278" t="s">
        <v>812</v>
      </c>
    </row>
    <row r="3279" spans="1:6" x14ac:dyDescent="0.3">
      <c r="A3279">
        <f>VLOOKUP('Start Here'!$B$2,EntityNumber,2,FALSE)</f>
        <v>510002</v>
      </c>
      <c r="B3279" s="131">
        <f>YEAR('Start Here'!$B$5)</f>
        <v>2025</v>
      </c>
      <c r="C3279" s="213" t="str">
        <f>IF(ISBLANK('Combining-Exhibit 4'!$O$7),"",'Combining-Exhibit 4'!$O$7)</f>
        <v/>
      </c>
      <c r="D3279">
        <v>461900</v>
      </c>
      <c r="E3279" s="115">
        <f>'Combining-Exhibit 4'!O$226</f>
        <v>0</v>
      </c>
      <c r="F3279" t="s">
        <v>812</v>
      </c>
    </row>
    <row r="3280" spans="1:6" x14ac:dyDescent="0.3">
      <c r="A3280">
        <f>VLOOKUP('Start Here'!$B$2,EntityNumber,2,FALSE)</f>
        <v>510002</v>
      </c>
      <c r="B3280" s="131">
        <f>YEAR('Start Here'!$B$5)</f>
        <v>2025</v>
      </c>
      <c r="C3280" s="213" t="str">
        <f>IF(ISBLANK('Combining-Exhibit 4'!$O$7),"",'Combining-Exhibit 4'!$O$7)</f>
        <v/>
      </c>
      <c r="D3280">
        <v>462100</v>
      </c>
      <c r="E3280" s="115">
        <f>'Combining-Exhibit 4'!O$228</f>
        <v>0</v>
      </c>
      <c r="F3280" t="s">
        <v>812</v>
      </c>
    </row>
    <row r="3281" spans="1:6" x14ac:dyDescent="0.3">
      <c r="A3281">
        <f>VLOOKUP('Start Here'!$B$2,EntityNumber,2,FALSE)</f>
        <v>510002</v>
      </c>
      <c r="B3281" s="131">
        <f>YEAR('Start Here'!$B$5)</f>
        <v>2025</v>
      </c>
      <c r="C3281" s="213" t="str">
        <f>IF(ISBLANK('Combining-Exhibit 4'!$O$7),"",'Combining-Exhibit 4'!$O$7)</f>
        <v/>
      </c>
      <c r="D3281">
        <v>462200</v>
      </c>
      <c r="E3281" s="115">
        <f>'Combining-Exhibit 4'!O$229</f>
        <v>0</v>
      </c>
      <c r="F3281" t="s">
        <v>812</v>
      </c>
    </row>
    <row r="3282" spans="1:6" x14ac:dyDescent="0.3">
      <c r="A3282">
        <f>VLOOKUP('Start Here'!$B$2,EntityNumber,2,FALSE)</f>
        <v>510002</v>
      </c>
      <c r="B3282" s="131">
        <f>YEAR('Start Here'!$B$5)</f>
        <v>2025</v>
      </c>
      <c r="C3282" s="213" t="str">
        <f>IF(ISBLANK('Combining-Exhibit 4'!$O$7),"",'Combining-Exhibit 4'!$O$7)</f>
        <v/>
      </c>
      <c r="D3282">
        <v>462300</v>
      </c>
      <c r="E3282" s="115">
        <f>'Combining-Exhibit 4'!O$230</f>
        <v>0</v>
      </c>
      <c r="F3282" t="s">
        <v>812</v>
      </c>
    </row>
    <row r="3283" spans="1:6" x14ac:dyDescent="0.3">
      <c r="A3283">
        <f>VLOOKUP('Start Here'!$B$2,EntityNumber,2,FALSE)</f>
        <v>510002</v>
      </c>
      <c r="B3283" s="131">
        <f>YEAR('Start Here'!$B$5)</f>
        <v>2025</v>
      </c>
      <c r="C3283" s="213" t="str">
        <f>IF(ISBLANK('Combining-Exhibit 4'!$O$7),"",'Combining-Exhibit 4'!$O$7)</f>
        <v/>
      </c>
      <c r="D3283">
        <v>462400</v>
      </c>
      <c r="E3283" s="115">
        <f>'Combining-Exhibit 4'!O$231</f>
        <v>0</v>
      </c>
      <c r="F3283" t="s">
        <v>812</v>
      </c>
    </row>
    <row r="3284" spans="1:6" x14ac:dyDescent="0.3">
      <c r="A3284">
        <f>VLOOKUP('Start Here'!$B$2,EntityNumber,2,FALSE)</f>
        <v>510002</v>
      </c>
      <c r="B3284" s="131">
        <f>YEAR('Start Here'!$B$5)</f>
        <v>2025</v>
      </c>
      <c r="C3284" s="213" t="str">
        <f>IF(ISBLANK('Combining-Exhibit 4'!$O$7),"",'Combining-Exhibit 4'!$O$7)</f>
        <v/>
      </c>
      <c r="D3284">
        <v>462900</v>
      </c>
      <c r="E3284" s="115">
        <f>'Combining-Exhibit 4'!O$232</f>
        <v>0</v>
      </c>
      <c r="F3284" t="s">
        <v>812</v>
      </c>
    </row>
    <row r="3285" spans="1:6" x14ac:dyDescent="0.3">
      <c r="A3285">
        <f>VLOOKUP('Start Here'!$B$2,EntityNumber,2,FALSE)</f>
        <v>510002</v>
      </c>
      <c r="B3285" s="131">
        <f>YEAR('Start Here'!$B$5)</f>
        <v>2025</v>
      </c>
      <c r="C3285" s="213" t="str">
        <f>IF(ISBLANK('Combining-Exhibit 4'!$O$7),"",'Combining-Exhibit 4'!$O$7)</f>
        <v/>
      </c>
      <c r="D3285">
        <v>471100</v>
      </c>
      <c r="E3285" s="115">
        <f>'Combining-Exhibit 4'!O$237</f>
        <v>0</v>
      </c>
      <c r="F3285" t="s">
        <v>812</v>
      </c>
    </row>
    <row r="3286" spans="1:6" x14ac:dyDescent="0.3">
      <c r="A3286">
        <f>VLOOKUP('Start Here'!$B$2,EntityNumber,2,FALSE)</f>
        <v>510002</v>
      </c>
      <c r="B3286" s="131">
        <f>YEAR('Start Here'!$B$5)</f>
        <v>2025</v>
      </c>
      <c r="C3286" s="213" t="str">
        <f>IF(ISBLANK('Combining-Exhibit 4'!$O$7),"",'Combining-Exhibit 4'!$O$7)</f>
        <v/>
      </c>
      <c r="D3286">
        <v>471200</v>
      </c>
      <c r="E3286" s="115">
        <f>'Combining-Exhibit 4'!O$238</f>
        <v>0</v>
      </c>
      <c r="F3286" t="s">
        <v>812</v>
      </c>
    </row>
    <row r="3287" spans="1:6" x14ac:dyDescent="0.3">
      <c r="A3287">
        <f>VLOOKUP('Start Here'!$B$2,EntityNumber,2,FALSE)</f>
        <v>510002</v>
      </c>
      <c r="B3287" s="131">
        <f>YEAR('Start Here'!$B$5)</f>
        <v>2025</v>
      </c>
      <c r="C3287" s="213" t="str">
        <f>IF(ISBLANK('Combining-Exhibit 4'!$O$7),"",'Combining-Exhibit 4'!$O$7)</f>
        <v/>
      </c>
      <c r="D3287">
        <v>471900</v>
      </c>
      <c r="E3287" s="115">
        <f>'Combining-Exhibit 4'!O$239</f>
        <v>0</v>
      </c>
      <c r="F3287" t="s">
        <v>812</v>
      </c>
    </row>
    <row r="3288" spans="1:6" x14ac:dyDescent="0.3">
      <c r="A3288">
        <f>VLOOKUP('Start Here'!$B$2,EntityNumber,2,FALSE)</f>
        <v>510002</v>
      </c>
      <c r="B3288" s="131">
        <f>YEAR('Start Here'!$B$5)</f>
        <v>2025</v>
      </c>
      <c r="C3288" s="213" t="str">
        <f>IF(ISBLANK('Combining-Exhibit 4'!$O$7),"",'Combining-Exhibit 4'!$O$7)</f>
        <v/>
      </c>
      <c r="D3288">
        <v>472100</v>
      </c>
      <c r="E3288" s="115">
        <f>'Combining-Exhibit 4'!O$241</f>
        <v>0</v>
      </c>
      <c r="F3288" t="s">
        <v>812</v>
      </c>
    </row>
    <row r="3289" spans="1:6" x14ac:dyDescent="0.3">
      <c r="A3289">
        <f>VLOOKUP('Start Here'!$B$2,EntityNumber,2,FALSE)</f>
        <v>510002</v>
      </c>
      <c r="B3289" s="131">
        <f>YEAR('Start Here'!$B$5)</f>
        <v>2025</v>
      </c>
      <c r="C3289" s="213" t="str">
        <f>IF(ISBLANK('Combining-Exhibit 4'!$O$7),"",'Combining-Exhibit 4'!$O$7)</f>
        <v/>
      </c>
      <c r="D3289">
        <v>471900</v>
      </c>
      <c r="E3289" s="115">
        <f>'Combining-Exhibit 4'!O$242</f>
        <v>0</v>
      </c>
      <c r="F3289" t="s">
        <v>812</v>
      </c>
    </row>
    <row r="3290" spans="1:6" x14ac:dyDescent="0.3">
      <c r="A3290">
        <f>VLOOKUP('Start Here'!$B$2,EntityNumber,2,FALSE)</f>
        <v>510002</v>
      </c>
      <c r="B3290" s="131">
        <f>YEAR('Start Here'!$B$5)</f>
        <v>2025</v>
      </c>
      <c r="C3290" s="213" t="str">
        <f>IF(ISBLANK('Combining-Exhibit 4'!$O$7),"",'Combining-Exhibit 4'!$O$7)</f>
        <v/>
      </c>
      <c r="D3290">
        <v>475000</v>
      </c>
      <c r="E3290" s="115">
        <f>'Combining-Exhibit 4'!O$245</f>
        <v>0</v>
      </c>
      <c r="F3290" t="s">
        <v>812</v>
      </c>
    </row>
    <row r="3291" spans="1:6" x14ac:dyDescent="0.3">
      <c r="A3291">
        <f>VLOOKUP('Start Here'!$B$2,EntityNumber,2,FALSE)</f>
        <v>510002</v>
      </c>
      <c r="B3291" s="131">
        <f>YEAR('Start Here'!$B$5)</f>
        <v>2025</v>
      </c>
      <c r="C3291" s="213" t="str">
        <f>IF(ISBLANK('Combining-Exhibit 4'!$O$7),"",'Combining-Exhibit 4'!$O$7)</f>
        <v/>
      </c>
      <c r="D3291">
        <v>480000</v>
      </c>
      <c r="E3291" s="115">
        <f>'Combining-Exhibit 4'!O$246</f>
        <v>0</v>
      </c>
      <c r="F3291" t="s">
        <v>812</v>
      </c>
    </row>
    <row r="3292" spans="1:6" x14ac:dyDescent="0.3">
      <c r="A3292">
        <f>VLOOKUP('Start Here'!$B$2,EntityNumber,2,FALSE)</f>
        <v>510002</v>
      </c>
      <c r="B3292" s="131">
        <f>YEAR('Start Here'!$B$5)</f>
        <v>2025</v>
      </c>
      <c r="C3292" s="213" t="str">
        <f>IF(ISBLANK('Combining-Exhibit 4'!$O$7),"",'Combining-Exhibit 4'!$O$7)</f>
        <v/>
      </c>
      <c r="D3292">
        <v>485000</v>
      </c>
      <c r="E3292" s="115">
        <f>'Combining-Exhibit 4'!O$247</f>
        <v>0</v>
      </c>
      <c r="F3292" t="s">
        <v>812</v>
      </c>
    </row>
    <row r="3293" spans="1:6" x14ac:dyDescent="0.3">
      <c r="A3293">
        <f>VLOOKUP('Start Here'!$B$2,EntityNumber,2,FALSE)</f>
        <v>510002</v>
      </c>
      <c r="B3293" s="131">
        <f>YEAR('Start Here'!$B$5)</f>
        <v>2025</v>
      </c>
      <c r="C3293" s="213" t="str">
        <f>IF(ISBLANK('Combining-Exhibit 4'!$O$7),"",'Combining-Exhibit 4'!$O$7)</f>
        <v/>
      </c>
      <c r="D3293">
        <v>489000</v>
      </c>
      <c r="E3293" s="115">
        <f>'Combining-Exhibit 4'!O$248</f>
        <v>0</v>
      </c>
      <c r="F3293" t="s">
        <v>812</v>
      </c>
    </row>
    <row r="3294" spans="1:6" x14ac:dyDescent="0.3">
      <c r="A3294">
        <f>VLOOKUP('Start Here'!$B$2,EntityNumber,2,FALSE)</f>
        <v>510002</v>
      </c>
      <c r="B3294" s="131">
        <f>YEAR('Start Here'!$B$5)</f>
        <v>2025</v>
      </c>
      <c r="C3294" s="213" t="str">
        <f>IF(ISBLANK('Combining-Exhibit 4'!$O$7),"",'Combining-Exhibit 4'!$O$7)</f>
        <v/>
      </c>
      <c r="D3294">
        <v>37100</v>
      </c>
      <c r="E3294" s="115">
        <f>'Combining-Exhibit 4'!O$253</f>
        <v>0</v>
      </c>
      <c r="F3294" t="s">
        <v>812</v>
      </c>
    </row>
    <row r="3295" spans="1:6" x14ac:dyDescent="0.3">
      <c r="A3295">
        <f>VLOOKUP('Start Here'!$B$2,EntityNumber,2,FALSE)</f>
        <v>510002</v>
      </c>
      <c r="B3295" s="131">
        <f>YEAR('Start Here'!$B$5)</f>
        <v>2025</v>
      </c>
      <c r="C3295" s="213" t="str">
        <f>IF(ISBLANK('Combining-Exhibit 4'!$O$7),"",'Combining-Exhibit 4'!$O$7)</f>
        <v/>
      </c>
      <c r="D3295">
        <v>91100</v>
      </c>
      <c r="E3295" s="115">
        <f>'Combining-Exhibit 4'!O$254*-1</f>
        <v>0</v>
      </c>
      <c r="F3295" t="s">
        <v>812</v>
      </c>
    </row>
    <row r="3296" spans="1:6" x14ac:dyDescent="0.3">
      <c r="A3296">
        <f>VLOOKUP('Start Here'!$B$2,EntityNumber,2,FALSE)</f>
        <v>510002</v>
      </c>
      <c r="B3296" s="131">
        <f>YEAR('Start Here'!$B$5)</f>
        <v>2025</v>
      </c>
      <c r="C3296" s="213" t="str">
        <f>IF(ISBLANK('Combining-Exhibit 4'!$O$7),"",'Combining-Exhibit 4'!$O$7)</f>
        <v/>
      </c>
      <c r="D3296">
        <v>37200</v>
      </c>
      <c r="E3296" s="115">
        <f>'Combining-Exhibit 4'!O$255</f>
        <v>0</v>
      </c>
      <c r="F3296" t="s">
        <v>812</v>
      </c>
    </row>
    <row r="3297" spans="1:6" x14ac:dyDescent="0.3">
      <c r="A3297">
        <f>VLOOKUP('Start Here'!$B$2,EntityNumber,2,FALSE)</f>
        <v>510002</v>
      </c>
      <c r="B3297" s="131">
        <f>YEAR('Start Here'!$B$5)</f>
        <v>2025</v>
      </c>
      <c r="C3297" s="213" t="str">
        <f>IF(ISBLANK('Combining-Exhibit 4'!$O$7),"",'Combining-Exhibit 4'!$O$7)</f>
        <v/>
      </c>
      <c r="D3297">
        <v>37300</v>
      </c>
      <c r="E3297" s="115">
        <f>'Combining-Exhibit 4'!O$256</f>
        <v>0</v>
      </c>
      <c r="F3297" t="s">
        <v>812</v>
      </c>
    </row>
    <row r="3298" spans="1:6" x14ac:dyDescent="0.3">
      <c r="A3298">
        <f>VLOOKUP('Start Here'!$B$2,EntityNumber,2,FALSE)</f>
        <v>510002</v>
      </c>
      <c r="B3298" s="131">
        <f>YEAR('Start Here'!$B$5)</f>
        <v>2025</v>
      </c>
      <c r="C3298" s="213" t="str">
        <f>IF(ISBLANK('Combining-Exhibit 4'!$O$7),"",'Combining-Exhibit 4'!$O$7)</f>
        <v/>
      </c>
      <c r="D3298">
        <v>37400</v>
      </c>
      <c r="E3298" s="115">
        <f>'Combining-Exhibit 4'!O$257</f>
        <v>0</v>
      </c>
      <c r="F3298" t="s">
        <v>812</v>
      </c>
    </row>
    <row r="3299" spans="1:6" x14ac:dyDescent="0.3">
      <c r="A3299">
        <f>VLOOKUP('Start Here'!$B$2,EntityNumber,2,FALSE)</f>
        <v>510002</v>
      </c>
      <c r="B3299" s="131">
        <f>YEAR('Start Here'!$B$5)</f>
        <v>2025</v>
      </c>
      <c r="C3299" s="213" t="str">
        <f>IF(ISBLANK('Combining-Exhibit 4'!$O$7),"",'Combining-Exhibit 4'!$O$7)</f>
        <v/>
      </c>
      <c r="D3299">
        <v>91200</v>
      </c>
      <c r="E3299" s="115">
        <f>'Combining-Exhibit 4'!O$258*-1</f>
        <v>0</v>
      </c>
      <c r="F3299" t="s">
        <v>812</v>
      </c>
    </row>
    <row r="3300" spans="1:6" x14ac:dyDescent="0.3">
      <c r="A3300">
        <f>VLOOKUP('Start Here'!$B$2,EntityNumber,2,FALSE)</f>
        <v>510002</v>
      </c>
      <c r="B3300" s="131">
        <f>YEAR('Start Here'!$B$5)</f>
        <v>2025</v>
      </c>
      <c r="C3300" s="213" t="str">
        <f>IF(ISBLANK('Combining-Exhibit 4'!$O$7),"",'Combining-Exhibit 4'!$O$7)</f>
        <v/>
      </c>
      <c r="D3300">
        <v>91500</v>
      </c>
      <c r="E3300" s="115">
        <f>'Combining-Exhibit 4'!O$259*-1</f>
        <v>0</v>
      </c>
      <c r="F3300" t="s">
        <v>812</v>
      </c>
    </row>
    <row r="3301" spans="1:6" x14ac:dyDescent="0.3">
      <c r="A3301">
        <f>VLOOKUP('Start Here'!$B$2,EntityNumber,2,FALSE)</f>
        <v>510002</v>
      </c>
      <c r="B3301" s="131">
        <f>YEAR('Start Here'!$B$5)</f>
        <v>2025</v>
      </c>
      <c r="C3301" s="213" t="str">
        <f>IF(ISBLANK('Combining-Exhibit 4'!$O$7),"",'Combining-Exhibit 4'!$O$7)</f>
        <v/>
      </c>
      <c r="D3301">
        <f>IF('Combining-Exhibit 4'!O$262&gt;0,37600,91300)</f>
        <v>91300</v>
      </c>
      <c r="E3301" s="115">
        <f>IF('Combining-Exhibit 4'!O$262&gt;0,'Combining-Exhibit 4'!O$262,'Combining-Exhibit 4'!O$262*-1)</f>
        <v>0</v>
      </c>
      <c r="F3301" t="s">
        <v>812</v>
      </c>
    </row>
    <row r="3302" spans="1:6" x14ac:dyDescent="0.3">
      <c r="A3302">
        <f>VLOOKUP('Start Here'!$B$2,EntityNumber,2,FALSE)</f>
        <v>510002</v>
      </c>
      <c r="B3302" s="131">
        <f>YEAR('Start Here'!$B$5)</f>
        <v>2025</v>
      </c>
      <c r="C3302" s="213" t="str">
        <f>IF(ISBLANK('Combining-Exhibit 4'!$O$7),"",'Combining-Exhibit 4'!$O$7)</f>
        <v/>
      </c>
      <c r="D3302">
        <f>IF('Combining-Exhibit 4'!O$263&gt;0,37500,91400)</f>
        <v>91400</v>
      </c>
      <c r="E3302" s="115">
        <f>IF('Combining-Exhibit 4'!O$263&gt;0,'Combining-Exhibit 4'!O$263,'Combining-Exhibit 4'!O$263*-1)</f>
        <v>0</v>
      </c>
      <c r="F3302" t="s">
        <v>812</v>
      </c>
    </row>
    <row r="3303" spans="1:6" x14ac:dyDescent="0.3">
      <c r="A3303">
        <f>VLOOKUP('Start Here'!$B$2,EntityNumber,2,FALSE)</f>
        <v>510002</v>
      </c>
      <c r="B3303" s="131">
        <f>YEAR('Start Here'!$B$5)</f>
        <v>2025</v>
      </c>
      <c r="C3303" s="213" t="str">
        <f>IF(ISBLANK('Combining-Exhibit 4'!$P$7),"",'Combining-Exhibit 4'!$P$7)</f>
        <v/>
      </c>
      <c r="D3303">
        <v>31100</v>
      </c>
      <c r="E3303" s="115">
        <f>'Combining-Exhibit 4'!P$11</f>
        <v>0</v>
      </c>
      <c r="F3303" t="s">
        <v>812</v>
      </c>
    </row>
    <row r="3304" spans="1:6" x14ac:dyDescent="0.3">
      <c r="A3304">
        <f>VLOOKUP('Start Here'!$B$2,EntityNumber,2,FALSE)</f>
        <v>510002</v>
      </c>
      <c r="B3304" s="131">
        <f>YEAR('Start Here'!$B$5)</f>
        <v>2025</v>
      </c>
      <c r="C3304" s="213" t="str">
        <f>IF(ISBLANK('Combining-Exhibit 4'!$P$7),"",'Combining-Exhibit 4'!$P$7)</f>
        <v/>
      </c>
      <c r="D3304">
        <v>31200</v>
      </c>
      <c r="E3304" s="115">
        <f>'Combining-Exhibit 4'!P$12</f>
        <v>0</v>
      </c>
      <c r="F3304" t="s">
        <v>812</v>
      </c>
    </row>
    <row r="3305" spans="1:6" x14ac:dyDescent="0.3">
      <c r="A3305">
        <f>VLOOKUP('Start Here'!$B$2,EntityNumber,2,FALSE)</f>
        <v>510002</v>
      </c>
      <c r="B3305" s="131">
        <f>YEAR('Start Here'!$B$5)</f>
        <v>2025</v>
      </c>
      <c r="C3305" s="213" t="str">
        <f>IF(ISBLANK('Combining-Exhibit 4'!$P$7),"",'Combining-Exhibit 4'!$P$7)</f>
        <v/>
      </c>
      <c r="D3305">
        <v>31300</v>
      </c>
      <c r="E3305" s="115">
        <f>'Combining-Exhibit 4'!P$13</f>
        <v>0</v>
      </c>
      <c r="F3305" t="s">
        <v>812</v>
      </c>
    </row>
    <row r="3306" spans="1:6" x14ac:dyDescent="0.3">
      <c r="A3306">
        <f>VLOOKUP('Start Here'!$B$2,EntityNumber,2,FALSE)</f>
        <v>510002</v>
      </c>
      <c r="B3306" s="131">
        <f>YEAR('Start Here'!$B$5)</f>
        <v>2025</v>
      </c>
      <c r="C3306" s="213" t="str">
        <f>IF(ISBLANK('Combining-Exhibit 4'!$P$7),"",'Combining-Exhibit 4'!$P$7)</f>
        <v/>
      </c>
      <c r="D3306">
        <v>31400</v>
      </c>
      <c r="E3306" s="115">
        <f>'Combining-Exhibit 4'!P$14</f>
        <v>0</v>
      </c>
      <c r="F3306" t="s">
        <v>812</v>
      </c>
    </row>
    <row r="3307" spans="1:6" x14ac:dyDescent="0.3">
      <c r="A3307">
        <f>VLOOKUP('Start Here'!$B$2,EntityNumber,2,FALSE)</f>
        <v>510002</v>
      </c>
      <c r="B3307" s="131">
        <f>YEAR('Start Here'!$B$5)</f>
        <v>2025</v>
      </c>
      <c r="C3307" s="213" t="str">
        <f>IF(ISBLANK('Combining-Exhibit 4'!$P$7),"",'Combining-Exhibit 4'!$P$7)</f>
        <v/>
      </c>
      <c r="D3307">
        <v>31500</v>
      </c>
      <c r="E3307" s="115">
        <f>'Combining-Exhibit 4'!P$15</f>
        <v>0</v>
      </c>
      <c r="F3307" t="s">
        <v>812</v>
      </c>
    </row>
    <row r="3308" spans="1:6" x14ac:dyDescent="0.3">
      <c r="A3308">
        <f>VLOOKUP('Start Here'!$B$2,EntityNumber,2,FALSE)</f>
        <v>510002</v>
      </c>
      <c r="B3308" s="131">
        <f>YEAR('Start Here'!$B$5)</f>
        <v>2025</v>
      </c>
      <c r="C3308" s="213" t="str">
        <f>IF(ISBLANK('Combining-Exhibit 4'!$P$7),"",'Combining-Exhibit 4'!$P$7)</f>
        <v/>
      </c>
      <c r="D3308">
        <v>31600</v>
      </c>
      <c r="E3308" s="115">
        <f>'Combining-Exhibit 4'!P$16</f>
        <v>0</v>
      </c>
      <c r="F3308" t="s">
        <v>812</v>
      </c>
    </row>
    <row r="3309" spans="1:6" x14ac:dyDescent="0.3">
      <c r="A3309">
        <f>VLOOKUP('Start Here'!$B$2,EntityNumber,2,FALSE)</f>
        <v>510002</v>
      </c>
      <c r="B3309" s="131">
        <f>YEAR('Start Here'!$B$5)</f>
        <v>2025</v>
      </c>
      <c r="C3309" s="213" t="str">
        <f>IF(ISBLANK('Combining-Exhibit 4'!$P$7),"",'Combining-Exhibit 4'!$P$7)</f>
        <v/>
      </c>
      <c r="D3309">
        <v>31800</v>
      </c>
      <c r="E3309" s="115">
        <f>'Combining-Exhibit 4'!P$17</f>
        <v>0</v>
      </c>
      <c r="F3309" t="s">
        <v>812</v>
      </c>
    </row>
    <row r="3310" spans="1:6" x14ac:dyDescent="0.3">
      <c r="A3310">
        <f>VLOOKUP('Start Here'!$B$2,EntityNumber,2,FALSE)</f>
        <v>510002</v>
      </c>
      <c r="B3310" s="131">
        <f>YEAR('Start Here'!$B$5)</f>
        <v>2025</v>
      </c>
      <c r="C3310" s="213" t="str">
        <f>IF(ISBLANK('Combining-Exhibit 4'!$P$7),"",'Combining-Exhibit 4'!$P$7)</f>
        <v/>
      </c>
      <c r="D3310">
        <v>31900</v>
      </c>
      <c r="E3310" s="115">
        <f>'Combining-Exhibit 4'!P$18</f>
        <v>0</v>
      </c>
      <c r="F3310" t="s">
        <v>812</v>
      </c>
    </row>
    <row r="3311" spans="1:6" x14ac:dyDescent="0.3">
      <c r="A3311">
        <f>VLOOKUP('Start Here'!$B$2,EntityNumber,2,FALSE)</f>
        <v>510002</v>
      </c>
      <c r="B3311" s="131">
        <f>YEAR('Start Here'!$B$5)</f>
        <v>2025</v>
      </c>
      <c r="C3311" s="213" t="str">
        <f>IF(ISBLANK('Combining-Exhibit 4'!$P$7),"",'Combining-Exhibit 4'!$P$7)</f>
        <v/>
      </c>
      <c r="D3311">
        <v>32000</v>
      </c>
      <c r="E3311" s="115">
        <f>'Combining-Exhibit 4'!P$21</f>
        <v>0</v>
      </c>
      <c r="F3311" t="s">
        <v>812</v>
      </c>
    </row>
    <row r="3312" spans="1:6" x14ac:dyDescent="0.3">
      <c r="A3312">
        <f>VLOOKUP('Start Here'!$B$2,EntityNumber,2,FALSE)</f>
        <v>510002</v>
      </c>
      <c r="B3312" s="131">
        <f>YEAR('Start Here'!$B$5)</f>
        <v>2025</v>
      </c>
      <c r="C3312" s="213" t="str">
        <f>IF(ISBLANK('Combining-Exhibit 4'!$P$7),"",'Combining-Exhibit 4'!$P$7)</f>
        <v/>
      </c>
      <c r="D3312">
        <v>33100</v>
      </c>
      <c r="E3312" s="115">
        <f>'Combining-Exhibit 4'!P$24</f>
        <v>0</v>
      </c>
      <c r="F3312" t="s">
        <v>812</v>
      </c>
    </row>
    <row r="3313" spans="1:6" x14ac:dyDescent="0.3">
      <c r="A3313">
        <f>VLOOKUP('Start Here'!$B$2,EntityNumber,2,FALSE)</f>
        <v>510002</v>
      </c>
      <c r="B3313" s="131">
        <f>YEAR('Start Here'!$B$5)</f>
        <v>2025</v>
      </c>
      <c r="C3313" s="213" t="str">
        <f>IF(ISBLANK('Combining-Exhibit 4'!$P$7),"",'Combining-Exhibit 4'!$P$7)</f>
        <v/>
      </c>
      <c r="D3313">
        <v>33200</v>
      </c>
      <c r="E3313" s="115">
        <f>'Combining-Exhibit 4'!P$25</f>
        <v>0</v>
      </c>
      <c r="F3313" t="s">
        <v>812</v>
      </c>
    </row>
    <row r="3314" spans="1:6" x14ac:dyDescent="0.3">
      <c r="A3314">
        <f>VLOOKUP('Start Here'!$B$2,EntityNumber,2,FALSE)</f>
        <v>510002</v>
      </c>
      <c r="B3314" s="131">
        <f>YEAR('Start Here'!$B$5)</f>
        <v>2025</v>
      </c>
      <c r="C3314" s="213" t="str">
        <f>IF(ISBLANK('Combining-Exhibit 4'!$P$7),"",'Combining-Exhibit 4'!$P$7)</f>
        <v/>
      </c>
      <c r="D3314">
        <v>33300</v>
      </c>
      <c r="E3314" s="115">
        <f>'Combining-Exhibit 4'!P$26</f>
        <v>0</v>
      </c>
      <c r="F3314" t="s">
        <v>812</v>
      </c>
    </row>
    <row r="3315" spans="1:6" x14ac:dyDescent="0.3">
      <c r="A3315">
        <f>VLOOKUP('Start Here'!$B$2,EntityNumber,2,FALSE)</f>
        <v>510002</v>
      </c>
      <c r="B3315" s="131">
        <f>YEAR('Start Here'!$B$5)</f>
        <v>2025</v>
      </c>
      <c r="C3315" s="213" t="str">
        <f>IF(ISBLANK('Combining-Exhibit 4'!$P$7),"",'Combining-Exhibit 4'!$P$7)</f>
        <v/>
      </c>
      <c r="D3315">
        <v>33400</v>
      </c>
      <c r="E3315" s="115">
        <f>'Combining-Exhibit 4'!P$27</f>
        <v>0</v>
      </c>
      <c r="F3315" t="s">
        <v>812</v>
      </c>
    </row>
    <row r="3316" spans="1:6" x14ac:dyDescent="0.3">
      <c r="A3316">
        <f>VLOOKUP('Start Here'!$B$2,EntityNumber,2,FALSE)</f>
        <v>510002</v>
      </c>
      <c r="B3316" s="131">
        <f>YEAR('Start Here'!$B$5)</f>
        <v>2025</v>
      </c>
      <c r="C3316" s="213" t="str">
        <f>IF(ISBLANK('Combining-Exhibit 4'!$P$7),"",'Combining-Exhibit 4'!$P$7)</f>
        <v/>
      </c>
      <c r="D3316">
        <v>33501</v>
      </c>
      <c r="E3316" s="115">
        <f>'Combining-Exhibit 4'!P$29</f>
        <v>0</v>
      </c>
      <c r="F3316" t="s">
        <v>812</v>
      </c>
    </row>
    <row r="3317" spans="1:6" x14ac:dyDescent="0.3">
      <c r="A3317">
        <f>VLOOKUP('Start Here'!$B$2,EntityNumber,2,FALSE)</f>
        <v>510002</v>
      </c>
      <c r="B3317" s="131">
        <f>YEAR('Start Here'!$B$5)</f>
        <v>2025</v>
      </c>
      <c r="C3317" s="213" t="str">
        <f>IF(ISBLANK('Combining-Exhibit 4'!$P$7),"",'Combining-Exhibit 4'!$P$7)</f>
        <v/>
      </c>
      <c r="D3317">
        <v>33502</v>
      </c>
      <c r="E3317" s="115">
        <f>'Combining-Exhibit 4'!P$30</f>
        <v>0</v>
      </c>
      <c r="F3317" t="s">
        <v>812</v>
      </c>
    </row>
    <row r="3318" spans="1:6" x14ac:dyDescent="0.3">
      <c r="A3318">
        <f>VLOOKUP('Start Here'!$B$2,EntityNumber,2,FALSE)</f>
        <v>510002</v>
      </c>
      <c r="B3318" s="131">
        <f>YEAR('Start Here'!$B$5)</f>
        <v>2025</v>
      </c>
      <c r="C3318" s="213" t="str">
        <f>IF(ISBLANK('Combining-Exhibit 4'!$P$7),"",'Combining-Exhibit 4'!$P$7)</f>
        <v/>
      </c>
      <c r="D3318">
        <v>33504</v>
      </c>
      <c r="E3318" s="115">
        <f>'Combining-Exhibit 4'!P$31</f>
        <v>0</v>
      </c>
      <c r="F3318" t="s">
        <v>812</v>
      </c>
    </row>
    <row r="3319" spans="1:6" x14ac:dyDescent="0.3">
      <c r="A3319">
        <f>VLOOKUP('Start Here'!$B$2,EntityNumber,2,FALSE)</f>
        <v>510002</v>
      </c>
      <c r="B3319" s="131">
        <f>YEAR('Start Here'!$B$5)</f>
        <v>2025</v>
      </c>
      <c r="C3319" s="213" t="str">
        <f>IF(ISBLANK('Combining-Exhibit 4'!$P$7),"",'Combining-Exhibit 4'!$P$7)</f>
        <v/>
      </c>
      <c r="D3319">
        <v>33505</v>
      </c>
      <c r="E3319" s="115">
        <f>'Combining-Exhibit 4'!P$32</f>
        <v>0</v>
      </c>
      <c r="F3319" t="s">
        <v>812</v>
      </c>
    </row>
    <row r="3320" spans="1:6" x14ac:dyDescent="0.3">
      <c r="A3320">
        <f>VLOOKUP('Start Here'!$B$2,EntityNumber,2,FALSE)</f>
        <v>510002</v>
      </c>
      <c r="B3320" s="131">
        <f>YEAR('Start Here'!$B$5)</f>
        <v>2025</v>
      </c>
      <c r="C3320" s="213" t="str">
        <f>IF(ISBLANK('Combining-Exhibit 4'!$P$7),"",'Combining-Exhibit 4'!$P$7)</f>
        <v/>
      </c>
      <c r="D3320">
        <v>33506</v>
      </c>
      <c r="E3320" s="115">
        <f>'Combining-Exhibit 4'!P$33</f>
        <v>0</v>
      </c>
      <c r="F3320" t="s">
        <v>812</v>
      </c>
    </row>
    <row r="3321" spans="1:6" x14ac:dyDescent="0.3">
      <c r="A3321">
        <f>VLOOKUP('Start Here'!$B$2,EntityNumber,2,FALSE)</f>
        <v>510002</v>
      </c>
      <c r="B3321" s="131">
        <f>YEAR('Start Here'!$B$5)</f>
        <v>2025</v>
      </c>
      <c r="C3321" s="213" t="str">
        <f>IF(ISBLANK('Combining-Exhibit 4'!$P$7),"",'Combining-Exhibit 4'!$P$7)</f>
        <v/>
      </c>
      <c r="D3321">
        <v>33507</v>
      </c>
      <c r="E3321" s="115">
        <f>'Combining-Exhibit 4'!P$34</f>
        <v>0</v>
      </c>
      <c r="F3321" t="s">
        <v>812</v>
      </c>
    </row>
    <row r="3322" spans="1:6" x14ac:dyDescent="0.3">
      <c r="A3322">
        <f>VLOOKUP('Start Here'!$B$2,EntityNumber,2,FALSE)</f>
        <v>510002</v>
      </c>
      <c r="B3322" s="131">
        <f>YEAR('Start Here'!$B$5)</f>
        <v>2025</v>
      </c>
      <c r="C3322" s="213" t="str">
        <f>IF(ISBLANK('Combining-Exhibit 4'!$P$7),"",'Combining-Exhibit 4'!$P$7)</f>
        <v/>
      </c>
      <c r="D3322">
        <v>33508</v>
      </c>
      <c r="E3322" s="115">
        <f>'Combining-Exhibit 4'!P$35</f>
        <v>0</v>
      </c>
      <c r="F3322" t="s">
        <v>812</v>
      </c>
    </row>
    <row r="3323" spans="1:6" x14ac:dyDescent="0.3">
      <c r="A3323">
        <f>VLOOKUP('Start Here'!$B$2,EntityNumber,2,FALSE)</f>
        <v>510002</v>
      </c>
      <c r="B3323" s="131">
        <f>YEAR('Start Here'!$B$5)</f>
        <v>2025</v>
      </c>
      <c r="C3323" s="213" t="str">
        <f>IF(ISBLANK('Combining-Exhibit 4'!$P$7),"",'Combining-Exhibit 4'!$P$7)</f>
        <v/>
      </c>
      <c r="D3323">
        <v>33509</v>
      </c>
      <c r="E3323" s="115">
        <f>'Combining-Exhibit 4'!P$36</f>
        <v>0</v>
      </c>
      <c r="F3323" t="s">
        <v>812</v>
      </c>
    </row>
    <row r="3324" spans="1:6" x14ac:dyDescent="0.3">
      <c r="A3324">
        <f>VLOOKUP('Start Here'!$B$2,EntityNumber,2,FALSE)</f>
        <v>510002</v>
      </c>
      <c r="B3324" s="131">
        <f>YEAR('Start Here'!$B$5)</f>
        <v>2025</v>
      </c>
      <c r="C3324" s="213" t="str">
        <f>IF(ISBLANK('Combining-Exhibit 4'!$P$7),"",'Combining-Exhibit 4'!$P$7)</f>
        <v/>
      </c>
      <c r="D3324">
        <v>33510</v>
      </c>
      <c r="E3324" s="115">
        <f>'Combining-Exhibit 4'!P$37</f>
        <v>0</v>
      </c>
      <c r="F3324" t="s">
        <v>812</v>
      </c>
    </row>
    <row r="3325" spans="1:6" x14ac:dyDescent="0.3">
      <c r="A3325">
        <f>VLOOKUP('Start Here'!$B$2,EntityNumber,2,FALSE)</f>
        <v>510002</v>
      </c>
      <c r="B3325" s="131">
        <f>YEAR('Start Here'!$B$5)</f>
        <v>2025</v>
      </c>
      <c r="C3325" s="213" t="str">
        <f>IF(ISBLANK('Combining-Exhibit 4'!$P$7),"",'Combining-Exhibit 4'!$P$7)</f>
        <v/>
      </c>
      <c r="D3325">
        <v>33511</v>
      </c>
      <c r="E3325" s="115">
        <f>'Combining-Exhibit 4'!P$38</f>
        <v>0</v>
      </c>
      <c r="F3325" t="s">
        <v>812</v>
      </c>
    </row>
    <row r="3326" spans="1:6" x14ac:dyDescent="0.3">
      <c r="A3326">
        <f>VLOOKUP('Start Here'!$B$2,EntityNumber,2,FALSE)</f>
        <v>510002</v>
      </c>
      <c r="B3326" s="131">
        <f>YEAR('Start Here'!$B$5)</f>
        <v>2025</v>
      </c>
      <c r="C3326" s="213" t="str">
        <f>IF(ISBLANK('Combining-Exhibit 4'!$P$7),"",'Combining-Exhibit 4'!$P$7)</f>
        <v/>
      </c>
      <c r="D3326">
        <v>33513</v>
      </c>
      <c r="E3326" s="115">
        <f>'Combining-Exhibit 4'!P$39</f>
        <v>0</v>
      </c>
      <c r="F3326" t="s">
        <v>812</v>
      </c>
    </row>
    <row r="3327" spans="1:6" x14ac:dyDescent="0.3">
      <c r="A3327">
        <f>VLOOKUP('Start Here'!$B$2,EntityNumber,2,FALSE)</f>
        <v>510002</v>
      </c>
      <c r="B3327" s="131">
        <f>YEAR('Start Here'!$B$5)</f>
        <v>2025</v>
      </c>
      <c r="C3327" s="213" t="str">
        <f>IF(ISBLANK('Combining-Exhibit 4'!$P$7),"",'Combining-Exhibit 4'!$P$7)</f>
        <v/>
      </c>
      <c r="D3327">
        <v>33514</v>
      </c>
      <c r="E3327" s="115">
        <f>'Combining-Exhibit 4'!P$40</f>
        <v>0</v>
      </c>
      <c r="F3327" t="s">
        <v>812</v>
      </c>
    </row>
    <row r="3328" spans="1:6" x14ac:dyDescent="0.3">
      <c r="A3328">
        <f>VLOOKUP('Start Here'!$B$2,EntityNumber,2,FALSE)</f>
        <v>510002</v>
      </c>
      <c r="B3328" s="131">
        <f>YEAR('Start Here'!$B$5)</f>
        <v>2025</v>
      </c>
      <c r="C3328" s="213" t="str">
        <f>IF(ISBLANK('Combining-Exhibit 4'!$P$7),"",'Combining-Exhibit 4'!$P$7)</f>
        <v/>
      </c>
      <c r="D3328">
        <v>33515</v>
      </c>
      <c r="E3328" s="115">
        <f>'Combining-Exhibit 4'!P$41</f>
        <v>0</v>
      </c>
      <c r="F3328" t="s">
        <v>812</v>
      </c>
    </row>
    <row r="3329" spans="1:6" x14ac:dyDescent="0.3">
      <c r="A3329">
        <f>VLOOKUP('Start Here'!$B$2,EntityNumber,2,FALSE)</f>
        <v>510002</v>
      </c>
      <c r="B3329" s="131">
        <f>YEAR('Start Here'!$B$5)</f>
        <v>2025</v>
      </c>
      <c r="C3329" s="213" t="str">
        <f>IF(ISBLANK('Combining-Exhibit 4'!$P$7),"",'Combining-Exhibit 4'!$P$7)</f>
        <v/>
      </c>
      <c r="D3329">
        <v>33516</v>
      </c>
      <c r="E3329" s="115">
        <f>'Combining-Exhibit 4'!P$42</f>
        <v>0</v>
      </c>
      <c r="F3329" t="s">
        <v>812</v>
      </c>
    </row>
    <row r="3330" spans="1:6" x14ac:dyDescent="0.3">
      <c r="A3330">
        <f>VLOOKUP('Start Here'!$B$2,EntityNumber,2,FALSE)</f>
        <v>510002</v>
      </c>
      <c r="B3330" s="131">
        <f>YEAR('Start Here'!$B$5)</f>
        <v>2025</v>
      </c>
      <c r="C3330" s="213" t="str">
        <f>IF(ISBLANK('Combining-Exhibit 4'!$P$7),"",'Combining-Exhibit 4'!$P$7)</f>
        <v/>
      </c>
      <c r="D3330">
        <v>33517</v>
      </c>
      <c r="E3330" s="115">
        <f>'Combining-Exhibit 4'!P$43</f>
        <v>0</v>
      </c>
      <c r="F3330" t="s">
        <v>812</v>
      </c>
    </row>
    <row r="3331" spans="1:6" x14ac:dyDescent="0.3">
      <c r="A3331">
        <f>VLOOKUP('Start Here'!$B$2,EntityNumber,2,FALSE)</f>
        <v>510002</v>
      </c>
      <c r="B3331" s="131">
        <f>YEAR('Start Here'!$B$5)</f>
        <v>2025</v>
      </c>
      <c r="C3331" s="213" t="str">
        <f>IF(ISBLANK('Combining-Exhibit 4'!$P$7),"",'Combining-Exhibit 4'!$P$7)</f>
        <v/>
      </c>
      <c r="D3331">
        <v>33518</v>
      </c>
      <c r="E3331" s="115">
        <f>'Combining-Exhibit 4'!P$44</f>
        <v>0</v>
      </c>
      <c r="F3331" t="s">
        <v>812</v>
      </c>
    </row>
    <row r="3332" spans="1:6" x14ac:dyDescent="0.3">
      <c r="A3332">
        <f>VLOOKUP('Start Here'!$B$2,EntityNumber,2,FALSE)</f>
        <v>510002</v>
      </c>
      <c r="B3332" s="131">
        <f>YEAR('Start Here'!$B$5)</f>
        <v>2025</v>
      </c>
      <c r="C3332" s="213" t="str">
        <f>IF(ISBLANK('Combining-Exhibit 4'!$P$7),"",'Combining-Exhibit 4'!$P$7)</f>
        <v/>
      </c>
      <c r="D3332">
        <v>33519</v>
      </c>
      <c r="E3332" s="115">
        <f>'Combining-Exhibit 4'!P$45</f>
        <v>0</v>
      </c>
      <c r="F3332" t="s">
        <v>812</v>
      </c>
    </row>
    <row r="3333" spans="1:6" x14ac:dyDescent="0.3">
      <c r="A3333">
        <f>VLOOKUP('Start Here'!$B$2,EntityNumber,2,FALSE)</f>
        <v>510002</v>
      </c>
      <c r="B3333" s="131">
        <f>YEAR('Start Here'!$B$5)</f>
        <v>2025</v>
      </c>
      <c r="C3333" s="213" t="str">
        <f>IF(ISBLANK('Combining-Exhibit 4'!$P$7),"",'Combining-Exhibit 4'!$P$7)</f>
        <v/>
      </c>
      <c r="D3333">
        <v>33599</v>
      </c>
      <c r="E3333" s="115">
        <f>'Combining-Exhibit 4'!P$46</f>
        <v>0</v>
      </c>
      <c r="F3333" t="s">
        <v>812</v>
      </c>
    </row>
    <row r="3334" spans="1:6" x14ac:dyDescent="0.3">
      <c r="A3334">
        <f>VLOOKUP('Start Here'!$B$2,EntityNumber,2,FALSE)</f>
        <v>510002</v>
      </c>
      <c r="B3334" s="131">
        <f>YEAR('Start Here'!$B$5)</f>
        <v>2025</v>
      </c>
      <c r="C3334" s="213" t="str">
        <f>IF(ISBLANK('Combining-Exhibit 4'!$P$7),"",'Combining-Exhibit 4'!$P$7)</f>
        <v/>
      </c>
      <c r="D3334">
        <v>33600</v>
      </c>
      <c r="E3334" s="115">
        <f>'Combining-Exhibit 4'!P$47</f>
        <v>0</v>
      </c>
      <c r="F3334" t="s">
        <v>812</v>
      </c>
    </row>
    <row r="3335" spans="1:6" x14ac:dyDescent="0.3">
      <c r="A3335">
        <f>VLOOKUP('Start Here'!$B$2,EntityNumber,2,FALSE)</f>
        <v>510002</v>
      </c>
      <c r="B3335" s="131">
        <f>YEAR('Start Here'!$B$5)</f>
        <v>2025</v>
      </c>
      <c r="C3335" s="213" t="str">
        <f>IF(ISBLANK('Combining-Exhibit 4'!$P$7),"",'Combining-Exhibit 4'!$P$7)</f>
        <v/>
      </c>
      <c r="D3335">
        <v>33800</v>
      </c>
      <c r="E3335" s="115">
        <f>'Combining-Exhibit 4'!P$48</f>
        <v>0</v>
      </c>
      <c r="F3335" t="s">
        <v>812</v>
      </c>
    </row>
    <row r="3336" spans="1:6" x14ac:dyDescent="0.3">
      <c r="A3336">
        <f>VLOOKUP('Start Here'!$B$2,EntityNumber,2,FALSE)</f>
        <v>510002</v>
      </c>
      <c r="B3336" s="131">
        <f>YEAR('Start Here'!$B$5)</f>
        <v>2025</v>
      </c>
      <c r="C3336" s="213" t="str">
        <f>IF(ISBLANK('Combining-Exhibit 4'!$P$7),"",'Combining-Exhibit 4'!$P$7)</f>
        <v/>
      </c>
      <c r="D3336">
        <v>33900</v>
      </c>
      <c r="E3336" s="115">
        <f>'Combining-Exhibit 4'!P$49</f>
        <v>0</v>
      </c>
      <c r="F3336" t="s">
        <v>812</v>
      </c>
    </row>
    <row r="3337" spans="1:6" x14ac:dyDescent="0.3">
      <c r="A3337">
        <f>VLOOKUP('Start Here'!$B$2,EntityNumber,2,FALSE)</f>
        <v>510002</v>
      </c>
      <c r="B3337" s="131">
        <f>YEAR('Start Here'!$B$5)</f>
        <v>2025</v>
      </c>
      <c r="C3337" s="213" t="str">
        <f>IF(ISBLANK('Combining-Exhibit 4'!$P$7),"",'Combining-Exhibit 4'!$P$7)</f>
        <v/>
      </c>
      <c r="D3337">
        <v>34110</v>
      </c>
      <c r="E3337" s="115">
        <f>'Combining-Exhibit 4'!P$54</f>
        <v>0</v>
      </c>
      <c r="F3337" t="s">
        <v>812</v>
      </c>
    </row>
    <row r="3338" spans="1:6" x14ac:dyDescent="0.3">
      <c r="A3338">
        <f>VLOOKUP('Start Here'!$B$2,EntityNumber,2,FALSE)</f>
        <v>510002</v>
      </c>
      <c r="B3338" s="131">
        <f>YEAR('Start Here'!$B$5)</f>
        <v>2025</v>
      </c>
      <c r="C3338" s="213" t="str">
        <f>IF(ISBLANK('Combining-Exhibit 4'!$P$7),"",'Combining-Exhibit 4'!$P$7)</f>
        <v/>
      </c>
      <c r="D3338">
        <v>34120</v>
      </c>
      <c r="E3338" s="115">
        <f>'Combining-Exhibit 4'!P$55</f>
        <v>0</v>
      </c>
      <c r="F3338" t="s">
        <v>812</v>
      </c>
    </row>
    <row r="3339" spans="1:6" x14ac:dyDescent="0.3">
      <c r="A3339">
        <f>VLOOKUP('Start Here'!$B$2,EntityNumber,2,FALSE)</f>
        <v>510002</v>
      </c>
      <c r="B3339" s="131">
        <f>YEAR('Start Here'!$B$5)</f>
        <v>2025</v>
      </c>
      <c r="C3339" s="213" t="str">
        <f>IF(ISBLANK('Combining-Exhibit 4'!$P$7),"",'Combining-Exhibit 4'!$P$7)</f>
        <v/>
      </c>
      <c r="D3339">
        <v>34130</v>
      </c>
      <c r="E3339" s="115">
        <f>'Combining-Exhibit 4'!P$56</f>
        <v>0</v>
      </c>
      <c r="F3339" t="s">
        <v>812</v>
      </c>
    </row>
    <row r="3340" spans="1:6" x14ac:dyDescent="0.3">
      <c r="A3340">
        <f>VLOOKUP('Start Here'!$B$2,EntityNumber,2,FALSE)</f>
        <v>510002</v>
      </c>
      <c r="B3340" s="131">
        <f>YEAR('Start Here'!$B$5)</f>
        <v>2025</v>
      </c>
      <c r="C3340" s="213" t="str">
        <f>IF(ISBLANK('Combining-Exhibit 4'!$P$7),"",'Combining-Exhibit 4'!$P$7)</f>
        <v/>
      </c>
      <c r="D3340">
        <v>34140</v>
      </c>
      <c r="E3340" s="115">
        <f>'Combining-Exhibit 4'!P$57</f>
        <v>0</v>
      </c>
      <c r="F3340" t="s">
        <v>812</v>
      </c>
    </row>
    <row r="3341" spans="1:6" x14ac:dyDescent="0.3">
      <c r="A3341">
        <f>VLOOKUP('Start Here'!$B$2,EntityNumber,2,FALSE)</f>
        <v>510002</v>
      </c>
      <c r="B3341" s="131">
        <f>YEAR('Start Here'!$B$5)</f>
        <v>2025</v>
      </c>
      <c r="C3341" s="213" t="str">
        <f>IF(ISBLANK('Combining-Exhibit 4'!$P$7),"",'Combining-Exhibit 4'!$P$7)</f>
        <v/>
      </c>
      <c r="D3341">
        <v>34150</v>
      </c>
      <c r="E3341" s="115">
        <f>'Combining-Exhibit 4'!P$58</f>
        <v>0</v>
      </c>
      <c r="F3341" t="s">
        <v>812</v>
      </c>
    </row>
    <row r="3342" spans="1:6" x14ac:dyDescent="0.3">
      <c r="A3342">
        <f>VLOOKUP('Start Here'!$B$2,EntityNumber,2,FALSE)</f>
        <v>510002</v>
      </c>
      <c r="B3342" s="131">
        <f>YEAR('Start Here'!$B$5)</f>
        <v>2025</v>
      </c>
      <c r="C3342" s="213" t="str">
        <f>IF(ISBLANK('Combining-Exhibit 4'!$P$7),"",'Combining-Exhibit 4'!$P$7)</f>
        <v/>
      </c>
      <c r="D3342">
        <v>34190</v>
      </c>
      <c r="E3342" s="115">
        <f>'Combining-Exhibit 4'!P$59</f>
        <v>0</v>
      </c>
      <c r="F3342" t="s">
        <v>812</v>
      </c>
    </row>
    <row r="3343" spans="1:6" x14ac:dyDescent="0.3">
      <c r="A3343">
        <f>VLOOKUP('Start Here'!$B$2,EntityNumber,2,FALSE)</f>
        <v>510002</v>
      </c>
      <c r="B3343" s="131">
        <f>YEAR('Start Here'!$B$5)</f>
        <v>2025</v>
      </c>
      <c r="C3343" s="213" t="str">
        <f>IF(ISBLANK('Combining-Exhibit 4'!$P$7),"",'Combining-Exhibit 4'!$P$7)</f>
        <v/>
      </c>
      <c r="D3343">
        <v>34210</v>
      </c>
      <c r="E3343" s="115">
        <f>'Combining-Exhibit 4'!P$61</f>
        <v>0</v>
      </c>
      <c r="F3343" t="s">
        <v>812</v>
      </c>
    </row>
    <row r="3344" spans="1:6" x14ac:dyDescent="0.3">
      <c r="A3344">
        <f>VLOOKUP('Start Here'!$B$2,EntityNumber,2,FALSE)</f>
        <v>510002</v>
      </c>
      <c r="B3344" s="131">
        <f>YEAR('Start Here'!$B$5)</f>
        <v>2025</v>
      </c>
      <c r="C3344" s="213" t="str">
        <f>IF(ISBLANK('Combining-Exhibit 4'!$P$7),"",'Combining-Exhibit 4'!$P$7)</f>
        <v/>
      </c>
      <c r="D3344">
        <v>34220</v>
      </c>
      <c r="E3344" s="115">
        <f>'Combining-Exhibit 4'!P$62</f>
        <v>0</v>
      </c>
      <c r="F3344" t="s">
        <v>812</v>
      </c>
    </row>
    <row r="3345" spans="1:6" x14ac:dyDescent="0.3">
      <c r="A3345">
        <f>VLOOKUP('Start Here'!$B$2,EntityNumber,2,FALSE)</f>
        <v>510002</v>
      </c>
      <c r="B3345" s="131">
        <f>YEAR('Start Here'!$B$5)</f>
        <v>2025</v>
      </c>
      <c r="C3345" s="213" t="str">
        <f>IF(ISBLANK('Combining-Exhibit 4'!$P$7),"",'Combining-Exhibit 4'!$P$7)</f>
        <v/>
      </c>
      <c r="D3345">
        <v>34230</v>
      </c>
      <c r="E3345" s="115">
        <f>'Combining-Exhibit 4'!P$63</f>
        <v>0</v>
      </c>
      <c r="F3345" t="s">
        <v>812</v>
      </c>
    </row>
    <row r="3346" spans="1:6" x14ac:dyDescent="0.3">
      <c r="A3346">
        <f>VLOOKUP('Start Here'!$B$2,EntityNumber,2,FALSE)</f>
        <v>510002</v>
      </c>
      <c r="B3346" s="131">
        <f>YEAR('Start Here'!$B$5)</f>
        <v>2025</v>
      </c>
      <c r="C3346" s="213" t="str">
        <f>IF(ISBLANK('Combining-Exhibit 4'!$P$7),"",'Combining-Exhibit 4'!$P$7)</f>
        <v/>
      </c>
      <c r="D3346">
        <v>34290</v>
      </c>
      <c r="E3346" s="115">
        <f>'Combining-Exhibit 4'!P$64</f>
        <v>0</v>
      </c>
      <c r="F3346" t="s">
        <v>812</v>
      </c>
    </row>
    <row r="3347" spans="1:6" x14ac:dyDescent="0.3">
      <c r="A3347">
        <f>VLOOKUP('Start Here'!$B$2,EntityNumber,2,FALSE)</f>
        <v>510002</v>
      </c>
      <c r="B3347" s="131">
        <f>YEAR('Start Here'!$B$5)</f>
        <v>2025</v>
      </c>
      <c r="C3347" s="213" t="str">
        <f>IF(ISBLANK('Combining-Exhibit 4'!$P$7),"",'Combining-Exhibit 4'!$P$7)</f>
        <v/>
      </c>
      <c r="D3347">
        <v>34310</v>
      </c>
      <c r="E3347" s="115">
        <f>'Combining-Exhibit 4'!P$66</f>
        <v>0</v>
      </c>
      <c r="F3347" t="s">
        <v>812</v>
      </c>
    </row>
    <row r="3348" spans="1:6" x14ac:dyDescent="0.3">
      <c r="A3348">
        <f>VLOOKUP('Start Here'!$B$2,EntityNumber,2,FALSE)</f>
        <v>510002</v>
      </c>
      <c r="B3348" s="131">
        <f>YEAR('Start Here'!$B$5)</f>
        <v>2025</v>
      </c>
      <c r="C3348" s="213" t="str">
        <f>IF(ISBLANK('Combining-Exhibit 4'!$P$7),"",'Combining-Exhibit 4'!$P$7)</f>
        <v/>
      </c>
      <c r="D3348">
        <v>34320</v>
      </c>
      <c r="E3348" s="115">
        <f>'Combining-Exhibit 4'!P$67</f>
        <v>0</v>
      </c>
      <c r="F3348" t="s">
        <v>812</v>
      </c>
    </row>
    <row r="3349" spans="1:6" x14ac:dyDescent="0.3">
      <c r="A3349">
        <f>VLOOKUP('Start Here'!$B$2,EntityNumber,2,FALSE)</f>
        <v>510002</v>
      </c>
      <c r="B3349" s="131">
        <f>YEAR('Start Here'!$B$5)</f>
        <v>2025</v>
      </c>
      <c r="C3349" s="213" t="str">
        <f>IF(ISBLANK('Combining-Exhibit 4'!$P$7),"",'Combining-Exhibit 4'!$P$7)</f>
        <v/>
      </c>
      <c r="D3349">
        <v>34330</v>
      </c>
      <c r="E3349" s="115">
        <f>'Combining-Exhibit 4'!P$68</f>
        <v>0</v>
      </c>
      <c r="F3349" t="s">
        <v>812</v>
      </c>
    </row>
    <row r="3350" spans="1:6" x14ac:dyDescent="0.3">
      <c r="A3350">
        <f>VLOOKUP('Start Here'!$B$2,EntityNumber,2,FALSE)</f>
        <v>510002</v>
      </c>
      <c r="B3350" s="131">
        <f>YEAR('Start Here'!$B$5)</f>
        <v>2025</v>
      </c>
      <c r="C3350" s="213" t="str">
        <f>IF(ISBLANK('Combining-Exhibit 4'!$P$7),"",'Combining-Exhibit 4'!$P$7)</f>
        <v/>
      </c>
      <c r="D3350">
        <v>34390</v>
      </c>
      <c r="E3350" s="115">
        <f>'Combining-Exhibit 4'!P$69</f>
        <v>0</v>
      </c>
      <c r="F3350" t="s">
        <v>812</v>
      </c>
    </row>
    <row r="3351" spans="1:6" x14ac:dyDescent="0.3">
      <c r="A3351">
        <f>VLOOKUP('Start Here'!$B$2,EntityNumber,2,FALSE)</f>
        <v>510002</v>
      </c>
      <c r="B3351" s="131">
        <f>YEAR('Start Here'!$B$5)</f>
        <v>2025</v>
      </c>
      <c r="C3351" s="213" t="str">
        <f>IF(ISBLANK('Combining-Exhibit 4'!$P$7),"",'Combining-Exhibit 4'!$P$7)</f>
        <v/>
      </c>
      <c r="D3351">
        <v>34411</v>
      </c>
      <c r="E3351" s="115">
        <f>'Combining-Exhibit 4'!P$72</f>
        <v>0</v>
      </c>
      <c r="F3351" t="s">
        <v>812</v>
      </c>
    </row>
    <row r="3352" spans="1:6" x14ac:dyDescent="0.3">
      <c r="A3352">
        <f>VLOOKUP('Start Here'!$B$2,EntityNumber,2,FALSE)</f>
        <v>510002</v>
      </c>
      <c r="B3352" s="131">
        <f>YEAR('Start Here'!$B$5)</f>
        <v>2025</v>
      </c>
      <c r="C3352" s="213" t="str">
        <f>IF(ISBLANK('Combining-Exhibit 4'!$P$7),"",'Combining-Exhibit 4'!$P$7)</f>
        <v/>
      </c>
      <c r="D3352">
        <v>34412</v>
      </c>
      <c r="E3352" s="115">
        <f>'Combining-Exhibit 4'!P$73</f>
        <v>0</v>
      </c>
      <c r="F3352" t="s">
        <v>812</v>
      </c>
    </row>
    <row r="3353" spans="1:6" x14ac:dyDescent="0.3">
      <c r="A3353">
        <f>VLOOKUP('Start Here'!$B$2,EntityNumber,2,FALSE)</f>
        <v>510002</v>
      </c>
      <c r="B3353" s="131">
        <f>YEAR('Start Here'!$B$5)</f>
        <v>2025</v>
      </c>
      <c r="C3353" s="213" t="str">
        <f>IF(ISBLANK('Combining-Exhibit 4'!$P$7),"",'Combining-Exhibit 4'!$P$7)</f>
        <v/>
      </c>
      <c r="D3353">
        <v>34413</v>
      </c>
      <c r="E3353" s="115">
        <f>'Combining-Exhibit 4'!P$74</f>
        <v>0</v>
      </c>
      <c r="F3353" t="s">
        <v>812</v>
      </c>
    </row>
    <row r="3354" spans="1:6" x14ac:dyDescent="0.3">
      <c r="A3354">
        <f>VLOOKUP('Start Here'!$B$2,EntityNumber,2,FALSE)</f>
        <v>510002</v>
      </c>
      <c r="B3354" s="131">
        <f>YEAR('Start Here'!$B$5)</f>
        <v>2025</v>
      </c>
      <c r="C3354" s="213" t="str">
        <f>IF(ISBLANK('Combining-Exhibit 4'!$P$7),"",'Combining-Exhibit 4'!$P$7)</f>
        <v/>
      </c>
      <c r="D3354">
        <v>34414</v>
      </c>
      <c r="E3354" s="115">
        <f>'Combining-Exhibit 4'!P$75</f>
        <v>0</v>
      </c>
      <c r="F3354" t="s">
        <v>812</v>
      </c>
    </row>
    <row r="3355" spans="1:6" x14ac:dyDescent="0.3">
      <c r="A3355">
        <f>VLOOKUP('Start Here'!$B$2,EntityNumber,2,FALSE)</f>
        <v>510002</v>
      </c>
      <c r="B3355" s="131">
        <f>YEAR('Start Here'!$B$5)</f>
        <v>2025</v>
      </c>
      <c r="C3355" s="213" t="str">
        <f>IF(ISBLANK('Combining-Exhibit 4'!$P$7),"",'Combining-Exhibit 4'!$P$7)</f>
        <v/>
      </c>
      <c r="D3355">
        <v>34419</v>
      </c>
      <c r="E3355" s="115">
        <f>'Combining-Exhibit 4'!P$76</f>
        <v>0</v>
      </c>
      <c r="F3355" t="s">
        <v>812</v>
      </c>
    </row>
    <row r="3356" spans="1:6" x14ac:dyDescent="0.3">
      <c r="A3356">
        <f>VLOOKUP('Start Here'!$B$2,EntityNumber,2,FALSE)</f>
        <v>510002</v>
      </c>
      <c r="B3356" s="131">
        <f>YEAR('Start Here'!$B$5)</f>
        <v>2025</v>
      </c>
      <c r="C3356" s="213" t="str">
        <f>IF(ISBLANK('Combining-Exhibit 4'!$P$7),"",'Combining-Exhibit 4'!$P$7)</f>
        <v/>
      </c>
      <c r="D3356">
        <v>34421</v>
      </c>
      <c r="E3356" s="115">
        <f>'Combining-Exhibit 4'!P$78</f>
        <v>0</v>
      </c>
      <c r="F3356" t="s">
        <v>812</v>
      </c>
    </row>
    <row r="3357" spans="1:6" x14ac:dyDescent="0.3">
      <c r="A3357">
        <f>VLOOKUP('Start Here'!$B$2,EntityNumber,2,FALSE)</f>
        <v>510002</v>
      </c>
      <c r="B3357" s="131">
        <f>YEAR('Start Here'!$B$5)</f>
        <v>2025</v>
      </c>
      <c r="C3357" s="213" t="str">
        <f>IF(ISBLANK('Combining-Exhibit 4'!$P$7),"",'Combining-Exhibit 4'!$P$7)</f>
        <v/>
      </c>
      <c r="D3357">
        <v>34422</v>
      </c>
      <c r="E3357" s="115">
        <f>'Combining-Exhibit 4'!P$79</f>
        <v>0</v>
      </c>
      <c r="F3357" t="s">
        <v>812</v>
      </c>
    </row>
    <row r="3358" spans="1:6" x14ac:dyDescent="0.3">
      <c r="A3358">
        <f>VLOOKUP('Start Here'!$B$2,EntityNumber,2,FALSE)</f>
        <v>510002</v>
      </c>
      <c r="B3358" s="131">
        <f>YEAR('Start Here'!$B$5)</f>
        <v>2025</v>
      </c>
      <c r="C3358" s="213" t="str">
        <f>IF(ISBLANK('Combining-Exhibit 4'!$P$7),"",'Combining-Exhibit 4'!$P$7)</f>
        <v/>
      </c>
      <c r="D3358">
        <v>34423</v>
      </c>
      <c r="E3358" s="115">
        <f>'Combining-Exhibit 4'!P$80</f>
        <v>0</v>
      </c>
      <c r="F3358" t="s">
        <v>812</v>
      </c>
    </row>
    <row r="3359" spans="1:6" x14ac:dyDescent="0.3">
      <c r="A3359">
        <f>VLOOKUP('Start Here'!$B$2,EntityNumber,2,FALSE)</f>
        <v>510002</v>
      </c>
      <c r="B3359" s="131">
        <f>YEAR('Start Here'!$B$5)</f>
        <v>2025</v>
      </c>
      <c r="C3359" s="213" t="str">
        <f>IF(ISBLANK('Combining-Exhibit 4'!$P$7),"",'Combining-Exhibit 4'!$P$7)</f>
        <v/>
      </c>
      <c r="D3359">
        <v>34424</v>
      </c>
      <c r="E3359" s="115">
        <f>'Combining-Exhibit 4'!P$81</f>
        <v>0</v>
      </c>
      <c r="F3359" t="s">
        <v>812</v>
      </c>
    </row>
    <row r="3360" spans="1:6" x14ac:dyDescent="0.3">
      <c r="A3360">
        <f>VLOOKUP('Start Here'!$B$2,EntityNumber,2,FALSE)</f>
        <v>510002</v>
      </c>
      <c r="B3360" s="131">
        <f>YEAR('Start Here'!$B$5)</f>
        <v>2025</v>
      </c>
      <c r="C3360" s="213" t="str">
        <f>IF(ISBLANK('Combining-Exhibit 4'!$P$7),"",'Combining-Exhibit 4'!$P$7)</f>
        <v/>
      </c>
      <c r="D3360">
        <v>34429</v>
      </c>
      <c r="E3360" s="115">
        <f>'Combining-Exhibit 4'!P$82</f>
        <v>0</v>
      </c>
      <c r="F3360" t="s">
        <v>812</v>
      </c>
    </row>
    <row r="3361" spans="1:6" x14ac:dyDescent="0.3">
      <c r="A3361">
        <f>VLOOKUP('Start Here'!$B$2,EntityNumber,2,FALSE)</f>
        <v>510002</v>
      </c>
      <c r="B3361" s="131">
        <f>YEAR('Start Here'!$B$5)</f>
        <v>2025</v>
      </c>
      <c r="C3361" s="213" t="str">
        <f>IF(ISBLANK('Combining-Exhibit 4'!$P$7),"",'Combining-Exhibit 4'!$P$7)</f>
        <v/>
      </c>
      <c r="D3361">
        <v>34430</v>
      </c>
      <c r="E3361" s="115">
        <f>'Combining-Exhibit 4'!P$83</f>
        <v>0</v>
      </c>
      <c r="F3361" t="s">
        <v>812</v>
      </c>
    </row>
    <row r="3362" spans="1:6" x14ac:dyDescent="0.3">
      <c r="A3362">
        <f>VLOOKUP('Start Here'!$B$2,EntityNumber,2,FALSE)</f>
        <v>510002</v>
      </c>
      <c r="B3362" s="131">
        <f>YEAR('Start Here'!$B$5)</f>
        <v>2025</v>
      </c>
      <c r="C3362" s="213" t="str">
        <f>IF(ISBLANK('Combining-Exhibit 4'!$P$7),"",'Combining-Exhibit 4'!$P$7)</f>
        <v/>
      </c>
      <c r="D3362">
        <v>34440</v>
      </c>
      <c r="E3362" s="115">
        <f>'Combining-Exhibit 4'!P$84</f>
        <v>0</v>
      </c>
      <c r="F3362" t="s">
        <v>812</v>
      </c>
    </row>
    <row r="3363" spans="1:6" x14ac:dyDescent="0.3">
      <c r="A3363">
        <f>VLOOKUP('Start Here'!$B$2,EntityNumber,2,FALSE)</f>
        <v>510002</v>
      </c>
      <c r="B3363" s="131">
        <f>YEAR('Start Here'!$B$5)</f>
        <v>2025</v>
      </c>
      <c r="C3363" s="213" t="str">
        <f>IF(ISBLANK('Combining-Exhibit 4'!$P$7),"",'Combining-Exhibit 4'!$P$7)</f>
        <v/>
      </c>
      <c r="D3363">
        <v>34500</v>
      </c>
      <c r="E3363" s="115">
        <f>'Combining-Exhibit 4'!P$85</f>
        <v>0</v>
      </c>
      <c r="F3363" t="s">
        <v>812</v>
      </c>
    </row>
    <row r="3364" spans="1:6" x14ac:dyDescent="0.3">
      <c r="A3364">
        <f>VLOOKUP('Start Here'!$B$2,EntityNumber,2,FALSE)</f>
        <v>510002</v>
      </c>
      <c r="B3364" s="131">
        <f>YEAR('Start Here'!$B$5)</f>
        <v>2025</v>
      </c>
      <c r="C3364" s="213" t="str">
        <f>IF(ISBLANK('Combining-Exhibit 4'!$P$7),"",'Combining-Exhibit 4'!$P$7)</f>
        <v/>
      </c>
      <c r="D3364">
        <v>34600</v>
      </c>
      <c r="E3364" s="115">
        <f>'Combining-Exhibit 4'!P$86</f>
        <v>0</v>
      </c>
      <c r="F3364" t="s">
        <v>812</v>
      </c>
    </row>
    <row r="3365" spans="1:6" x14ac:dyDescent="0.3">
      <c r="A3365">
        <f>VLOOKUP('Start Here'!$B$2,EntityNumber,2,FALSE)</f>
        <v>510002</v>
      </c>
      <c r="B3365" s="131">
        <f>YEAR('Start Here'!$B$5)</f>
        <v>2025</v>
      </c>
      <c r="C3365" s="213" t="str">
        <f>IF(ISBLANK('Combining-Exhibit 4'!$P$7),"",'Combining-Exhibit 4'!$P$7)</f>
        <v/>
      </c>
      <c r="D3365">
        <v>34800</v>
      </c>
      <c r="E3365" s="115">
        <f>'Combining-Exhibit 4'!P$87</f>
        <v>0</v>
      </c>
      <c r="F3365" t="s">
        <v>812</v>
      </c>
    </row>
    <row r="3366" spans="1:6" x14ac:dyDescent="0.3">
      <c r="A3366">
        <f>VLOOKUP('Start Here'!$B$2,EntityNumber,2,FALSE)</f>
        <v>510002</v>
      </c>
      <c r="B3366" s="131">
        <f>YEAR('Start Here'!$B$5)</f>
        <v>2025</v>
      </c>
      <c r="C3366" s="213" t="str">
        <f>IF(ISBLANK('Combining-Exhibit 4'!$P$7),"",'Combining-Exhibit 4'!$P$7)</f>
        <v/>
      </c>
      <c r="D3366">
        <v>34900</v>
      </c>
      <c r="E3366" s="115">
        <f>'Combining-Exhibit 4'!P$88</f>
        <v>0</v>
      </c>
      <c r="F3366" t="s">
        <v>812</v>
      </c>
    </row>
    <row r="3367" spans="1:6" x14ac:dyDescent="0.3">
      <c r="A3367">
        <f>VLOOKUP('Start Here'!$B$2,EntityNumber,2,FALSE)</f>
        <v>510002</v>
      </c>
      <c r="B3367" s="131">
        <f>YEAR('Start Here'!$B$5)</f>
        <v>2025</v>
      </c>
      <c r="C3367" s="213" t="str">
        <f>IF(ISBLANK('Combining-Exhibit 4'!$P$7),"",'Combining-Exhibit 4'!$P$7)</f>
        <v/>
      </c>
      <c r="D3367">
        <v>35100</v>
      </c>
      <c r="E3367" s="115">
        <f>'Combining-Exhibit 4'!P$92</f>
        <v>0</v>
      </c>
      <c r="F3367" t="s">
        <v>812</v>
      </c>
    </row>
    <row r="3368" spans="1:6" x14ac:dyDescent="0.3">
      <c r="A3368">
        <f>VLOOKUP('Start Here'!$B$2,EntityNumber,2,FALSE)</f>
        <v>510002</v>
      </c>
      <c r="B3368" s="131">
        <f>YEAR('Start Here'!$B$5)</f>
        <v>2025</v>
      </c>
      <c r="C3368" s="213" t="str">
        <f>IF(ISBLANK('Combining-Exhibit 4'!$P$7),"",'Combining-Exhibit 4'!$P$7)</f>
        <v/>
      </c>
      <c r="D3368">
        <v>35200</v>
      </c>
      <c r="E3368" s="115">
        <f>'Combining-Exhibit 4'!P$93</f>
        <v>0</v>
      </c>
      <c r="F3368" t="s">
        <v>812</v>
      </c>
    </row>
    <row r="3369" spans="1:6" x14ac:dyDescent="0.3">
      <c r="A3369">
        <f>VLOOKUP('Start Here'!$B$2,EntityNumber,2,FALSE)</f>
        <v>510002</v>
      </c>
      <c r="B3369" s="131">
        <f>YEAR('Start Here'!$B$5)</f>
        <v>2025</v>
      </c>
      <c r="C3369" s="213" t="str">
        <f>IF(ISBLANK('Combining-Exhibit 4'!$P$7),"",'Combining-Exhibit 4'!$P$7)</f>
        <v/>
      </c>
      <c r="D3369">
        <v>35300</v>
      </c>
      <c r="E3369" s="115">
        <f>'Combining-Exhibit 4'!P$94</f>
        <v>0</v>
      </c>
      <c r="F3369" t="s">
        <v>812</v>
      </c>
    </row>
    <row r="3370" spans="1:6" x14ac:dyDescent="0.3">
      <c r="A3370">
        <f>VLOOKUP('Start Here'!$B$2,EntityNumber,2,FALSE)</f>
        <v>510002</v>
      </c>
      <c r="B3370" s="131">
        <f>YEAR('Start Here'!$B$5)</f>
        <v>2025</v>
      </c>
      <c r="C3370" s="213" t="str">
        <f>IF(ISBLANK('Combining-Exhibit 4'!$P$7),"",'Combining-Exhibit 4'!$P$7)</f>
        <v/>
      </c>
      <c r="D3370">
        <v>35900</v>
      </c>
      <c r="E3370" s="115">
        <f>'Combining-Exhibit 4'!P$95</f>
        <v>0</v>
      </c>
      <c r="F3370" t="s">
        <v>812</v>
      </c>
    </row>
    <row r="3371" spans="1:6" x14ac:dyDescent="0.3">
      <c r="A3371">
        <f>VLOOKUP('Start Here'!$B$2,EntityNumber,2,FALSE)</f>
        <v>510002</v>
      </c>
      <c r="B3371" s="131">
        <f>YEAR('Start Here'!$B$5)</f>
        <v>2025</v>
      </c>
      <c r="C3371" s="213" t="str">
        <f>IF(ISBLANK('Combining-Exhibit 4'!$P$7),"",'Combining-Exhibit 4'!$P$7)</f>
        <v/>
      </c>
      <c r="D3371">
        <v>36100</v>
      </c>
      <c r="E3371" s="115">
        <f>'Combining-Exhibit 4'!P$99</f>
        <v>0</v>
      </c>
      <c r="F3371" t="s">
        <v>812</v>
      </c>
    </row>
    <row r="3372" spans="1:6" x14ac:dyDescent="0.3">
      <c r="A3372">
        <f>VLOOKUP('Start Here'!$B$2,EntityNumber,2,FALSE)</f>
        <v>510002</v>
      </c>
      <c r="B3372" s="131">
        <f>YEAR('Start Here'!$B$5)</f>
        <v>2025</v>
      </c>
      <c r="C3372" s="213" t="str">
        <f>IF(ISBLANK('Combining-Exhibit 4'!$P$7),"",'Combining-Exhibit 4'!$P$7)</f>
        <v/>
      </c>
      <c r="D3372">
        <v>36200</v>
      </c>
      <c r="E3372" s="115">
        <f>'Combining-Exhibit 4'!P$100</f>
        <v>0</v>
      </c>
      <c r="F3372" t="s">
        <v>812</v>
      </c>
    </row>
    <row r="3373" spans="1:6" x14ac:dyDescent="0.3">
      <c r="A3373">
        <f>VLOOKUP('Start Here'!$B$2,EntityNumber,2,FALSE)</f>
        <v>510002</v>
      </c>
      <c r="B3373" s="131">
        <f>YEAR('Start Here'!$B$5)</f>
        <v>2025</v>
      </c>
      <c r="C3373" s="213" t="str">
        <f>IF(ISBLANK('Combining-Exhibit 4'!$P$7),"",'Combining-Exhibit 4'!$P$7)</f>
        <v/>
      </c>
      <c r="D3373">
        <v>36300</v>
      </c>
      <c r="E3373" s="115">
        <f>'Combining-Exhibit 4'!P$101</f>
        <v>0</v>
      </c>
      <c r="F3373" t="s">
        <v>812</v>
      </c>
    </row>
    <row r="3374" spans="1:6" x14ac:dyDescent="0.3">
      <c r="A3374">
        <f>VLOOKUP('Start Here'!$B$2,EntityNumber,2,FALSE)</f>
        <v>510002</v>
      </c>
      <c r="B3374" s="131">
        <f>YEAR('Start Here'!$B$5)</f>
        <v>2025</v>
      </c>
      <c r="C3374" s="213" t="str">
        <f>IF(ISBLANK('Combining-Exhibit 4'!$P$7),"",'Combining-Exhibit 4'!$P$7)</f>
        <v/>
      </c>
      <c r="D3374">
        <v>36500</v>
      </c>
      <c r="E3374" s="115">
        <f>'Combining-Exhibit 4'!P$102</f>
        <v>0</v>
      </c>
      <c r="F3374" t="s">
        <v>812</v>
      </c>
    </row>
    <row r="3375" spans="1:6" x14ac:dyDescent="0.3">
      <c r="A3375">
        <f>VLOOKUP('Start Here'!$B$2,EntityNumber,2,FALSE)</f>
        <v>510002</v>
      </c>
      <c r="B3375" s="131">
        <f>YEAR('Start Here'!$B$5)</f>
        <v>2025</v>
      </c>
      <c r="C3375" s="213" t="str">
        <f>IF(ISBLANK('Combining-Exhibit 4'!$P$7),"",'Combining-Exhibit 4'!$P$7)</f>
        <v/>
      </c>
      <c r="D3375">
        <v>36600</v>
      </c>
      <c r="E3375" s="115">
        <f>'Combining-Exhibit 4'!P$103</f>
        <v>0</v>
      </c>
      <c r="F3375" t="s">
        <v>812</v>
      </c>
    </row>
    <row r="3376" spans="1:6" x14ac:dyDescent="0.3">
      <c r="A3376">
        <f>VLOOKUP('Start Here'!$B$2,EntityNumber,2,FALSE)</f>
        <v>510002</v>
      </c>
      <c r="B3376" s="131">
        <f>YEAR('Start Here'!$B$5)</f>
        <v>2025</v>
      </c>
      <c r="C3376" s="213" t="str">
        <f>IF(ISBLANK('Combining-Exhibit 4'!$P$7),"",'Combining-Exhibit 4'!$P$7)</f>
        <v/>
      </c>
      <c r="D3376">
        <v>36900</v>
      </c>
      <c r="E3376" s="115">
        <f>'Combining-Exhibit 4'!P$104</f>
        <v>0</v>
      </c>
      <c r="F3376" t="s">
        <v>812</v>
      </c>
    </row>
    <row r="3377" spans="1:6" x14ac:dyDescent="0.3">
      <c r="A3377">
        <f>VLOOKUP('Start Here'!$B$2,EntityNumber,2,FALSE)</f>
        <v>510002</v>
      </c>
      <c r="B3377" s="131">
        <f>YEAR('Start Here'!$B$5)</f>
        <v>2025</v>
      </c>
      <c r="C3377" s="213" t="str">
        <f>IF(ISBLANK('Combining-Exhibit 4'!$P$7),"",'Combining-Exhibit 4'!$P$7)</f>
        <v/>
      </c>
      <c r="D3377">
        <v>411100</v>
      </c>
      <c r="E3377" s="115">
        <f>'Combining-Exhibit 4'!P$111</f>
        <v>0</v>
      </c>
      <c r="F3377" t="s">
        <v>812</v>
      </c>
    </row>
    <row r="3378" spans="1:6" x14ac:dyDescent="0.3">
      <c r="A3378">
        <f>VLOOKUP('Start Here'!$B$2,EntityNumber,2,FALSE)</f>
        <v>510002</v>
      </c>
      <c r="B3378" s="131">
        <f>YEAR('Start Here'!$B$5)</f>
        <v>2025</v>
      </c>
      <c r="C3378" s="213" t="str">
        <f>IF(ISBLANK('Combining-Exhibit 4'!$P$7),"",'Combining-Exhibit 4'!$P$7)</f>
        <v/>
      </c>
      <c r="D3378">
        <v>412000</v>
      </c>
      <c r="E3378" s="115">
        <f>'Combining-Exhibit 4'!P$112</f>
        <v>0</v>
      </c>
      <c r="F3378" t="s">
        <v>812</v>
      </c>
    </row>
    <row r="3379" spans="1:6" x14ac:dyDescent="0.3">
      <c r="A3379">
        <f>VLOOKUP('Start Here'!$B$2,EntityNumber,2,FALSE)</f>
        <v>510002</v>
      </c>
      <c r="B3379" s="131">
        <f>YEAR('Start Here'!$B$5)</f>
        <v>2025</v>
      </c>
      <c r="C3379" s="213" t="str">
        <f>IF(ISBLANK('Combining-Exhibit 4'!$P$7),"",'Combining-Exhibit 4'!$P$7)</f>
        <v/>
      </c>
      <c r="D3379">
        <v>413000</v>
      </c>
      <c r="E3379" s="115">
        <f>'Combining-Exhibit 4'!P$113</f>
        <v>0</v>
      </c>
      <c r="F3379" t="s">
        <v>812</v>
      </c>
    </row>
    <row r="3380" spans="1:6" x14ac:dyDescent="0.3">
      <c r="A3380">
        <f>VLOOKUP('Start Here'!$B$2,EntityNumber,2,FALSE)</f>
        <v>510002</v>
      </c>
      <c r="B3380" s="131">
        <f>YEAR('Start Here'!$B$5)</f>
        <v>2025</v>
      </c>
      <c r="C3380" s="213" t="str">
        <f>IF(ISBLANK('Combining-Exhibit 4'!$P$7),"",'Combining-Exhibit 4'!$P$7)</f>
        <v/>
      </c>
      <c r="D3380">
        <v>414100</v>
      </c>
      <c r="E3380" s="115">
        <f>'Combining-Exhibit 4'!P$115</f>
        <v>0</v>
      </c>
      <c r="F3380" t="s">
        <v>812</v>
      </c>
    </row>
    <row r="3381" spans="1:6" x14ac:dyDescent="0.3">
      <c r="A3381">
        <f>VLOOKUP('Start Here'!$B$2,EntityNumber,2,FALSE)</f>
        <v>510002</v>
      </c>
      <c r="B3381" s="131">
        <f>YEAR('Start Here'!$B$5)</f>
        <v>2025</v>
      </c>
      <c r="C3381" s="213" t="str">
        <f>IF(ISBLANK('Combining-Exhibit 4'!$P$7),"",'Combining-Exhibit 4'!$P$7)</f>
        <v/>
      </c>
      <c r="D3381">
        <v>414200</v>
      </c>
      <c r="E3381" s="115">
        <f>'Combining-Exhibit 4'!P$116</f>
        <v>0</v>
      </c>
      <c r="F3381" t="s">
        <v>812</v>
      </c>
    </row>
    <row r="3382" spans="1:6" x14ac:dyDescent="0.3">
      <c r="A3382">
        <f>VLOOKUP('Start Here'!$B$2,EntityNumber,2,FALSE)</f>
        <v>510002</v>
      </c>
      <c r="B3382" s="131">
        <f>YEAR('Start Here'!$B$5)</f>
        <v>2025</v>
      </c>
      <c r="C3382" s="213" t="str">
        <f>IF(ISBLANK('Combining-Exhibit 4'!$P$7),"",'Combining-Exhibit 4'!$P$7)</f>
        <v/>
      </c>
      <c r="D3382">
        <v>414300</v>
      </c>
      <c r="E3382" s="115">
        <f>'Combining-Exhibit 4'!P$117</f>
        <v>0</v>
      </c>
      <c r="F3382" t="s">
        <v>812</v>
      </c>
    </row>
    <row r="3383" spans="1:6" x14ac:dyDescent="0.3">
      <c r="A3383">
        <f>VLOOKUP('Start Here'!$B$2,EntityNumber,2,FALSE)</f>
        <v>510002</v>
      </c>
      <c r="B3383" s="131">
        <f>YEAR('Start Here'!$B$5)</f>
        <v>2025</v>
      </c>
      <c r="C3383" s="213" t="str">
        <f>IF(ISBLANK('Combining-Exhibit 4'!$P$7),"",'Combining-Exhibit 4'!$P$7)</f>
        <v/>
      </c>
      <c r="D3383">
        <v>414900</v>
      </c>
      <c r="E3383" s="115">
        <f>'Combining-Exhibit 4'!P$118</f>
        <v>0</v>
      </c>
      <c r="F3383" t="s">
        <v>812</v>
      </c>
    </row>
    <row r="3384" spans="1:6" x14ac:dyDescent="0.3">
      <c r="A3384">
        <f>VLOOKUP('Start Here'!$B$2,EntityNumber,2,FALSE)</f>
        <v>510002</v>
      </c>
      <c r="B3384" s="131">
        <f>YEAR('Start Here'!$B$5)</f>
        <v>2025</v>
      </c>
      <c r="C3384" s="213" t="str">
        <f>IF(ISBLANK('Combining-Exhibit 4'!$P$7),"",'Combining-Exhibit 4'!$P$7)</f>
        <v/>
      </c>
      <c r="D3384">
        <v>415100</v>
      </c>
      <c r="E3384" s="115">
        <f>'Combining-Exhibit 4'!P$120</f>
        <v>0</v>
      </c>
      <c r="F3384" t="s">
        <v>812</v>
      </c>
    </row>
    <row r="3385" spans="1:6" x14ac:dyDescent="0.3">
      <c r="A3385">
        <f>VLOOKUP('Start Here'!$B$2,EntityNumber,2,FALSE)</f>
        <v>510002</v>
      </c>
      <c r="B3385" s="131">
        <f>YEAR('Start Here'!$B$5)</f>
        <v>2025</v>
      </c>
      <c r="C3385" s="213" t="str">
        <f>IF(ISBLANK('Combining-Exhibit 4'!$P$7),"",'Combining-Exhibit 4'!$P$7)</f>
        <v/>
      </c>
      <c r="D3385">
        <v>415200</v>
      </c>
      <c r="E3385" s="115">
        <f>'Combining-Exhibit 4'!P$121</f>
        <v>0</v>
      </c>
      <c r="F3385" t="s">
        <v>812</v>
      </c>
    </row>
    <row r="3386" spans="1:6" x14ac:dyDescent="0.3">
      <c r="A3386">
        <f>VLOOKUP('Start Here'!$B$2,EntityNumber,2,FALSE)</f>
        <v>510002</v>
      </c>
      <c r="B3386" s="131">
        <f>YEAR('Start Here'!$B$5)</f>
        <v>2025</v>
      </c>
      <c r="C3386" s="213" t="str">
        <f>IF(ISBLANK('Combining-Exhibit 4'!$P$7),"",'Combining-Exhibit 4'!$P$7)</f>
        <v/>
      </c>
      <c r="D3386">
        <v>415300</v>
      </c>
      <c r="E3386" s="115">
        <f>'Combining-Exhibit 4'!P$122</f>
        <v>0</v>
      </c>
      <c r="F3386" t="s">
        <v>812</v>
      </c>
    </row>
    <row r="3387" spans="1:6" x14ac:dyDescent="0.3">
      <c r="A3387">
        <f>VLOOKUP('Start Here'!$B$2,EntityNumber,2,FALSE)</f>
        <v>510002</v>
      </c>
      <c r="B3387" s="131">
        <f>YEAR('Start Here'!$B$5)</f>
        <v>2025</v>
      </c>
      <c r="C3387" s="213" t="str">
        <f>IF(ISBLANK('Combining-Exhibit 4'!$P$7),"",'Combining-Exhibit 4'!$P$7)</f>
        <v/>
      </c>
      <c r="D3387">
        <v>415400</v>
      </c>
      <c r="E3387" s="115">
        <f>'Combining-Exhibit 4'!P$123</f>
        <v>0</v>
      </c>
      <c r="F3387" t="s">
        <v>812</v>
      </c>
    </row>
    <row r="3388" spans="1:6" x14ac:dyDescent="0.3">
      <c r="A3388">
        <f>VLOOKUP('Start Here'!$B$2,EntityNumber,2,FALSE)</f>
        <v>510002</v>
      </c>
      <c r="B3388" s="131">
        <f>YEAR('Start Here'!$B$5)</f>
        <v>2025</v>
      </c>
      <c r="C3388" s="213" t="str">
        <f>IF(ISBLANK('Combining-Exhibit 4'!$P$7),"",'Combining-Exhibit 4'!$P$7)</f>
        <v/>
      </c>
      <c r="D3388">
        <v>415900</v>
      </c>
      <c r="E3388" s="115">
        <f>'Combining-Exhibit 4'!P$124</f>
        <v>0</v>
      </c>
      <c r="F3388" t="s">
        <v>812</v>
      </c>
    </row>
    <row r="3389" spans="1:6" x14ac:dyDescent="0.3">
      <c r="A3389">
        <f>VLOOKUP('Start Here'!$B$2,EntityNumber,2,FALSE)</f>
        <v>510002</v>
      </c>
      <c r="B3389" s="131">
        <f>YEAR('Start Here'!$B$5)</f>
        <v>2025</v>
      </c>
      <c r="C3389" s="213" t="str">
        <f>IF(ISBLANK('Combining-Exhibit 4'!$P$7),"",'Combining-Exhibit 4'!$P$7)</f>
        <v/>
      </c>
      <c r="D3389">
        <v>416100</v>
      </c>
      <c r="E3389" s="115">
        <f>'Combining-Exhibit 4'!P$126</f>
        <v>0</v>
      </c>
      <c r="F3389" t="s">
        <v>812</v>
      </c>
    </row>
    <row r="3390" spans="1:6" x14ac:dyDescent="0.3">
      <c r="A3390">
        <f>VLOOKUP('Start Here'!$B$2,EntityNumber,2,FALSE)</f>
        <v>510002</v>
      </c>
      <c r="B3390" s="131">
        <f>YEAR('Start Here'!$B$5)</f>
        <v>2025</v>
      </c>
      <c r="C3390" s="213" t="str">
        <f>IF(ISBLANK('Combining-Exhibit 4'!$P$7),"",'Combining-Exhibit 4'!$P$7)</f>
        <v/>
      </c>
      <c r="D3390">
        <v>416200</v>
      </c>
      <c r="E3390" s="115">
        <f>'Combining-Exhibit 4'!P$127</f>
        <v>0</v>
      </c>
      <c r="F3390" t="s">
        <v>812</v>
      </c>
    </row>
    <row r="3391" spans="1:6" x14ac:dyDescent="0.3">
      <c r="A3391">
        <f>VLOOKUP('Start Here'!$B$2,EntityNumber,2,FALSE)</f>
        <v>510002</v>
      </c>
      <c r="B3391" s="131">
        <f>YEAR('Start Here'!$B$5)</f>
        <v>2025</v>
      </c>
      <c r="C3391" s="213" t="str">
        <f>IF(ISBLANK('Combining-Exhibit 4'!$P$7),"",'Combining-Exhibit 4'!$P$7)</f>
        <v/>
      </c>
      <c r="D3391">
        <v>416300</v>
      </c>
      <c r="E3391" s="115">
        <f>'Combining-Exhibit 4'!P$128</f>
        <v>0</v>
      </c>
      <c r="F3391" t="s">
        <v>812</v>
      </c>
    </row>
    <row r="3392" spans="1:6" x14ac:dyDescent="0.3">
      <c r="A3392">
        <f>VLOOKUP('Start Here'!$B$2,EntityNumber,2,FALSE)</f>
        <v>510002</v>
      </c>
      <c r="B3392" s="131">
        <f>YEAR('Start Here'!$B$5)</f>
        <v>2025</v>
      </c>
      <c r="C3392" s="213" t="str">
        <f>IF(ISBLANK('Combining-Exhibit 4'!$P$7),"",'Combining-Exhibit 4'!$P$7)</f>
        <v/>
      </c>
      <c r="D3392">
        <v>416400</v>
      </c>
      <c r="E3392" s="115">
        <f>'Combining-Exhibit 4'!P$129</f>
        <v>0</v>
      </c>
      <c r="F3392" t="s">
        <v>812</v>
      </c>
    </row>
    <row r="3393" spans="1:6" x14ac:dyDescent="0.3">
      <c r="A3393">
        <f>VLOOKUP('Start Here'!$B$2,EntityNumber,2,FALSE)</f>
        <v>510002</v>
      </c>
      <c r="B3393" s="131">
        <f>YEAR('Start Here'!$B$5)</f>
        <v>2025</v>
      </c>
      <c r="C3393" s="213" t="str">
        <f>IF(ISBLANK('Combining-Exhibit 4'!$P$7),"",'Combining-Exhibit 4'!$P$7)</f>
        <v/>
      </c>
      <c r="D3393">
        <v>416500</v>
      </c>
      <c r="E3393" s="115">
        <f>'Combining-Exhibit 4'!P$130</f>
        <v>0</v>
      </c>
      <c r="F3393" t="s">
        <v>812</v>
      </c>
    </row>
    <row r="3394" spans="1:6" x14ac:dyDescent="0.3">
      <c r="A3394">
        <f>VLOOKUP('Start Here'!$B$2,EntityNumber,2,FALSE)</f>
        <v>510002</v>
      </c>
      <c r="B3394" s="131">
        <f>YEAR('Start Here'!$B$5)</f>
        <v>2025</v>
      </c>
      <c r="C3394" s="213" t="str">
        <f>IF(ISBLANK('Combining-Exhibit 4'!$P$7),"",'Combining-Exhibit 4'!$P$7)</f>
        <v/>
      </c>
      <c r="D3394">
        <v>416600</v>
      </c>
      <c r="E3394" s="115">
        <f>'Combining-Exhibit 4'!P$131</f>
        <v>0</v>
      </c>
      <c r="F3394" t="s">
        <v>812</v>
      </c>
    </row>
    <row r="3395" spans="1:6" x14ac:dyDescent="0.3">
      <c r="A3395">
        <f>VLOOKUP('Start Here'!$B$2,EntityNumber,2,FALSE)</f>
        <v>510002</v>
      </c>
      <c r="B3395" s="131">
        <f>YEAR('Start Here'!$B$5)</f>
        <v>2025</v>
      </c>
      <c r="C3395" s="213" t="str">
        <f>IF(ISBLANK('Combining-Exhibit 4'!$P$7),"",'Combining-Exhibit 4'!$P$7)</f>
        <v/>
      </c>
      <c r="D3395">
        <v>416700</v>
      </c>
      <c r="E3395" s="115">
        <f>'Combining-Exhibit 4'!P$132</f>
        <v>0</v>
      </c>
      <c r="F3395" t="s">
        <v>812</v>
      </c>
    </row>
    <row r="3396" spans="1:6" x14ac:dyDescent="0.3">
      <c r="A3396">
        <f>VLOOKUP('Start Here'!$B$2,EntityNumber,2,FALSE)</f>
        <v>510002</v>
      </c>
      <c r="B3396" s="131">
        <f>YEAR('Start Here'!$B$5)</f>
        <v>2025</v>
      </c>
      <c r="C3396" s="213" t="str">
        <f>IF(ISBLANK('Combining-Exhibit 4'!$P$7),"",'Combining-Exhibit 4'!$P$7)</f>
        <v/>
      </c>
      <c r="D3396">
        <v>416800</v>
      </c>
      <c r="E3396" s="115">
        <f>'Combining-Exhibit 4'!P$133</f>
        <v>0</v>
      </c>
      <c r="F3396" t="s">
        <v>812</v>
      </c>
    </row>
    <row r="3397" spans="1:6" x14ac:dyDescent="0.3">
      <c r="A3397">
        <f>VLOOKUP('Start Here'!$B$2,EntityNumber,2,FALSE)</f>
        <v>510002</v>
      </c>
      <c r="B3397" s="131">
        <f>YEAR('Start Here'!$B$5)</f>
        <v>2025</v>
      </c>
      <c r="C3397" s="213" t="str">
        <f>IF(ISBLANK('Combining-Exhibit 4'!$P$7),"",'Combining-Exhibit 4'!$P$7)</f>
        <v/>
      </c>
      <c r="D3397">
        <v>416900</v>
      </c>
      <c r="E3397" s="115">
        <f>'Combining-Exhibit 4'!P$134</f>
        <v>0</v>
      </c>
      <c r="F3397" t="s">
        <v>812</v>
      </c>
    </row>
    <row r="3398" spans="1:6" x14ac:dyDescent="0.3">
      <c r="A3398">
        <f>VLOOKUP('Start Here'!$B$2,EntityNumber,2,FALSE)</f>
        <v>510002</v>
      </c>
      <c r="B3398" s="131">
        <f>YEAR('Start Here'!$B$5)</f>
        <v>2025</v>
      </c>
      <c r="C3398" s="213" t="str">
        <f>IF(ISBLANK('Combining-Exhibit 4'!$P$7),"",'Combining-Exhibit 4'!$P$7)</f>
        <v/>
      </c>
      <c r="D3398">
        <v>417000</v>
      </c>
      <c r="E3398" s="115">
        <f>'Combining-Exhibit 4'!P$135</f>
        <v>0</v>
      </c>
      <c r="F3398" t="s">
        <v>812</v>
      </c>
    </row>
    <row r="3399" spans="1:6" x14ac:dyDescent="0.3">
      <c r="A3399">
        <f>VLOOKUP('Start Here'!$B$2,EntityNumber,2,FALSE)</f>
        <v>510002</v>
      </c>
      <c r="B3399" s="131">
        <f>YEAR('Start Here'!$B$5)</f>
        <v>2025</v>
      </c>
      <c r="C3399" s="213" t="str">
        <f>IF(ISBLANK('Combining-Exhibit 4'!$P$7),"",'Combining-Exhibit 4'!$P$7)</f>
        <v/>
      </c>
      <c r="D3399">
        <v>417100</v>
      </c>
      <c r="E3399" s="115">
        <f>'Combining-Exhibit 4'!P$136</f>
        <v>0</v>
      </c>
      <c r="F3399" t="s">
        <v>812</v>
      </c>
    </row>
    <row r="3400" spans="1:6" x14ac:dyDescent="0.3">
      <c r="A3400">
        <f>VLOOKUP('Start Here'!$B$2,EntityNumber,2,FALSE)</f>
        <v>510002</v>
      </c>
      <c r="B3400" s="131">
        <f>YEAR('Start Here'!$B$5)</f>
        <v>2025</v>
      </c>
      <c r="C3400" s="213" t="str">
        <f>IF(ISBLANK('Combining-Exhibit 4'!$P$7),"",'Combining-Exhibit 4'!$P$7)</f>
        <v/>
      </c>
      <c r="D3400">
        <v>417200</v>
      </c>
      <c r="E3400" s="115">
        <f>'Combining-Exhibit 4'!P$137</f>
        <v>0</v>
      </c>
      <c r="F3400" t="s">
        <v>812</v>
      </c>
    </row>
    <row r="3401" spans="1:6" x14ac:dyDescent="0.3">
      <c r="A3401">
        <f>VLOOKUP('Start Here'!$B$2,EntityNumber,2,FALSE)</f>
        <v>510002</v>
      </c>
      <c r="B3401" s="131">
        <f>YEAR('Start Here'!$B$5)</f>
        <v>2025</v>
      </c>
      <c r="C3401" s="213" t="str">
        <f>IF(ISBLANK('Combining-Exhibit 4'!$P$7),"",'Combining-Exhibit 4'!$P$7)</f>
        <v/>
      </c>
      <c r="D3401">
        <v>421100</v>
      </c>
      <c r="E3401" s="115">
        <f>'Combining-Exhibit 4'!P$142</f>
        <v>0</v>
      </c>
      <c r="F3401" t="s">
        <v>812</v>
      </c>
    </row>
    <row r="3402" spans="1:6" x14ac:dyDescent="0.3">
      <c r="A3402">
        <f>VLOOKUP('Start Here'!$B$2,EntityNumber,2,FALSE)</f>
        <v>510002</v>
      </c>
      <c r="B3402" s="131">
        <f>YEAR('Start Here'!$B$5)</f>
        <v>2025</v>
      </c>
      <c r="C3402" s="213" t="str">
        <f>IF(ISBLANK('Combining-Exhibit 4'!$P$7),"",'Combining-Exhibit 4'!$P$7)</f>
        <v/>
      </c>
      <c r="D3402">
        <v>421200</v>
      </c>
      <c r="E3402" s="115">
        <f>'Combining-Exhibit 4'!P$143</f>
        <v>0</v>
      </c>
      <c r="F3402" t="s">
        <v>812</v>
      </c>
    </row>
    <row r="3403" spans="1:6" x14ac:dyDescent="0.3">
      <c r="A3403">
        <f>VLOOKUP('Start Here'!$B$2,EntityNumber,2,FALSE)</f>
        <v>510002</v>
      </c>
      <c r="B3403" s="131">
        <f>YEAR('Start Here'!$B$5)</f>
        <v>2025</v>
      </c>
      <c r="C3403" s="213" t="str">
        <f>IF(ISBLANK('Combining-Exhibit 4'!$P$7),"",'Combining-Exhibit 4'!$P$7)</f>
        <v/>
      </c>
      <c r="D3403">
        <v>421300</v>
      </c>
      <c r="E3403" s="115">
        <f>'Combining-Exhibit 4'!P$144</f>
        <v>0</v>
      </c>
      <c r="F3403" t="s">
        <v>812</v>
      </c>
    </row>
    <row r="3404" spans="1:6" x14ac:dyDescent="0.3">
      <c r="A3404">
        <f>VLOOKUP('Start Here'!$B$2,EntityNumber,2,FALSE)</f>
        <v>510002</v>
      </c>
      <c r="B3404" s="131">
        <f>YEAR('Start Here'!$B$5)</f>
        <v>2025</v>
      </c>
      <c r="C3404" s="213" t="str">
        <f>IF(ISBLANK('Combining-Exhibit 4'!$P$7),"",'Combining-Exhibit 4'!$P$7)</f>
        <v/>
      </c>
      <c r="D3404">
        <v>421400</v>
      </c>
      <c r="E3404" s="115">
        <f>'Combining-Exhibit 4'!P$145</f>
        <v>0</v>
      </c>
      <c r="F3404" t="s">
        <v>812</v>
      </c>
    </row>
    <row r="3405" spans="1:6" x14ac:dyDescent="0.3">
      <c r="A3405">
        <f>VLOOKUP('Start Here'!$B$2,EntityNumber,2,FALSE)</f>
        <v>510002</v>
      </c>
      <c r="B3405" s="131">
        <f>YEAR('Start Here'!$B$5)</f>
        <v>2025</v>
      </c>
      <c r="C3405" s="213" t="str">
        <f>IF(ISBLANK('Combining-Exhibit 4'!$P$7),"",'Combining-Exhibit 4'!$P$7)</f>
        <v/>
      </c>
      <c r="D3405">
        <v>421500</v>
      </c>
      <c r="E3405" s="115">
        <f>'Combining-Exhibit 4'!P$146</f>
        <v>0</v>
      </c>
      <c r="F3405" t="s">
        <v>812</v>
      </c>
    </row>
    <row r="3406" spans="1:6" x14ac:dyDescent="0.3">
      <c r="A3406">
        <f>VLOOKUP('Start Here'!$B$2,EntityNumber,2,FALSE)</f>
        <v>510002</v>
      </c>
      <c r="B3406" s="131">
        <f>YEAR('Start Here'!$B$5)</f>
        <v>2025</v>
      </c>
      <c r="C3406" s="213" t="str">
        <f>IF(ISBLANK('Combining-Exhibit 4'!$P$7),"",'Combining-Exhibit 4'!$P$7)</f>
        <v/>
      </c>
      <c r="D3406">
        <v>421900</v>
      </c>
      <c r="E3406" s="115">
        <f>'Combining-Exhibit 4'!P$147</f>
        <v>0</v>
      </c>
      <c r="F3406" t="s">
        <v>812</v>
      </c>
    </row>
    <row r="3407" spans="1:6" x14ac:dyDescent="0.3">
      <c r="A3407">
        <f>VLOOKUP('Start Here'!$B$2,EntityNumber,2,FALSE)</f>
        <v>510002</v>
      </c>
      <c r="B3407" s="131">
        <f>YEAR('Start Here'!$B$5)</f>
        <v>2025</v>
      </c>
      <c r="C3407" s="213" t="str">
        <f>IF(ISBLANK('Combining-Exhibit 4'!$P$7),"",'Combining-Exhibit 4'!$P$7)</f>
        <v/>
      </c>
      <c r="D3407">
        <v>422100</v>
      </c>
      <c r="E3407" s="115">
        <f>'Combining-Exhibit 4'!P$149</f>
        <v>0</v>
      </c>
      <c r="F3407" t="s">
        <v>812</v>
      </c>
    </row>
    <row r="3408" spans="1:6" x14ac:dyDescent="0.3">
      <c r="A3408">
        <f>VLOOKUP('Start Here'!$B$2,EntityNumber,2,FALSE)</f>
        <v>510002</v>
      </c>
      <c r="B3408" s="131">
        <f>YEAR('Start Here'!$B$5)</f>
        <v>2025</v>
      </c>
      <c r="C3408" s="213" t="str">
        <f>IF(ISBLANK('Combining-Exhibit 4'!$P$7),"",'Combining-Exhibit 4'!$P$7)</f>
        <v/>
      </c>
      <c r="D3408">
        <v>422200</v>
      </c>
      <c r="E3408" s="115">
        <f>'Combining-Exhibit 4'!P$150</f>
        <v>0</v>
      </c>
      <c r="F3408" t="s">
        <v>812</v>
      </c>
    </row>
    <row r="3409" spans="1:6" x14ac:dyDescent="0.3">
      <c r="A3409">
        <f>VLOOKUP('Start Here'!$B$2,EntityNumber,2,FALSE)</f>
        <v>510002</v>
      </c>
      <c r="B3409" s="131">
        <f>YEAR('Start Here'!$B$5)</f>
        <v>2025</v>
      </c>
      <c r="C3409" s="213" t="str">
        <f>IF(ISBLANK('Combining-Exhibit 4'!$P$7),"",'Combining-Exhibit 4'!$P$7)</f>
        <v/>
      </c>
      <c r="D3409">
        <v>422300</v>
      </c>
      <c r="E3409" s="115">
        <f>'Combining-Exhibit 4'!P$151</f>
        <v>0</v>
      </c>
      <c r="F3409" t="s">
        <v>812</v>
      </c>
    </row>
    <row r="3410" spans="1:6" x14ac:dyDescent="0.3">
      <c r="A3410">
        <f>VLOOKUP('Start Here'!$B$2,EntityNumber,2,FALSE)</f>
        <v>510002</v>
      </c>
      <c r="B3410" s="131">
        <f>YEAR('Start Here'!$B$5)</f>
        <v>2025</v>
      </c>
      <c r="C3410" s="213" t="str">
        <f>IF(ISBLANK('Combining-Exhibit 4'!$P$7),"",'Combining-Exhibit 4'!$P$7)</f>
        <v/>
      </c>
      <c r="D3410">
        <v>422500</v>
      </c>
      <c r="E3410" s="115">
        <f>'Combining-Exhibit 4'!P$152</f>
        <v>0</v>
      </c>
      <c r="F3410" t="s">
        <v>812</v>
      </c>
    </row>
    <row r="3411" spans="1:6" x14ac:dyDescent="0.3">
      <c r="A3411">
        <f>VLOOKUP('Start Here'!$B$2,EntityNumber,2,FALSE)</f>
        <v>510002</v>
      </c>
      <c r="B3411" s="131">
        <f>YEAR('Start Here'!$B$5)</f>
        <v>2025</v>
      </c>
      <c r="C3411" s="213" t="str">
        <f>IF(ISBLANK('Combining-Exhibit 4'!$P$7),"",'Combining-Exhibit 4'!$P$7)</f>
        <v/>
      </c>
      <c r="D3411">
        <v>422900</v>
      </c>
      <c r="E3411" s="115">
        <f>'Combining-Exhibit 4'!P$153</f>
        <v>0</v>
      </c>
      <c r="F3411" t="s">
        <v>812</v>
      </c>
    </row>
    <row r="3412" spans="1:6" x14ac:dyDescent="0.3">
      <c r="A3412">
        <f>VLOOKUP('Start Here'!$B$2,EntityNumber,2,FALSE)</f>
        <v>510002</v>
      </c>
      <c r="B3412" s="131">
        <f>YEAR('Start Here'!$B$5)</f>
        <v>2025</v>
      </c>
      <c r="C3412" s="213" t="str">
        <f>IF(ISBLANK('Combining-Exhibit 4'!$P$7),"",'Combining-Exhibit 4'!$P$7)</f>
        <v/>
      </c>
      <c r="D3412">
        <v>431100</v>
      </c>
      <c r="E3412" s="115">
        <f>'Combining-Exhibit 4'!P$158</f>
        <v>0</v>
      </c>
      <c r="F3412" t="s">
        <v>812</v>
      </c>
    </row>
    <row r="3413" spans="1:6" x14ac:dyDescent="0.3">
      <c r="A3413">
        <f>VLOOKUP('Start Here'!$B$2,EntityNumber,2,FALSE)</f>
        <v>510002</v>
      </c>
      <c r="B3413" s="131">
        <f>YEAR('Start Here'!$B$5)</f>
        <v>2025</v>
      </c>
      <c r="C3413" s="213" t="str">
        <f>IF(ISBLANK('Combining-Exhibit 4'!$P$7),"",'Combining-Exhibit 4'!$P$7)</f>
        <v/>
      </c>
      <c r="D3413">
        <v>432100</v>
      </c>
      <c r="E3413" s="115">
        <f>'Combining-Exhibit 4'!P$160</f>
        <v>0</v>
      </c>
      <c r="F3413" t="s">
        <v>812</v>
      </c>
    </row>
    <row r="3414" spans="1:6" x14ac:dyDescent="0.3">
      <c r="A3414">
        <f>VLOOKUP('Start Here'!$B$2,EntityNumber,2,FALSE)</f>
        <v>510002</v>
      </c>
      <c r="B3414" s="131">
        <f>YEAR('Start Here'!$B$5)</f>
        <v>2025</v>
      </c>
      <c r="C3414" s="213" t="str">
        <f>IF(ISBLANK('Combining-Exhibit 4'!$P$7),"",'Combining-Exhibit 4'!$P$7)</f>
        <v/>
      </c>
      <c r="D3414">
        <v>432200</v>
      </c>
      <c r="E3414" s="115">
        <f>'Combining-Exhibit 4'!P$161</f>
        <v>0</v>
      </c>
      <c r="F3414" t="s">
        <v>812</v>
      </c>
    </row>
    <row r="3415" spans="1:6" x14ac:dyDescent="0.3">
      <c r="A3415">
        <f>VLOOKUP('Start Here'!$B$2,EntityNumber,2,FALSE)</f>
        <v>510002</v>
      </c>
      <c r="B3415" s="131">
        <f>YEAR('Start Here'!$B$5)</f>
        <v>2025</v>
      </c>
      <c r="C3415" s="213" t="str">
        <f>IF(ISBLANK('Combining-Exhibit 4'!$P$7),"",'Combining-Exhibit 4'!$P$7)</f>
        <v/>
      </c>
      <c r="D3415">
        <v>433100</v>
      </c>
      <c r="E3415" s="115">
        <f>'Combining-Exhibit 4'!P$163</f>
        <v>0</v>
      </c>
      <c r="F3415" t="s">
        <v>812</v>
      </c>
    </row>
    <row r="3416" spans="1:6" x14ac:dyDescent="0.3">
      <c r="A3416">
        <f>VLOOKUP('Start Here'!$B$2,EntityNumber,2,FALSE)</f>
        <v>510002</v>
      </c>
      <c r="B3416" s="131">
        <f>YEAR('Start Here'!$B$5)</f>
        <v>2025</v>
      </c>
      <c r="C3416" s="213" t="str">
        <f>IF(ISBLANK('Combining-Exhibit 4'!$P$7),"",'Combining-Exhibit 4'!$P$7)</f>
        <v/>
      </c>
      <c r="D3416">
        <v>433200</v>
      </c>
      <c r="E3416" s="115">
        <f>'Combining-Exhibit 4'!P$164</f>
        <v>0</v>
      </c>
      <c r="F3416" t="s">
        <v>812</v>
      </c>
    </row>
    <row r="3417" spans="1:6" x14ac:dyDescent="0.3">
      <c r="A3417">
        <f>VLOOKUP('Start Here'!$B$2,EntityNumber,2,FALSE)</f>
        <v>510002</v>
      </c>
      <c r="B3417" s="131">
        <f>YEAR('Start Here'!$B$5)</f>
        <v>2025</v>
      </c>
      <c r="C3417" s="213" t="str">
        <f>IF(ISBLANK('Combining-Exhibit 4'!$P$7),"",'Combining-Exhibit 4'!$P$7)</f>
        <v/>
      </c>
      <c r="D3417">
        <v>433300</v>
      </c>
      <c r="E3417" s="115">
        <f>'Combining-Exhibit 4'!P$165</f>
        <v>0</v>
      </c>
      <c r="F3417" t="s">
        <v>812</v>
      </c>
    </row>
    <row r="3418" spans="1:6" x14ac:dyDescent="0.3">
      <c r="A3418">
        <f>VLOOKUP('Start Here'!$B$2,EntityNumber,2,FALSE)</f>
        <v>510002</v>
      </c>
      <c r="B3418" s="131">
        <f>YEAR('Start Here'!$B$5)</f>
        <v>2025</v>
      </c>
      <c r="C3418" s="213" t="str">
        <f>IF(ISBLANK('Combining-Exhibit 4'!$P$7),"",'Combining-Exhibit 4'!$P$7)</f>
        <v/>
      </c>
      <c r="D3418">
        <v>434000</v>
      </c>
      <c r="E3418" s="115">
        <f>'Combining-Exhibit 4'!P$166</f>
        <v>0</v>
      </c>
      <c r="F3418" t="s">
        <v>812</v>
      </c>
    </row>
    <row r="3419" spans="1:6" x14ac:dyDescent="0.3">
      <c r="A3419">
        <f>VLOOKUP('Start Here'!$B$2,EntityNumber,2,FALSE)</f>
        <v>510002</v>
      </c>
      <c r="B3419" s="131">
        <f>YEAR('Start Here'!$B$5)</f>
        <v>2025</v>
      </c>
      <c r="C3419" s="213" t="str">
        <f>IF(ISBLANK('Combining-Exhibit 4'!$P$7),"",'Combining-Exhibit 4'!$P$7)</f>
        <v/>
      </c>
      <c r="D3419">
        <v>439000</v>
      </c>
      <c r="E3419" s="115">
        <f>'Combining-Exhibit 4'!P$167</f>
        <v>0</v>
      </c>
      <c r="F3419" t="s">
        <v>812</v>
      </c>
    </row>
    <row r="3420" spans="1:6" x14ac:dyDescent="0.3">
      <c r="A3420">
        <f>VLOOKUP('Start Here'!$B$2,EntityNumber,2,FALSE)</f>
        <v>510002</v>
      </c>
      <c r="B3420" s="131">
        <f>YEAR('Start Here'!$B$5)</f>
        <v>2025</v>
      </c>
      <c r="C3420" s="213" t="str">
        <f>IF(ISBLANK('Combining-Exhibit 4'!$P$7),"",'Combining-Exhibit 4'!$P$7)</f>
        <v/>
      </c>
      <c r="D3420">
        <v>441100</v>
      </c>
      <c r="E3420" s="115">
        <f>'Combining-Exhibit 4'!P$172</f>
        <v>0</v>
      </c>
      <c r="F3420" t="s">
        <v>812</v>
      </c>
    </row>
    <row r="3421" spans="1:6" x14ac:dyDescent="0.3">
      <c r="A3421">
        <f>VLOOKUP('Start Here'!$B$2,EntityNumber,2,FALSE)</f>
        <v>510002</v>
      </c>
      <c r="B3421" s="131">
        <f>YEAR('Start Here'!$B$5)</f>
        <v>2025</v>
      </c>
      <c r="C3421" s="213" t="str">
        <f>IF(ISBLANK('Combining-Exhibit 4'!$P$7),"",'Combining-Exhibit 4'!$P$7)</f>
        <v/>
      </c>
      <c r="D3421">
        <v>441200</v>
      </c>
      <c r="E3421" s="115">
        <f>'Combining-Exhibit 4'!P$173</f>
        <v>0</v>
      </c>
      <c r="F3421" t="s">
        <v>812</v>
      </c>
    </row>
    <row r="3422" spans="1:6" x14ac:dyDescent="0.3">
      <c r="A3422">
        <f>VLOOKUP('Start Here'!$B$2,EntityNumber,2,FALSE)</f>
        <v>510002</v>
      </c>
      <c r="B3422" s="131">
        <f>YEAR('Start Here'!$B$5)</f>
        <v>2025</v>
      </c>
      <c r="C3422" s="213" t="str">
        <f>IF(ISBLANK('Combining-Exhibit 4'!$P$7),"",'Combining-Exhibit 4'!$P$7)</f>
        <v/>
      </c>
      <c r="D3422">
        <v>441300</v>
      </c>
      <c r="E3422" s="115">
        <f>'Combining-Exhibit 4'!P$174</f>
        <v>0</v>
      </c>
      <c r="F3422" t="s">
        <v>812</v>
      </c>
    </row>
    <row r="3423" spans="1:6" x14ac:dyDescent="0.3">
      <c r="A3423">
        <f>VLOOKUP('Start Here'!$B$2,EntityNumber,2,FALSE)</f>
        <v>510002</v>
      </c>
      <c r="B3423" s="131">
        <f>YEAR('Start Here'!$B$5)</f>
        <v>2025</v>
      </c>
      <c r="C3423" s="213" t="str">
        <f>IF(ISBLANK('Combining-Exhibit 4'!$P$7),"",'Combining-Exhibit 4'!$P$7)</f>
        <v/>
      </c>
      <c r="D3423">
        <v>441500</v>
      </c>
      <c r="E3423" s="115">
        <f>'Combining-Exhibit 4'!P$175</f>
        <v>0</v>
      </c>
      <c r="F3423" t="s">
        <v>812</v>
      </c>
    </row>
    <row r="3424" spans="1:6" x14ac:dyDescent="0.3">
      <c r="A3424">
        <f>VLOOKUP('Start Here'!$B$2,EntityNumber,2,FALSE)</f>
        <v>510002</v>
      </c>
      <c r="B3424" s="131">
        <f>YEAR('Start Here'!$B$5)</f>
        <v>2025</v>
      </c>
      <c r="C3424" s="213" t="str">
        <f>IF(ISBLANK('Combining-Exhibit 4'!$P$7),"",'Combining-Exhibit 4'!$P$7)</f>
        <v/>
      </c>
      <c r="D3424">
        <v>441900</v>
      </c>
      <c r="E3424" s="115">
        <f>'Combining-Exhibit 4'!P$176</f>
        <v>0</v>
      </c>
      <c r="F3424" t="s">
        <v>812</v>
      </c>
    </row>
    <row r="3425" spans="1:6" x14ac:dyDescent="0.3">
      <c r="A3425">
        <f>VLOOKUP('Start Here'!$B$2,EntityNumber,2,FALSE)</f>
        <v>510002</v>
      </c>
      <c r="B3425" s="131">
        <f>YEAR('Start Here'!$B$5)</f>
        <v>2025</v>
      </c>
      <c r="C3425" s="213" t="str">
        <f>IF(ISBLANK('Combining-Exhibit 4'!$P$7),"",'Combining-Exhibit 4'!$P$7)</f>
        <v/>
      </c>
      <c r="D3425">
        <v>442100</v>
      </c>
      <c r="E3425" s="115">
        <f>'Combining-Exhibit 4'!P$178</f>
        <v>0</v>
      </c>
      <c r="F3425" t="s">
        <v>812</v>
      </c>
    </row>
    <row r="3426" spans="1:6" x14ac:dyDescent="0.3">
      <c r="A3426">
        <f>VLOOKUP('Start Here'!$B$2,EntityNumber,2,FALSE)</f>
        <v>510002</v>
      </c>
      <c r="B3426" s="131">
        <f>YEAR('Start Here'!$B$5)</f>
        <v>2025</v>
      </c>
      <c r="C3426" s="213" t="str">
        <f>IF(ISBLANK('Combining-Exhibit 4'!$P$7),"",'Combining-Exhibit 4'!$P$7)</f>
        <v/>
      </c>
      <c r="D3426">
        <v>442200</v>
      </c>
      <c r="E3426" s="115">
        <f>'Combining-Exhibit 4'!P$179</f>
        <v>0</v>
      </c>
      <c r="F3426" t="s">
        <v>812</v>
      </c>
    </row>
    <row r="3427" spans="1:6" x14ac:dyDescent="0.3">
      <c r="A3427">
        <f>VLOOKUP('Start Here'!$B$2,EntityNumber,2,FALSE)</f>
        <v>510002</v>
      </c>
      <c r="B3427" s="131">
        <f>YEAR('Start Here'!$B$5)</f>
        <v>2025</v>
      </c>
      <c r="C3427" s="213" t="str">
        <f>IF(ISBLANK('Combining-Exhibit 4'!$P$7),"",'Combining-Exhibit 4'!$P$7)</f>
        <v/>
      </c>
      <c r="D3427">
        <v>442300</v>
      </c>
      <c r="E3427" s="115">
        <f>'Combining-Exhibit 4'!P$180</f>
        <v>0</v>
      </c>
      <c r="F3427" t="s">
        <v>812</v>
      </c>
    </row>
    <row r="3428" spans="1:6" x14ac:dyDescent="0.3">
      <c r="A3428">
        <f>VLOOKUP('Start Here'!$B$2,EntityNumber,2,FALSE)</f>
        <v>510002</v>
      </c>
      <c r="B3428" s="131">
        <f>YEAR('Start Here'!$B$5)</f>
        <v>2025</v>
      </c>
      <c r="C3428" s="213" t="str">
        <f>IF(ISBLANK('Combining-Exhibit 4'!$P$7),"",'Combining-Exhibit 4'!$P$7)</f>
        <v/>
      </c>
      <c r="D3428">
        <v>442400</v>
      </c>
      <c r="E3428" s="115">
        <f>'Combining-Exhibit 4'!P$181</f>
        <v>0</v>
      </c>
      <c r="F3428" t="s">
        <v>812</v>
      </c>
    </row>
    <row r="3429" spans="1:6" x14ac:dyDescent="0.3">
      <c r="A3429">
        <f>VLOOKUP('Start Here'!$B$2,EntityNumber,2,FALSE)</f>
        <v>510002</v>
      </c>
      <c r="B3429" s="131">
        <f>YEAR('Start Here'!$B$5)</f>
        <v>2025</v>
      </c>
      <c r="C3429" s="213" t="str">
        <f>IF(ISBLANK('Combining-Exhibit 4'!$P$7),"",'Combining-Exhibit 4'!$P$7)</f>
        <v/>
      </c>
      <c r="D3429">
        <v>442500</v>
      </c>
      <c r="E3429" s="115">
        <f>'Combining-Exhibit 4'!P$182</f>
        <v>0</v>
      </c>
      <c r="F3429" t="s">
        <v>812</v>
      </c>
    </row>
    <row r="3430" spans="1:6" x14ac:dyDescent="0.3">
      <c r="A3430">
        <f>VLOOKUP('Start Here'!$B$2,EntityNumber,2,FALSE)</f>
        <v>510002</v>
      </c>
      <c r="B3430" s="131">
        <f>YEAR('Start Here'!$B$5)</f>
        <v>2025</v>
      </c>
      <c r="C3430" s="213" t="str">
        <f>IF(ISBLANK('Combining-Exhibit 4'!$P$7),"",'Combining-Exhibit 4'!$P$7)</f>
        <v/>
      </c>
      <c r="D3430">
        <v>442600</v>
      </c>
      <c r="E3430" s="115">
        <f>'Combining-Exhibit 4'!P$183</f>
        <v>0</v>
      </c>
      <c r="F3430" t="s">
        <v>812</v>
      </c>
    </row>
    <row r="3431" spans="1:6" x14ac:dyDescent="0.3">
      <c r="A3431">
        <f>VLOOKUP('Start Here'!$B$2,EntityNumber,2,FALSE)</f>
        <v>510002</v>
      </c>
      <c r="B3431" s="131">
        <f>YEAR('Start Here'!$B$5)</f>
        <v>2025</v>
      </c>
      <c r="C3431" s="213" t="str">
        <f>IF(ISBLANK('Combining-Exhibit 4'!$P$7),"",'Combining-Exhibit 4'!$P$7)</f>
        <v/>
      </c>
      <c r="D3431">
        <v>442900</v>
      </c>
      <c r="E3431" s="115">
        <f>'Combining-Exhibit 4'!P$184</f>
        <v>0</v>
      </c>
      <c r="F3431" t="s">
        <v>812</v>
      </c>
    </row>
    <row r="3432" spans="1:6" x14ac:dyDescent="0.3">
      <c r="A3432">
        <f>VLOOKUP('Start Here'!$B$2,EntityNumber,2,FALSE)</f>
        <v>510002</v>
      </c>
      <c r="B3432" s="131">
        <f>YEAR('Start Here'!$B$5)</f>
        <v>2025</v>
      </c>
      <c r="C3432" s="213" t="str">
        <f>IF(ISBLANK('Combining-Exhibit 4'!$P$7),"",'Combining-Exhibit 4'!$P$7)</f>
        <v/>
      </c>
      <c r="D3432">
        <v>443100</v>
      </c>
      <c r="E3432" s="115">
        <f>'Combining-Exhibit 4'!P$186</f>
        <v>0</v>
      </c>
      <c r="F3432" t="s">
        <v>812</v>
      </c>
    </row>
    <row r="3433" spans="1:6" x14ac:dyDescent="0.3">
      <c r="A3433">
        <f>VLOOKUP('Start Here'!$B$2,EntityNumber,2,FALSE)</f>
        <v>510002</v>
      </c>
      <c r="B3433" s="131">
        <f>YEAR('Start Here'!$B$5)</f>
        <v>2025</v>
      </c>
      <c r="C3433" s="213" t="str">
        <f>IF(ISBLANK('Combining-Exhibit 4'!$P$7),"",'Combining-Exhibit 4'!$P$7)</f>
        <v/>
      </c>
      <c r="D3433">
        <v>443200</v>
      </c>
      <c r="E3433" s="115">
        <f>'Combining-Exhibit 4'!P$187</f>
        <v>0</v>
      </c>
      <c r="F3433" t="s">
        <v>812</v>
      </c>
    </row>
    <row r="3434" spans="1:6" x14ac:dyDescent="0.3">
      <c r="A3434">
        <f>VLOOKUP('Start Here'!$B$2,EntityNumber,2,FALSE)</f>
        <v>510002</v>
      </c>
      <c r="B3434" s="131">
        <f>YEAR('Start Here'!$B$5)</f>
        <v>2025</v>
      </c>
      <c r="C3434" s="213" t="str">
        <f>IF(ISBLANK('Combining-Exhibit 4'!$P$7),"",'Combining-Exhibit 4'!$P$7)</f>
        <v/>
      </c>
      <c r="D3434">
        <v>443300</v>
      </c>
      <c r="E3434" s="115">
        <f>'Combining-Exhibit 4'!P$188</f>
        <v>0</v>
      </c>
      <c r="F3434" t="s">
        <v>812</v>
      </c>
    </row>
    <row r="3435" spans="1:6" x14ac:dyDescent="0.3">
      <c r="A3435">
        <f>VLOOKUP('Start Here'!$B$2,EntityNumber,2,FALSE)</f>
        <v>510002</v>
      </c>
      <c r="B3435" s="131">
        <f>YEAR('Start Here'!$B$5)</f>
        <v>2025</v>
      </c>
      <c r="C3435" s="213" t="str">
        <f>IF(ISBLANK('Combining-Exhibit 4'!$P$7),"",'Combining-Exhibit 4'!$P$7)</f>
        <v/>
      </c>
      <c r="D3435">
        <v>443400</v>
      </c>
      <c r="E3435" s="115">
        <f>'Combining-Exhibit 4'!P$189</f>
        <v>0</v>
      </c>
      <c r="F3435" t="s">
        <v>812</v>
      </c>
    </row>
    <row r="3436" spans="1:6" x14ac:dyDescent="0.3">
      <c r="A3436">
        <f>VLOOKUP('Start Here'!$B$2,EntityNumber,2,FALSE)</f>
        <v>510002</v>
      </c>
      <c r="B3436" s="131">
        <f>YEAR('Start Here'!$B$5)</f>
        <v>2025</v>
      </c>
      <c r="C3436" s="213" t="str">
        <f>IF(ISBLANK('Combining-Exhibit 4'!$P$7),"",'Combining-Exhibit 4'!$P$7)</f>
        <v/>
      </c>
      <c r="D3436">
        <v>443900</v>
      </c>
      <c r="E3436" s="115">
        <f>'Combining-Exhibit 4'!P$190</f>
        <v>0</v>
      </c>
      <c r="F3436" t="s">
        <v>812</v>
      </c>
    </row>
    <row r="3437" spans="1:6" x14ac:dyDescent="0.3">
      <c r="A3437">
        <f>VLOOKUP('Start Here'!$B$2,EntityNumber,2,FALSE)</f>
        <v>510002</v>
      </c>
      <c r="B3437" s="131">
        <f>YEAR('Start Here'!$B$5)</f>
        <v>2025</v>
      </c>
      <c r="C3437" s="213" t="str">
        <f>IF(ISBLANK('Combining-Exhibit 4'!$P$7),"",'Combining-Exhibit 4'!$P$7)</f>
        <v/>
      </c>
      <c r="D3437">
        <v>444100</v>
      </c>
      <c r="E3437" s="115">
        <f>'Combining-Exhibit 4'!P$192</f>
        <v>0</v>
      </c>
      <c r="F3437" t="s">
        <v>812</v>
      </c>
    </row>
    <row r="3438" spans="1:6" x14ac:dyDescent="0.3">
      <c r="A3438">
        <f>VLOOKUP('Start Here'!$B$2,EntityNumber,2,FALSE)</f>
        <v>510002</v>
      </c>
      <c r="B3438" s="131">
        <f>YEAR('Start Here'!$B$5)</f>
        <v>2025</v>
      </c>
      <c r="C3438" s="213" t="str">
        <f>IF(ISBLANK('Combining-Exhibit 4'!$P$7),"",'Combining-Exhibit 4'!$P$7)</f>
        <v/>
      </c>
      <c r="D3438">
        <v>444200</v>
      </c>
      <c r="E3438" s="115">
        <f>'Combining-Exhibit 4'!P$193</f>
        <v>0</v>
      </c>
      <c r="F3438" t="s">
        <v>812</v>
      </c>
    </row>
    <row r="3439" spans="1:6" x14ac:dyDescent="0.3">
      <c r="A3439">
        <f>VLOOKUP('Start Here'!$B$2,EntityNumber,2,FALSE)</f>
        <v>510002</v>
      </c>
      <c r="B3439" s="131">
        <f>YEAR('Start Here'!$B$5)</f>
        <v>2025</v>
      </c>
      <c r="C3439" s="213" t="str">
        <f>IF(ISBLANK('Combining-Exhibit 4'!$P$7),"",'Combining-Exhibit 4'!$P$7)</f>
        <v/>
      </c>
      <c r="D3439">
        <v>444300</v>
      </c>
      <c r="E3439" s="115">
        <f>'Combining-Exhibit 4'!P$194</f>
        <v>0</v>
      </c>
      <c r="F3439" t="s">
        <v>812</v>
      </c>
    </row>
    <row r="3440" spans="1:6" x14ac:dyDescent="0.3">
      <c r="A3440">
        <f>VLOOKUP('Start Here'!$B$2,EntityNumber,2,FALSE)</f>
        <v>510002</v>
      </c>
      <c r="B3440" s="131">
        <f>YEAR('Start Here'!$B$5)</f>
        <v>2025</v>
      </c>
      <c r="C3440" s="213" t="str">
        <f>IF(ISBLANK('Combining-Exhibit 4'!$P$7),"",'Combining-Exhibit 4'!$P$7)</f>
        <v/>
      </c>
      <c r="D3440">
        <v>444400</v>
      </c>
      <c r="E3440" s="115">
        <f>'Combining-Exhibit 4'!P$195</f>
        <v>0</v>
      </c>
      <c r="F3440" t="s">
        <v>812</v>
      </c>
    </row>
    <row r="3441" spans="1:6" x14ac:dyDescent="0.3">
      <c r="A3441">
        <f>VLOOKUP('Start Here'!$B$2,EntityNumber,2,FALSE)</f>
        <v>510002</v>
      </c>
      <c r="B3441" s="131">
        <f>YEAR('Start Here'!$B$5)</f>
        <v>2025</v>
      </c>
      <c r="C3441" s="213" t="str">
        <f>IF(ISBLANK('Combining-Exhibit 4'!$P$7),"",'Combining-Exhibit 4'!$P$7)</f>
        <v/>
      </c>
      <c r="D3441">
        <v>444500</v>
      </c>
      <c r="E3441" s="115">
        <f>'Combining-Exhibit 4'!P$196</f>
        <v>0</v>
      </c>
      <c r="F3441" t="s">
        <v>812</v>
      </c>
    </row>
    <row r="3442" spans="1:6" x14ac:dyDescent="0.3">
      <c r="A3442">
        <f>VLOOKUP('Start Here'!$B$2,EntityNumber,2,FALSE)</f>
        <v>510002</v>
      </c>
      <c r="B3442" s="131">
        <f>YEAR('Start Here'!$B$5)</f>
        <v>2025</v>
      </c>
      <c r="C3442" s="213" t="str">
        <f>IF(ISBLANK('Combining-Exhibit 4'!$P$7),"",'Combining-Exhibit 4'!$P$7)</f>
        <v/>
      </c>
      <c r="D3442">
        <v>444900</v>
      </c>
      <c r="E3442" s="115">
        <f>'Combining-Exhibit 4'!P$197</f>
        <v>0</v>
      </c>
      <c r="F3442" t="s">
        <v>812</v>
      </c>
    </row>
    <row r="3443" spans="1:6" x14ac:dyDescent="0.3">
      <c r="A3443">
        <f>VLOOKUP('Start Here'!$B$2,EntityNumber,2,FALSE)</f>
        <v>510002</v>
      </c>
      <c r="B3443" s="131">
        <f>YEAR('Start Here'!$B$5)</f>
        <v>2025</v>
      </c>
      <c r="C3443" s="213" t="str">
        <f>IF(ISBLANK('Combining-Exhibit 4'!$P$7),"",'Combining-Exhibit 4'!$P$7)</f>
        <v/>
      </c>
      <c r="D3443">
        <v>451100</v>
      </c>
      <c r="E3443" s="115">
        <f>'Combining-Exhibit 4'!P$202</f>
        <v>0</v>
      </c>
      <c r="F3443" t="s">
        <v>812</v>
      </c>
    </row>
    <row r="3444" spans="1:6" x14ac:dyDescent="0.3">
      <c r="A3444">
        <f>VLOOKUP('Start Here'!$B$2,EntityNumber,2,FALSE)</f>
        <v>510002</v>
      </c>
      <c r="B3444" s="131">
        <f>YEAR('Start Here'!$B$5)</f>
        <v>2025</v>
      </c>
      <c r="C3444" s="213" t="str">
        <f>IF(ISBLANK('Combining-Exhibit 4'!$P$7),"",'Combining-Exhibit 4'!$P$7)</f>
        <v/>
      </c>
      <c r="D3444">
        <v>451200</v>
      </c>
      <c r="E3444" s="115">
        <f>'Combining-Exhibit 4'!P$203</f>
        <v>0</v>
      </c>
      <c r="F3444" t="s">
        <v>812</v>
      </c>
    </row>
    <row r="3445" spans="1:6" x14ac:dyDescent="0.3">
      <c r="A3445">
        <f>VLOOKUP('Start Here'!$B$2,EntityNumber,2,FALSE)</f>
        <v>510002</v>
      </c>
      <c r="B3445" s="131">
        <f>YEAR('Start Here'!$B$5)</f>
        <v>2025</v>
      </c>
      <c r="C3445" s="213" t="str">
        <f>IF(ISBLANK('Combining-Exhibit 4'!$P$7),"",'Combining-Exhibit 4'!$P$7)</f>
        <v/>
      </c>
      <c r="D3445">
        <v>451300</v>
      </c>
      <c r="E3445" s="115">
        <f>'Combining-Exhibit 4'!P$204</f>
        <v>0</v>
      </c>
      <c r="F3445" t="s">
        <v>812</v>
      </c>
    </row>
    <row r="3446" spans="1:6" x14ac:dyDescent="0.3">
      <c r="A3446">
        <f>VLOOKUP('Start Here'!$B$2,EntityNumber,2,FALSE)</f>
        <v>510002</v>
      </c>
      <c r="B3446" s="131">
        <f>YEAR('Start Here'!$B$5)</f>
        <v>2025</v>
      </c>
      <c r="C3446" s="213" t="str">
        <f>IF(ISBLANK('Combining-Exhibit 4'!$P$7),"",'Combining-Exhibit 4'!$P$7)</f>
        <v/>
      </c>
      <c r="D3446">
        <v>451400</v>
      </c>
      <c r="E3446" s="115">
        <f>'Combining-Exhibit 4'!P$205</f>
        <v>0</v>
      </c>
      <c r="F3446" t="s">
        <v>812</v>
      </c>
    </row>
    <row r="3447" spans="1:6" x14ac:dyDescent="0.3">
      <c r="A3447">
        <f>VLOOKUP('Start Here'!$B$2,EntityNumber,2,FALSE)</f>
        <v>510002</v>
      </c>
      <c r="B3447" s="131">
        <f>YEAR('Start Here'!$B$5)</f>
        <v>2025</v>
      </c>
      <c r="C3447" s="213" t="str">
        <f>IF(ISBLANK('Combining-Exhibit 4'!$P$7),"",'Combining-Exhibit 4'!$P$7)</f>
        <v/>
      </c>
      <c r="D3447">
        <v>451500</v>
      </c>
      <c r="E3447" s="115">
        <f>'Combining-Exhibit 4'!P$206</f>
        <v>0</v>
      </c>
      <c r="F3447" t="s">
        <v>812</v>
      </c>
    </row>
    <row r="3448" spans="1:6" x14ac:dyDescent="0.3">
      <c r="A3448">
        <f>VLOOKUP('Start Here'!$B$2,EntityNumber,2,FALSE)</f>
        <v>510002</v>
      </c>
      <c r="B3448" s="131">
        <f>YEAR('Start Here'!$B$5)</f>
        <v>2025</v>
      </c>
      <c r="C3448" s="213" t="str">
        <f>IF(ISBLANK('Combining-Exhibit 4'!$P$7),"",'Combining-Exhibit 4'!$P$7)</f>
        <v/>
      </c>
      <c r="D3448">
        <v>451600</v>
      </c>
      <c r="E3448" s="115">
        <f>'Combining-Exhibit 4'!P$207</f>
        <v>0</v>
      </c>
      <c r="F3448" t="s">
        <v>812</v>
      </c>
    </row>
    <row r="3449" spans="1:6" x14ac:dyDescent="0.3">
      <c r="A3449">
        <f>VLOOKUP('Start Here'!$B$2,EntityNumber,2,FALSE)</f>
        <v>510002</v>
      </c>
      <c r="B3449" s="131">
        <f>YEAR('Start Here'!$B$5)</f>
        <v>2025</v>
      </c>
      <c r="C3449" s="213" t="str">
        <f>IF(ISBLANK('Combining-Exhibit 4'!$P$7),"",'Combining-Exhibit 4'!$P$7)</f>
        <v/>
      </c>
      <c r="D3449">
        <v>451900</v>
      </c>
      <c r="E3449" s="115">
        <f>'Combining-Exhibit 4'!P$208</f>
        <v>0</v>
      </c>
      <c r="F3449" t="s">
        <v>812</v>
      </c>
    </row>
    <row r="3450" spans="1:6" x14ac:dyDescent="0.3">
      <c r="A3450">
        <f>VLOOKUP('Start Here'!$B$2,EntityNumber,2,FALSE)</f>
        <v>510002</v>
      </c>
      <c r="B3450" s="131">
        <f>YEAR('Start Here'!$B$5)</f>
        <v>2025</v>
      </c>
      <c r="C3450" s="213" t="str">
        <f>IF(ISBLANK('Combining-Exhibit 4'!$P$7),"",'Combining-Exhibit 4'!$P$7)</f>
        <v/>
      </c>
      <c r="D3450">
        <v>452100</v>
      </c>
      <c r="E3450" s="115">
        <f>'Combining-Exhibit 4'!P$210</f>
        <v>0</v>
      </c>
      <c r="F3450" t="s">
        <v>812</v>
      </c>
    </row>
    <row r="3451" spans="1:6" x14ac:dyDescent="0.3">
      <c r="A3451">
        <f>VLOOKUP('Start Here'!$B$2,EntityNumber,2,FALSE)</f>
        <v>510002</v>
      </c>
      <c r="B3451" s="131">
        <f>YEAR('Start Here'!$B$5)</f>
        <v>2025</v>
      </c>
      <c r="C3451" s="213" t="str">
        <f>IF(ISBLANK('Combining-Exhibit 4'!$P$7),"",'Combining-Exhibit 4'!$P$7)</f>
        <v/>
      </c>
      <c r="D3451">
        <v>452200</v>
      </c>
      <c r="E3451" s="115">
        <f>'Combining-Exhibit 4'!P$211</f>
        <v>0</v>
      </c>
      <c r="F3451" t="s">
        <v>812</v>
      </c>
    </row>
    <row r="3452" spans="1:6" x14ac:dyDescent="0.3">
      <c r="A3452">
        <f>VLOOKUP('Start Here'!$B$2,EntityNumber,2,FALSE)</f>
        <v>510002</v>
      </c>
      <c r="B3452" s="131">
        <f>YEAR('Start Here'!$B$5)</f>
        <v>2025</v>
      </c>
      <c r="C3452" s="213" t="str">
        <f>IF(ISBLANK('Combining-Exhibit 4'!$P$7),"",'Combining-Exhibit 4'!$P$7)</f>
        <v/>
      </c>
      <c r="D3452">
        <v>452300</v>
      </c>
      <c r="E3452" s="115">
        <f>'Combining-Exhibit 4'!P$212</f>
        <v>0</v>
      </c>
      <c r="F3452" t="s">
        <v>812</v>
      </c>
    </row>
    <row r="3453" spans="1:6" x14ac:dyDescent="0.3">
      <c r="A3453">
        <f>VLOOKUP('Start Here'!$B$2,EntityNumber,2,FALSE)</f>
        <v>510002</v>
      </c>
      <c r="B3453" s="131">
        <f>YEAR('Start Here'!$B$5)</f>
        <v>2025</v>
      </c>
      <c r="C3453" s="213" t="str">
        <f>IF(ISBLANK('Combining-Exhibit 4'!$P$7),"",'Combining-Exhibit 4'!$P$7)</f>
        <v/>
      </c>
      <c r="D3453">
        <v>452400</v>
      </c>
      <c r="E3453" s="115">
        <f>'Combining-Exhibit 4'!P$213</f>
        <v>0</v>
      </c>
      <c r="F3453" t="s">
        <v>812</v>
      </c>
    </row>
    <row r="3454" spans="1:6" x14ac:dyDescent="0.3">
      <c r="A3454">
        <f>VLOOKUP('Start Here'!$B$2,EntityNumber,2,FALSE)</f>
        <v>510002</v>
      </c>
      <c r="B3454" s="131">
        <f>YEAR('Start Here'!$B$5)</f>
        <v>2025</v>
      </c>
      <c r="C3454" s="213" t="str">
        <f>IF(ISBLANK('Combining-Exhibit 4'!$P$7),"",'Combining-Exhibit 4'!$P$7)</f>
        <v/>
      </c>
      <c r="D3454">
        <v>452500</v>
      </c>
      <c r="E3454" s="115">
        <f>'Combining-Exhibit 4'!P$214</f>
        <v>0</v>
      </c>
      <c r="F3454" t="s">
        <v>812</v>
      </c>
    </row>
    <row r="3455" spans="1:6" x14ac:dyDescent="0.3">
      <c r="A3455">
        <f>VLOOKUP('Start Here'!$B$2,EntityNumber,2,FALSE)</f>
        <v>510002</v>
      </c>
      <c r="B3455" s="131">
        <f>YEAR('Start Here'!$B$5)</f>
        <v>2025</v>
      </c>
      <c r="C3455" s="213" t="str">
        <f>IF(ISBLANK('Combining-Exhibit 4'!$P$7),"",'Combining-Exhibit 4'!$P$7)</f>
        <v/>
      </c>
      <c r="D3455">
        <v>452900</v>
      </c>
      <c r="E3455" s="115">
        <f>'Combining-Exhibit 4'!P$215</f>
        <v>0</v>
      </c>
      <c r="F3455" t="s">
        <v>812</v>
      </c>
    </row>
    <row r="3456" spans="1:6" x14ac:dyDescent="0.3">
      <c r="A3456">
        <f>VLOOKUP('Start Here'!$B$2,EntityNumber,2,FALSE)</f>
        <v>510002</v>
      </c>
      <c r="B3456" s="131">
        <f>YEAR('Start Here'!$B$5)</f>
        <v>2025</v>
      </c>
      <c r="C3456" s="213" t="str">
        <f>IF(ISBLANK('Combining-Exhibit 4'!$P$7),"",'Combining-Exhibit 4'!$P$7)</f>
        <v/>
      </c>
      <c r="D3456">
        <v>461100</v>
      </c>
      <c r="E3456" s="115">
        <f>'Combining-Exhibit 4'!P$220</f>
        <v>0</v>
      </c>
      <c r="F3456" t="s">
        <v>812</v>
      </c>
    </row>
    <row r="3457" spans="1:6" x14ac:dyDescent="0.3">
      <c r="A3457">
        <f>VLOOKUP('Start Here'!$B$2,EntityNumber,2,FALSE)</f>
        <v>510002</v>
      </c>
      <c r="B3457" s="131">
        <f>YEAR('Start Here'!$B$5)</f>
        <v>2025</v>
      </c>
      <c r="C3457" s="213" t="str">
        <f>IF(ISBLANK('Combining-Exhibit 4'!$P$7),"",'Combining-Exhibit 4'!$P$7)</f>
        <v/>
      </c>
      <c r="D3457">
        <v>461200</v>
      </c>
      <c r="E3457" s="115">
        <f>'Combining-Exhibit 4'!P$221</f>
        <v>0</v>
      </c>
      <c r="F3457" t="s">
        <v>812</v>
      </c>
    </row>
    <row r="3458" spans="1:6" x14ac:dyDescent="0.3">
      <c r="A3458">
        <f>VLOOKUP('Start Here'!$B$2,EntityNumber,2,FALSE)</f>
        <v>510002</v>
      </c>
      <c r="B3458" s="131">
        <f>YEAR('Start Here'!$B$5)</f>
        <v>2025</v>
      </c>
      <c r="C3458" s="213" t="str">
        <f>IF(ISBLANK('Combining-Exhibit 4'!$P$7),"",'Combining-Exhibit 4'!$P$7)</f>
        <v/>
      </c>
      <c r="D3458">
        <v>461300</v>
      </c>
      <c r="E3458" s="115">
        <f>'Combining-Exhibit 4'!P$222</f>
        <v>0</v>
      </c>
      <c r="F3458" t="s">
        <v>812</v>
      </c>
    </row>
    <row r="3459" spans="1:6" x14ac:dyDescent="0.3">
      <c r="A3459">
        <f>VLOOKUP('Start Here'!$B$2,EntityNumber,2,FALSE)</f>
        <v>510002</v>
      </c>
      <c r="B3459" s="131">
        <f>YEAR('Start Here'!$B$5)</f>
        <v>2025</v>
      </c>
      <c r="C3459" s="213" t="str">
        <f>IF(ISBLANK('Combining-Exhibit 4'!$P$7),"",'Combining-Exhibit 4'!$P$7)</f>
        <v/>
      </c>
      <c r="D3459">
        <v>461400</v>
      </c>
      <c r="E3459" s="115">
        <f>'Combining-Exhibit 4'!P$223</f>
        <v>0</v>
      </c>
      <c r="F3459" t="s">
        <v>812</v>
      </c>
    </row>
    <row r="3460" spans="1:6" x14ac:dyDescent="0.3">
      <c r="A3460">
        <f>VLOOKUP('Start Here'!$B$2,EntityNumber,2,FALSE)</f>
        <v>510002</v>
      </c>
      <c r="B3460" s="131">
        <f>YEAR('Start Here'!$B$5)</f>
        <v>2025</v>
      </c>
      <c r="C3460" s="213" t="str">
        <f>IF(ISBLANK('Combining-Exhibit 4'!$P$7),"",'Combining-Exhibit 4'!$P$7)</f>
        <v/>
      </c>
      <c r="D3460">
        <v>461500</v>
      </c>
      <c r="E3460" s="115">
        <f>'Combining-Exhibit 4'!P$224</f>
        <v>0</v>
      </c>
      <c r="F3460" t="s">
        <v>812</v>
      </c>
    </row>
    <row r="3461" spans="1:6" x14ac:dyDescent="0.3">
      <c r="A3461">
        <f>VLOOKUP('Start Here'!$B$2,EntityNumber,2,FALSE)</f>
        <v>510002</v>
      </c>
      <c r="B3461" s="131">
        <f>YEAR('Start Here'!$B$5)</f>
        <v>2025</v>
      </c>
      <c r="C3461" s="213" t="str">
        <f>IF(ISBLANK('Combining-Exhibit 4'!$P$7),"",'Combining-Exhibit 4'!$P$7)</f>
        <v/>
      </c>
      <c r="D3461">
        <v>461600</v>
      </c>
      <c r="E3461" s="115">
        <f>'Combining-Exhibit 4'!P$225</f>
        <v>0</v>
      </c>
      <c r="F3461" t="s">
        <v>812</v>
      </c>
    </row>
    <row r="3462" spans="1:6" x14ac:dyDescent="0.3">
      <c r="A3462">
        <f>VLOOKUP('Start Here'!$B$2,EntityNumber,2,FALSE)</f>
        <v>510002</v>
      </c>
      <c r="B3462" s="131">
        <f>YEAR('Start Here'!$B$5)</f>
        <v>2025</v>
      </c>
      <c r="C3462" s="213" t="str">
        <f>IF(ISBLANK('Combining-Exhibit 4'!$P$7),"",'Combining-Exhibit 4'!$P$7)</f>
        <v/>
      </c>
      <c r="D3462">
        <v>461900</v>
      </c>
      <c r="E3462" s="115">
        <f>'Combining-Exhibit 4'!P$226</f>
        <v>0</v>
      </c>
      <c r="F3462" t="s">
        <v>812</v>
      </c>
    </row>
    <row r="3463" spans="1:6" x14ac:dyDescent="0.3">
      <c r="A3463">
        <f>VLOOKUP('Start Here'!$B$2,EntityNumber,2,FALSE)</f>
        <v>510002</v>
      </c>
      <c r="B3463" s="131">
        <f>YEAR('Start Here'!$B$5)</f>
        <v>2025</v>
      </c>
      <c r="C3463" s="213" t="str">
        <f>IF(ISBLANK('Combining-Exhibit 4'!$P$7),"",'Combining-Exhibit 4'!$P$7)</f>
        <v/>
      </c>
      <c r="D3463">
        <v>462100</v>
      </c>
      <c r="E3463" s="115">
        <f>'Combining-Exhibit 4'!P$228</f>
        <v>0</v>
      </c>
      <c r="F3463" t="s">
        <v>812</v>
      </c>
    </row>
    <row r="3464" spans="1:6" x14ac:dyDescent="0.3">
      <c r="A3464">
        <f>VLOOKUP('Start Here'!$B$2,EntityNumber,2,FALSE)</f>
        <v>510002</v>
      </c>
      <c r="B3464" s="131">
        <f>YEAR('Start Here'!$B$5)</f>
        <v>2025</v>
      </c>
      <c r="C3464" s="213" t="str">
        <f>IF(ISBLANK('Combining-Exhibit 4'!$P$7),"",'Combining-Exhibit 4'!$P$7)</f>
        <v/>
      </c>
      <c r="D3464">
        <v>462200</v>
      </c>
      <c r="E3464" s="115">
        <f>'Combining-Exhibit 4'!P$229</f>
        <v>0</v>
      </c>
      <c r="F3464" t="s">
        <v>812</v>
      </c>
    </row>
    <row r="3465" spans="1:6" x14ac:dyDescent="0.3">
      <c r="A3465">
        <f>VLOOKUP('Start Here'!$B$2,EntityNumber,2,FALSE)</f>
        <v>510002</v>
      </c>
      <c r="B3465" s="131">
        <f>YEAR('Start Here'!$B$5)</f>
        <v>2025</v>
      </c>
      <c r="C3465" s="213" t="str">
        <f>IF(ISBLANK('Combining-Exhibit 4'!$P$7),"",'Combining-Exhibit 4'!$P$7)</f>
        <v/>
      </c>
      <c r="D3465">
        <v>462300</v>
      </c>
      <c r="E3465" s="115">
        <f>'Combining-Exhibit 4'!P$230</f>
        <v>0</v>
      </c>
      <c r="F3465" t="s">
        <v>812</v>
      </c>
    </row>
    <row r="3466" spans="1:6" x14ac:dyDescent="0.3">
      <c r="A3466">
        <f>VLOOKUP('Start Here'!$B$2,EntityNumber,2,FALSE)</f>
        <v>510002</v>
      </c>
      <c r="B3466" s="131">
        <f>YEAR('Start Here'!$B$5)</f>
        <v>2025</v>
      </c>
      <c r="C3466" s="213" t="str">
        <f>IF(ISBLANK('Combining-Exhibit 4'!$P$7),"",'Combining-Exhibit 4'!$P$7)</f>
        <v/>
      </c>
      <c r="D3466">
        <v>462400</v>
      </c>
      <c r="E3466" s="115">
        <f>'Combining-Exhibit 4'!P$231</f>
        <v>0</v>
      </c>
      <c r="F3466" t="s">
        <v>812</v>
      </c>
    </row>
    <row r="3467" spans="1:6" x14ac:dyDescent="0.3">
      <c r="A3467">
        <f>VLOOKUP('Start Here'!$B$2,EntityNumber,2,FALSE)</f>
        <v>510002</v>
      </c>
      <c r="B3467" s="131">
        <f>YEAR('Start Here'!$B$5)</f>
        <v>2025</v>
      </c>
      <c r="C3467" s="213" t="str">
        <f>IF(ISBLANK('Combining-Exhibit 4'!$P$7),"",'Combining-Exhibit 4'!$P$7)</f>
        <v/>
      </c>
      <c r="D3467">
        <v>462900</v>
      </c>
      <c r="E3467" s="115">
        <f>'Combining-Exhibit 4'!P$232</f>
        <v>0</v>
      </c>
      <c r="F3467" t="s">
        <v>812</v>
      </c>
    </row>
    <row r="3468" spans="1:6" x14ac:dyDescent="0.3">
      <c r="A3468">
        <f>VLOOKUP('Start Here'!$B$2,EntityNumber,2,FALSE)</f>
        <v>510002</v>
      </c>
      <c r="B3468" s="131">
        <f>YEAR('Start Here'!$B$5)</f>
        <v>2025</v>
      </c>
      <c r="C3468" s="213" t="str">
        <f>IF(ISBLANK('Combining-Exhibit 4'!$P$7),"",'Combining-Exhibit 4'!$P$7)</f>
        <v/>
      </c>
      <c r="D3468">
        <v>471100</v>
      </c>
      <c r="E3468" s="115">
        <f>'Combining-Exhibit 4'!P$237</f>
        <v>0</v>
      </c>
      <c r="F3468" t="s">
        <v>812</v>
      </c>
    </row>
    <row r="3469" spans="1:6" x14ac:dyDescent="0.3">
      <c r="A3469">
        <f>VLOOKUP('Start Here'!$B$2,EntityNumber,2,FALSE)</f>
        <v>510002</v>
      </c>
      <c r="B3469" s="131">
        <f>YEAR('Start Here'!$B$5)</f>
        <v>2025</v>
      </c>
      <c r="C3469" s="213" t="str">
        <f>IF(ISBLANK('Combining-Exhibit 4'!$P$7),"",'Combining-Exhibit 4'!$P$7)</f>
        <v/>
      </c>
      <c r="D3469">
        <v>471200</v>
      </c>
      <c r="E3469" s="115">
        <f>'Combining-Exhibit 4'!P$238</f>
        <v>0</v>
      </c>
      <c r="F3469" t="s">
        <v>812</v>
      </c>
    </row>
    <row r="3470" spans="1:6" x14ac:dyDescent="0.3">
      <c r="A3470">
        <f>VLOOKUP('Start Here'!$B$2,EntityNumber,2,FALSE)</f>
        <v>510002</v>
      </c>
      <c r="B3470" s="131">
        <f>YEAR('Start Here'!$B$5)</f>
        <v>2025</v>
      </c>
      <c r="C3470" s="213" t="str">
        <f>IF(ISBLANK('Combining-Exhibit 4'!$P$7),"",'Combining-Exhibit 4'!$P$7)</f>
        <v/>
      </c>
      <c r="D3470">
        <v>471900</v>
      </c>
      <c r="E3470" s="115">
        <f>'Combining-Exhibit 4'!P$239</f>
        <v>0</v>
      </c>
      <c r="F3470" t="s">
        <v>812</v>
      </c>
    </row>
    <row r="3471" spans="1:6" x14ac:dyDescent="0.3">
      <c r="A3471">
        <f>VLOOKUP('Start Here'!$B$2,EntityNumber,2,FALSE)</f>
        <v>510002</v>
      </c>
      <c r="B3471" s="131">
        <f>YEAR('Start Here'!$B$5)</f>
        <v>2025</v>
      </c>
      <c r="C3471" s="213" t="str">
        <f>IF(ISBLANK('Combining-Exhibit 4'!$P$7),"",'Combining-Exhibit 4'!$P$7)</f>
        <v/>
      </c>
      <c r="D3471">
        <v>472100</v>
      </c>
      <c r="E3471" s="115">
        <f>'Combining-Exhibit 4'!P$241</f>
        <v>0</v>
      </c>
      <c r="F3471" t="s">
        <v>812</v>
      </c>
    </row>
    <row r="3472" spans="1:6" x14ac:dyDescent="0.3">
      <c r="A3472">
        <f>VLOOKUP('Start Here'!$B$2,EntityNumber,2,FALSE)</f>
        <v>510002</v>
      </c>
      <c r="B3472" s="131">
        <f>YEAR('Start Here'!$B$5)</f>
        <v>2025</v>
      </c>
      <c r="C3472" s="213" t="str">
        <f>IF(ISBLANK('Combining-Exhibit 4'!$P$7),"",'Combining-Exhibit 4'!$P$7)</f>
        <v/>
      </c>
      <c r="D3472">
        <v>471900</v>
      </c>
      <c r="E3472" s="115">
        <f>'Combining-Exhibit 4'!P$242</f>
        <v>0</v>
      </c>
      <c r="F3472" t="s">
        <v>812</v>
      </c>
    </row>
    <row r="3473" spans="1:6" x14ac:dyDescent="0.3">
      <c r="A3473">
        <f>VLOOKUP('Start Here'!$B$2,EntityNumber,2,FALSE)</f>
        <v>510002</v>
      </c>
      <c r="B3473" s="131">
        <f>YEAR('Start Here'!$B$5)</f>
        <v>2025</v>
      </c>
      <c r="C3473" s="213" t="str">
        <f>IF(ISBLANK('Combining-Exhibit 4'!$P$7),"",'Combining-Exhibit 4'!$P$7)</f>
        <v/>
      </c>
      <c r="D3473">
        <v>475000</v>
      </c>
      <c r="E3473" s="115">
        <f>'Combining-Exhibit 4'!P$245</f>
        <v>0</v>
      </c>
      <c r="F3473" t="s">
        <v>812</v>
      </c>
    </row>
    <row r="3474" spans="1:6" x14ac:dyDescent="0.3">
      <c r="A3474">
        <f>VLOOKUP('Start Here'!$B$2,EntityNumber,2,FALSE)</f>
        <v>510002</v>
      </c>
      <c r="B3474" s="131">
        <f>YEAR('Start Here'!$B$5)</f>
        <v>2025</v>
      </c>
      <c r="C3474" s="213" t="str">
        <f>IF(ISBLANK('Combining-Exhibit 4'!$P$7),"",'Combining-Exhibit 4'!$P$7)</f>
        <v/>
      </c>
      <c r="D3474">
        <v>480000</v>
      </c>
      <c r="E3474" s="115">
        <f>'Combining-Exhibit 4'!P$246</f>
        <v>0</v>
      </c>
      <c r="F3474" t="s">
        <v>812</v>
      </c>
    </row>
    <row r="3475" spans="1:6" x14ac:dyDescent="0.3">
      <c r="A3475">
        <f>VLOOKUP('Start Here'!$B$2,EntityNumber,2,FALSE)</f>
        <v>510002</v>
      </c>
      <c r="B3475" s="131">
        <f>YEAR('Start Here'!$B$5)</f>
        <v>2025</v>
      </c>
      <c r="C3475" s="213" t="str">
        <f>IF(ISBLANK('Combining-Exhibit 4'!$P$7),"",'Combining-Exhibit 4'!$P$7)</f>
        <v/>
      </c>
      <c r="D3475">
        <v>485000</v>
      </c>
      <c r="E3475" s="115">
        <f>'Combining-Exhibit 4'!P$247</f>
        <v>0</v>
      </c>
      <c r="F3475" t="s">
        <v>812</v>
      </c>
    </row>
    <row r="3476" spans="1:6" x14ac:dyDescent="0.3">
      <c r="A3476">
        <f>VLOOKUP('Start Here'!$B$2,EntityNumber,2,FALSE)</f>
        <v>510002</v>
      </c>
      <c r="B3476" s="131">
        <f>YEAR('Start Here'!$B$5)</f>
        <v>2025</v>
      </c>
      <c r="C3476" s="213" t="str">
        <f>IF(ISBLANK('Combining-Exhibit 4'!$P$7),"",'Combining-Exhibit 4'!$P$7)</f>
        <v/>
      </c>
      <c r="D3476">
        <v>489000</v>
      </c>
      <c r="E3476" s="115">
        <f>'Combining-Exhibit 4'!P$248</f>
        <v>0</v>
      </c>
      <c r="F3476" t="s">
        <v>812</v>
      </c>
    </row>
    <row r="3477" spans="1:6" x14ac:dyDescent="0.3">
      <c r="A3477">
        <f>VLOOKUP('Start Here'!$B$2,EntityNumber,2,FALSE)</f>
        <v>510002</v>
      </c>
      <c r="B3477" s="131">
        <f>YEAR('Start Here'!$B$5)</f>
        <v>2025</v>
      </c>
      <c r="C3477" s="213" t="str">
        <f>IF(ISBLANK('Combining-Exhibit 4'!$P$7),"",'Combining-Exhibit 4'!$P$7)</f>
        <v/>
      </c>
      <c r="D3477">
        <v>37100</v>
      </c>
      <c r="E3477" s="115">
        <f>'Combining-Exhibit 4'!P$253</f>
        <v>0</v>
      </c>
      <c r="F3477" t="s">
        <v>812</v>
      </c>
    </row>
    <row r="3478" spans="1:6" x14ac:dyDescent="0.3">
      <c r="A3478">
        <f>VLOOKUP('Start Here'!$B$2,EntityNumber,2,FALSE)</f>
        <v>510002</v>
      </c>
      <c r="B3478" s="131">
        <f>YEAR('Start Here'!$B$5)</f>
        <v>2025</v>
      </c>
      <c r="C3478" s="213" t="str">
        <f>IF(ISBLANK('Combining-Exhibit 4'!$P$7),"",'Combining-Exhibit 4'!$P$7)</f>
        <v/>
      </c>
      <c r="D3478">
        <v>91100</v>
      </c>
      <c r="E3478" s="115">
        <f>'Combining-Exhibit 4'!P$254*-1</f>
        <v>0</v>
      </c>
      <c r="F3478" t="s">
        <v>812</v>
      </c>
    </row>
    <row r="3479" spans="1:6" x14ac:dyDescent="0.3">
      <c r="A3479">
        <f>VLOOKUP('Start Here'!$B$2,EntityNumber,2,FALSE)</f>
        <v>510002</v>
      </c>
      <c r="B3479" s="131">
        <f>YEAR('Start Here'!$B$5)</f>
        <v>2025</v>
      </c>
      <c r="C3479" s="213" t="str">
        <f>IF(ISBLANK('Combining-Exhibit 4'!$P$7),"",'Combining-Exhibit 4'!$P$7)</f>
        <v/>
      </c>
      <c r="D3479">
        <v>37200</v>
      </c>
      <c r="E3479" s="115">
        <f>'Combining-Exhibit 4'!P$255</f>
        <v>0</v>
      </c>
      <c r="F3479" t="s">
        <v>812</v>
      </c>
    </row>
    <row r="3480" spans="1:6" x14ac:dyDescent="0.3">
      <c r="A3480">
        <f>VLOOKUP('Start Here'!$B$2,EntityNumber,2,FALSE)</f>
        <v>510002</v>
      </c>
      <c r="B3480" s="131">
        <f>YEAR('Start Here'!$B$5)</f>
        <v>2025</v>
      </c>
      <c r="C3480" s="213" t="str">
        <f>IF(ISBLANK('Combining-Exhibit 4'!$P$7),"",'Combining-Exhibit 4'!$P$7)</f>
        <v/>
      </c>
      <c r="D3480">
        <v>37300</v>
      </c>
      <c r="E3480" s="115">
        <f>'Combining-Exhibit 4'!P$256</f>
        <v>0</v>
      </c>
      <c r="F3480" t="s">
        <v>812</v>
      </c>
    </row>
    <row r="3481" spans="1:6" x14ac:dyDescent="0.3">
      <c r="A3481">
        <f>VLOOKUP('Start Here'!$B$2,EntityNumber,2,FALSE)</f>
        <v>510002</v>
      </c>
      <c r="B3481" s="131">
        <f>YEAR('Start Here'!$B$5)</f>
        <v>2025</v>
      </c>
      <c r="C3481" s="213" t="str">
        <f>IF(ISBLANK('Combining-Exhibit 4'!$P$7),"",'Combining-Exhibit 4'!$P$7)</f>
        <v/>
      </c>
      <c r="D3481">
        <v>37400</v>
      </c>
      <c r="E3481" s="115">
        <f>'Combining-Exhibit 4'!P$257</f>
        <v>0</v>
      </c>
      <c r="F3481" t="s">
        <v>812</v>
      </c>
    </row>
    <row r="3482" spans="1:6" x14ac:dyDescent="0.3">
      <c r="A3482">
        <f>VLOOKUP('Start Here'!$B$2,EntityNumber,2,FALSE)</f>
        <v>510002</v>
      </c>
      <c r="B3482" s="131">
        <f>YEAR('Start Here'!$B$5)</f>
        <v>2025</v>
      </c>
      <c r="C3482" s="213" t="str">
        <f>IF(ISBLANK('Combining-Exhibit 4'!$P$7),"",'Combining-Exhibit 4'!$P$7)</f>
        <v/>
      </c>
      <c r="D3482">
        <v>91200</v>
      </c>
      <c r="E3482" s="115">
        <f>'Combining-Exhibit 4'!P$258*-1</f>
        <v>0</v>
      </c>
      <c r="F3482" t="s">
        <v>812</v>
      </c>
    </row>
    <row r="3483" spans="1:6" x14ac:dyDescent="0.3">
      <c r="A3483">
        <f>VLOOKUP('Start Here'!$B$2,EntityNumber,2,FALSE)</f>
        <v>510002</v>
      </c>
      <c r="B3483" s="131">
        <f>YEAR('Start Here'!$B$5)</f>
        <v>2025</v>
      </c>
      <c r="C3483" s="213" t="str">
        <f>IF(ISBLANK('Combining-Exhibit 4'!$P$7),"",'Combining-Exhibit 4'!$P$7)</f>
        <v/>
      </c>
      <c r="D3483">
        <v>91500</v>
      </c>
      <c r="E3483" s="115">
        <f>'Combining-Exhibit 4'!P$259*-1</f>
        <v>0</v>
      </c>
      <c r="F3483" t="s">
        <v>812</v>
      </c>
    </row>
    <row r="3484" spans="1:6" x14ac:dyDescent="0.3">
      <c r="A3484">
        <f>VLOOKUP('Start Here'!$B$2,EntityNumber,2,FALSE)</f>
        <v>510002</v>
      </c>
      <c r="B3484" s="131">
        <f>YEAR('Start Here'!$B$5)</f>
        <v>2025</v>
      </c>
      <c r="C3484" s="213" t="str">
        <f>IF(ISBLANK('Combining-Exhibit 4'!$P$7),"",'Combining-Exhibit 4'!$P$7)</f>
        <v/>
      </c>
      <c r="D3484">
        <f>IF('Combining-Exhibit 4'!P$262&gt;0,37600,91300)</f>
        <v>91300</v>
      </c>
      <c r="E3484" s="115">
        <f>IF('Combining-Exhibit 4'!P$262&gt;0,'Combining-Exhibit 4'!P$262,'Combining-Exhibit 4'!P$262*-1)</f>
        <v>0</v>
      </c>
      <c r="F3484" t="s">
        <v>812</v>
      </c>
    </row>
    <row r="3485" spans="1:6" x14ac:dyDescent="0.3">
      <c r="A3485">
        <f>VLOOKUP('Start Here'!$B$2,EntityNumber,2,FALSE)</f>
        <v>510002</v>
      </c>
      <c r="B3485" s="131">
        <f>YEAR('Start Here'!$B$5)</f>
        <v>2025</v>
      </c>
      <c r="C3485" s="213" t="str">
        <f>IF(ISBLANK('Combining-Exhibit 4'!$P$7),"",'Combining-Exhibit 4'!$P$7)</f>
        <v/>
      </c>
      <c r="D3485">
        <f>IF('Combining-Exhibit 4'!P$263&gt;0,37500,91400)</f>
        <v>91400</v>
      </c>
      <c r="E3485" s="115">
        <f>IF('Combining-Exhibit 4'!P$263&gt;0,'Combining-Exhibit 4'!P$263,'Combining-Exhibit 4'!P$263*-1)</f>
        <v>0</v>
      </c>
      <c r="F3485" t="s">
        <v>812</v>
      </c>
    </row>
    <row r="3486" spans="1:6" x14ac:dyDescent="0.3">
      <c r="A3486">
        <f>VLOOKUP('Start Here'!$B$2,EntityNumber,2,FALSE)</f>
        <v>510002</v>
      </c>
      <c r="B3486" s="131">
        <f>YEAR('Start Here'!$B$5)</f>
        <v>2025</v>
      </c>
      <c r="C3486" s="213" t="str">
        <f>IF(ISBLANK('Combining-Exhibit 4'!$Q$7),"",'Combining-Exhibit 4'!$Q$7)</f>
        <v/>
      </c>
      <c r="D3486">
        <v>31100</v>
      </c>
      <c r="E3486" s="115">
        <f>'Combining-Exhibit 4'!Q$11</f>
        <v>0</v>
      </c>
      <c r="F3486" t="s">
        <v>812</v>
      </c>
    </row>
    <row r="3487" spans="1:6" x14ac:dyDescent="0.3">
      <c r="A3487">
        <f>VLOOKUP('Start Here'!$B$2,EntityNumber,2,FALSE)</f>
        <v>510002</v>
      </c>
      <c r="B3487" s="131">
        <f>YEAR('Start Here'!$B$5)</f>
        <v>2025</v>
      </c>
      <c r="C3487" s="213" t="str">
        <f>IF(ISBLANK('Combining-Exhibit 4'!$Q$7),"",'Combining-Exhibit 4'!$Q$7)</f>
        <v/>
      </c>
      <c r="D3487">
        <v>31200</v>
      </c>
      <c r="E3487" s="115">
        <f>'Combining-Exhibit 4'!Q$12</f>
        <v>0</v>
      </c>
      <c r="F3487" t="s">
        <v>812</v>
      </c>
    </row>
    <row r="3488" spans="1:6" x14ac:dyDescent="0.3">
      <c r="A3488">
        <f>VLOOKUP('Start Here'!$B$2,EntityNumber,2,FALSE)</f>
        <v>510002</v>
      </c>
      <c r="B3488" s="131">
        <f>YEAR('Start Here'!$B$5)</f>
        <v>2025</v>
      </c>
      <c r="C3488" s="213" t="str">
        <f>IF(ISBLANK('Combining-Exhibit 4'!$Q$7),"",'Combining-Exhibit 4'!$Q$7)</f>
        <v/>
      </c>
      <c r="D3488">
        <v>31300</v>
      </c>
      <c r="E3488" s="115">
        <f>'Combining-Exhibit 4'!Q$13</f>
        <v>0</v>
      </c>
      <c r="F3488" t="s">
        <v>812</v>
      </c>
    </row>
    <row r="3489" spans="1:6" x14ac:dyDescent="0.3">
      <c r="A3489">
        <f>VLOOKUP('Start Here'!$B$2,EntityNumber,2,FALSE)</f>
        <v>510002</v>
      </c>
      <c r="B3489" s="131">
        <f>YEAR('Start Here'!$B$5)</f>
        <v>2025</v>
      </c>
      <c r="C3489" s="213" t="str">
        <f>IF(ISBLANK('Combining-Exhibit 4'!$Q$7),"",'Combining-Exhibit 4'!$Q$7)</f>
        <v/>
      </c>
      <c r="D3489">
        <v>31400</v>
      </c>
      <c r="E3489" s="115">
        <f>'Combining-Exhibit 4'!Q$14</f>
        <v>0</v>
      </c>
      <c r="F3489" t="s">
        <v>812</v>
      </c>
    </row>
    <row r="3490" spans="1:6" x14ac:dyDescent="0.3">
      <c r="A3490">
        <f>VLOOKUP('Start Here'!$B$2,EntityNumber,2,FALSE)</f>
        <v>510002</v>
      </c>
      <c r="B3490" s="131">
        <f>YEAR('Start Here'!$B$5)</f>
        <v>2025</v>
      </c>
      <c r="C3490" s="213" t="str">
        <f>IF(ISBLANK('Combining-Exhibit 4'!$Q$7),"",'Combining-Exhibit 4'!$Q$7)</f>
        <v/>
      </c>
      <c r="D3490">
        <v>31500</v>
      </c>
      <c r="E3490" s="115">
        <f>'Combining-Exhibit 4'!Q$15</f>
        <v>0</v>
      </c>
      <c r="F3490" t="s">
        <v>812</v>
      </c>
    </row>
    <row r="3491" spans="1:6" x14ac:dyDescent="0.3">
      <c r="A3491">
        <f>VLOOKUP('Start Here'!$B$2,EntityNumber,2,FALSE)</f>
        <v>510002</v>
      </c>
      <c r="B3491" s="131">
        <f>YEAR('Start Here'!$B$5)</f>
        <v>2025</v>
      </c>
      <c r="C3491" s="213" t="str">
        <f>IF(ISBLANK('Combining-Exhibit 4'!$Q$7),"",'Combining-Exhibit 4'!$Q$7)</f>
        <v/>
      </c>
      <c r="D3491">
        <v>31600</v>
      </c>
      <c r="E3491" s="115">
        <f>'Combining-Exhibit 4'!Q$16</f>
        <v>0</v>
      </c>
      <c r="F3491" t="s">
        <v>812</v>
      </c>
    </row>
    <row r="3492" spans="1:6" x14ac:dyDescent="0.3">
      <c r="A3492">
        <f>VLOOKUP('Start Here'!$B$2,EntityNumber,2,FALSE)</f>
        <v>510002</v>
      </c>
      <c r="B3492" s="131">
        <f>YEAR('Start Here'!$B$5)</f>
        <v>2025</v>
      </c>
      <c r="C3492" s="213" t="str">
        <f>IF(ISBLANK('Combining-Exhibit 4'!$Q$7),"",'Combining-Exhibit 4'!$Q$7)</f>
        <v/>
      </c>
      <c r="D3492">
        <v>31800</v>
      </c>
      <c r="E3492" s="115">
        <f>'Combining-Exhibit 4'!Q$17</f>
        <v>0</v>
      </c>
      <c r="F3492" t="s">
        <v>812</v>
      </c>
    </row>
    <row r="3493" spans="1:6" x14ac:dyDescent="0.3">
      <c r="A3493">
        <f>VLOOKUP('Start Here'!$B$2,EntityNumber,2,FALSE)</f>
        <v>510002</v>
      </c>
      <c r="B3493" s="131">
        <f>YEAR('Start Here'!$B$5)</f>
        <v>2025</v>
      </c>
      <c r="C3493" s="213" t="str">
        <f>IF(ISBLANK('Combining-Exhibit 4'!$Q$7),"",'Combining-Exhibit 4'!$Q$7)</f>
        <v/>
      </c>
      <c r="D3493">
        <v>31900</v>
      </c>
      <c r="E3493" s="115">
        <f>'Combining-Exhibit 4'!Q$18</f>
        <v>0</v>
      </c>
      <c r="F3493" t="s">
        <v>812</v>
      </c>
    </row>
    <row r="3494" spans="1:6" x14ac:dyDescent="0.3">
      <c r="A3494">
        <f>VLOOKUP('Start Here'!$B$2,EntityNumber,2,FALSE)</f>
        <v>510002</v>
      </c>
      <c r="B3494" s="131">
        <f>YEAR('Start Here'!$B$5)</f>
        <v>2025</v>
      </c>
      <c r="C3494" s="213" t="str">
        <f>IF(ISBLANK('Combining-Exhibit 4'!$Q$7),"",'Combining-Exhibit 4'!$Q$7)</f>
        <v/>
      </c>
      <c r="D3494">
        <v>32000</v>
      </c>
      <c r="E3494" s="115">
        <f>'Combining-Exhibit 4'!Q$21</f>
        <v>0</v>
      </c>
      <c r="F3494" t="s">
        <v>812</v>
      </c>
    </row>
    <row r="3495" spans="1:6" x14ac:dyDescent="0.3">
      <c r="A3495">
        <f>VLOOKUP('Start Here'!$B$2,EntityNumber,2,FALSE)</f>
        <v>510002</v>
      </c>
      <c r="B3495" s="131">
        <f>YEAR('Start Here'!$B$5)</f>
        <v>2025</v>
      </c>
      <c r="C3495" s="213" t="str">
        <f>IF(ISBLANK('Combining-Exhibit 4'!$Q$7),"",'Combining-Exhibit 4'!$Q$7)</f>
        <v/>
      </c>
      <c r="D3495">
        <v>33100</v>
      </c>
      <c r="E3495" s="115">
        <f>'Combining-Exhibit 4'!Q$24</f>
        <v>0</v>
      </c>
      <c r="F3495" t="s">
        <v>812</v>
      </c>
    </row>
    <row r="3496" spans="1:6" x14ac:dyDescent="0.3">
      <c r="A3496">
        <f>VLOOKUP('Start Here'!$B$2,EntityNumber,2,FALSE)</f>
        <v>510002</v>
      </c>
      <c r="B3496" s="131">
        <f>YEAR('Start Here'!$B$5)</f>
        <v>2025</v>
      </c>
      <c r="C3496" s="213" t="str">
        <f>IF(ISBLANK('Combining-Exhibit 4'!$Q$7),"",'Combining-Exhibit 4'!$Q$7)</f>
        <v/>
      </c>
      <c r="D3496">
        <v>33200</v>
      </c>
      <c r="E3496" s="115">
        <f>'Combining-Exhibit 4'!Q$25</f>
        <v>0</v>
      </c>
      <c r="F3496" t="s">
        <v>812</v>
      </c>
    </row>
    <row r="3497" spans="1:6" x14ac:dyDescent="0.3">
      <c r="A3497">
        <f>VLOOKUP('Start Here'!$B$2,EntityNumber,2,FALSE)</f>
        <v>510002</v>
      </c>
      <c r="B3497" s="131">
        <f>YEAR('Start Here'!$B$5)</f>
        <v>2025</v>
      </c>
      <c r="C3497" s="213" t="str">
        <f>IF(ISBLANK('Combining-Exhibit 4'!$Q$7),"",'Combining-Exhibit 4'!$Q$7)</f>
        <v/>
      </c>
      <c r="D3497">
        <v>33300</v>
      </c>
      <c r="E3497" s="115">
        <f>'Combining-Exhibit 4'!Q$26</f>
        <v>0</v>
      </c>
      <c r="F3497" t="s">
        <v>812</v>
      </c>
    </row>
    <row r="3498" spans="1:6" x14ac:dyDescent="0.3">
      <c r="A3498">
        <f>VLOOKUP('Start Here'!$B$2,EntityNumber,2,FALSE)</f>
        <v>510002</v>
      </c>
      <c r="B3498" s="131">
        <f>YEAR('Start Here'!$B$5)</f>
        <v>2025</v>
      </c>
      <c r="C3498" s="213" t="str">
        <f>IF(ISBLANK('Combining-Exhibit 4'!$Q$7),"",'Combining-Exhibit 4'!$Q$7)</f>
        <v/>
      </c>
      <c r="D3498">
        <v>33400</v>
      </c>
      <c r="E3498" s="115">
        <f>'Combining-Exhibit 4'!Q$27</f>
        <v>0</v>
      </c>
      <c r="F3498" t="s">
        <v>812</v>
      </c>
    </row>
    <row r="3499" spans="1:6" x14ac:dyDescent="0.3">
      <c r="A3499">
        <f>VLOOKUP('Start Here'!$B$2,EntityNumber,2,FALSE)</f>
        <v>510002</v>
      </c>
      <c r="B3499" s="131">
        <f>YEAR('Start Here'!$B$5)</f>
        <v>2025</v>
      </c>
      <c r="C3499" s="213" t="str">
        <f>IF(ISBLANK('Combining-Exhibit 4'!$Q$7),"",'Combining-Exhibit 4'!$Q$7)</f>
        <v/>
      </c>
      <c r="D3499">
        <v>33501</v>
      </c>
      <c r="E3499" s="115">
        <f>'Combining-Exhibit 4'!Q$29</f>
        <v>0</v>
      </c>
      <c r="F3499" t="s">
        <v>812</v>
      </c>
    </row>
    <row r="3500" spans="1:6" x14ac:dyDescent="0.3">
      <c r="A3500">
        <f>VLOOKUP('Start Here'!$B$2,EntityNumber,2,FALSE)</f>
        <v>510002</v>
      </c>
      <c r="B3500" s="131">
        <f>YEAR('Start Here'!$B$5)</f>
        <v>2025</v>
      </c>
      <c r="C3500" s="213" t="str">
        <f>IF(ISBLANK('Combining-Exhibit 4'!$Q$7),"",'Combining-Exhibit 4'!$Q$7)</f>
        <v/>
      </c>
      <c r="D3500">
        <v>33502</v>
      </c>
      <c r="E3500" s="115">
        <f>'Combining-Exhibit 4'!Q$30</f>
        <v>0</v>
      </c>
      <c r="F3500" t="s">
        <v>812</v>
      </c>
    </row>
    <row r="3501" spans="1:6" x14ac:dyDescent="0.3">
      <c r="A3501">
        <f>VLOOKUP('Start Here'!$B$2,EntityNumber,2,FALSE)</f>
        <v>510002</v>
      </c>
      <c r="B3501" s="131">
        <f>YEAR('Start Here'!$B$5)</f>
        <v>2025</v>
      </c>
      <c r="C3501" s="213" t="str">
        <f>IF(ISBLANK('Combining-Exhibit 4'!$Q$7),"",'Combining-Exhibit 4'!$Q$7)</f>
        <v/>
      </c>
      <c r="D3501">
        <v>33504</v>
      </c>
      <c r="E3501" s="115">
        <f>'Combining-Exhibit 4'!Q$31</f>
        <v>0</v>
      </c>
      <c r="F3501" t="s">
        <v>812</v>
      </c>
    </row>
    <row r="3502" spans="1:6" x14ac:dyDescent="0.3">
      <c r="A3502">
        <f>VLOOKUP('Start Here'!$B$2,EntityNumber,2,FALSE)</f>
        <v>510002</v>
      </c>
      <c r="B3502" s="131">
        <f>YEAR('Start Here'!$B$5)</f>
        <v>2025</v>
      </c>
      <c r="C3502" s="213" t="str">
        <f>IF(ISBLANK('Combining-Exhibit 4'!$Q$7),"",'Combining-Exhibit 4'!$Q$7)</f>
        <v/>
      </c>
      <c r="D3502">
        <v>33505</v>
      </c>
      <c r="E3502" s="115">
        <f>'Combining-Exhibit 4'!Q$32</f>
        <v>0</v>
      </c>
      <c r="F3502" t="s">
        <v>812</v>
      </c>
    </row>
    <row r="3503" spans="1:6" x14ac:dyDescent="0.3">
      <c r="A3503">
        <f>VLOOKUP('Start Here'!$B$2,EntityNumber,2,FALSE)</f>
        <v>510002</v>
      </c>
      <c r="B3503" s="131">
        <f>YEAR('Start Here'!$B$5)</f>
        <v>2025</v>
      </c>
      <c r="C3503" s="213" t="str">
        <f>IF(ISBLANK('Combining-Exhibit 4'!$Q$7),"",'Combining-Exhibit 4'!$Q$7)</f>
        <v/>
      </c>
      <c r="D3503">
        <v>33506</v>
      </c>
      <c r="E3503" s="115">
        <f>'Combining-Exhibit 4'!Q$33</f>
        <v>0</v>
      </c>
      <c r="F3503" t="s">
        <v>812</v>
      </c>
    </row>
    <row r="3504" spans="1:6" x14ac:dyDescent="0.3">
      <c r="A3504">
        <f>VLOOKUP('Start Here'!$B$2,EntityNumber,2,FALSE)</f>
        <v>510002</v>
      </c>
      <c r="B3504" s="131">
        <f>YEAR('Start Here'!$B$5)</f>
        <v>2025</v>
      </c>
      <c r="C3504" s="213" t="str">
        <f>IF(ISBLANK('Combining-Exhibit 4'!$Q$7),"",'Combining-Exhibit 4'!$Q$7)</f>
        <v/>
      </c>
      <c r="D3504">
        <v>33507</v>
      </c>
      <c r="E3504" s="115">
        <f>'Combining-Exhibit 4'!Q$34</f>
        <v>0</v>
      </c>
      <c r="F3504" t="s">
        <v>812</v>
      </c>
    </row>
    <row r="3505" spans="1:6" x14ac:dyDescent="0.3">
      <c r="A3505">
        <f>VLOOKUP('Start Here'!$B$2,EntityNumber,2,FALSE)</f>
        <v>510002</v>
      </c>
      <c r="B3505" s="131">
        <f>YEAR('Start Here'!$B$5)</f>
        <v>2025</v>
      </c>
      <c r="C3505" s="213" t="str">
        <f>IF(ISBLANK('Combining-Exhibit 4'!$Q$7),"",'Combining-Exhibit 4'!$Q$7)</f>
        <v/>
      </c>
      <c r="D3505">
        <v>33508</v>
      </c>
      <c r="E3505" s="115">
        <f>'Combining-Exhibit 4'!Q$35</f>
        <v>0</v>
      </c>
      <c r="F3505" t="s">
        <v>812</v>
      </c>
    </row>
    <row r="3506" spans="1:6" x14ac:dyDescent="0.3">
      <c r="A3506">
        <f>VLOOKUP('Start Here'!$B$2,EntityNumber,2,FALSE)</f>
        <v>510002</v>
      </c>
      <c r="B3506" s="131">
        <f>YEAR('Start Here'!$B$5)</f>
        <v>2025</v>
      </c>
      <c r="C3506" s="213" t="str">
        <f>IF(ISBLANK('Combining-Exhibit 4'!$Q$7),"",'Combining-Exhibit 4'!$Q$7)</f>
        <v/>
      </c>
      <c r="D3506">
        <v>33509</v>
      </c>
      <c r="E3506" s="115">
        <f>'Combining-Exhibit 4'!Q$36</f>
        <v>0</v>
      </c>
      <c r="F3506" t="s">
        <v>812</v>
      </c>
    </row>
    <row r="3507" spans="1:6" x14ac:dyDescent="0.3">
      <c r="A3507">
        <f>VLOOKUP('Start Here'!$B$2,EntityNumber,2,FALSE)</f>
        <v>510002</v>
      </c>
      <c r="B3507" s="131">
        <f>YEAR('Start Here'!$B$5)</f>
        <v>2025</v>
      </c>
      <c r="C3507" s="213" t="str">
        <f>IF(ISBLANK('Combining-Exhibit 4'!$Q$7),"",'Combining-Exhibit 4'!$Q$7)</f>
        <v/>
      </c>
      <c r="D3507">
        <v>33510</v>
      </c>
      <c r="E3507" s="115">
        <f>'Combining-Exhibit 4'!Q$37</f>
        <v>0</v>
      </c>
      <c r="F3507" t="s">
        <v>812</v>
      </c>
    </row>
    <row r="3508" spans="1:6" x14ac:dyDescent="0.3">
      <c r="A3508">
        <f>VLOOKUP('Start Here'!$B$2,EntityNumber,2,FALSE)</f>
        <v>510002</v>
      </c>
      <c r="B3508" s="131">
        <f>YEAR('Start Here'!$B$5)</f>
        <v>2025</v>
      </c>
      <c r="C3508" s="213" t="str">
        <f>IF(ISBLANK('Combining-Exhibit 4'!$Q$7),"",'Combining-Exhibit 4'!$Q$7)</f>
        <v/>
      </c>
      <c r="D3508">
        <v>33511</v>
      </c>
      <c r="E3508" s="115">
        <f>'Combining-Exhibit 4'!Q$38</f>
        <v>0</v>
      </c>
      <c r="F3508" t="s">
        <v>812</v>
      </c>
    </row>
    <row r="3509" spans="1:6" x14ac:dyDescent="0.3">
      <c r="A3509">
        <f>VLOOKUP('Start Here'!$B$2,EntityNumber,2,FALSE)</f>
        <v>510002</v>
      </c>
      <c r="B3509" s="131">
        <f>YEAR('Start Here'!$B$5)</f>
        <v>2025</v>
      </c>
      <c r="C3509" s="213" t="str">
        <f>IF(ISBLANK('Combining-Exhibit 4'!$Q$7),"",'Combining-Exhibit 4'!$Q$7)</f>
        <v/>
      </c>
      <c r="D3509">
        <v>33513</v>
      </c>
      <c r="E3509" s="115">
        <f>'Combining-Exhibit 4'!Q$39</f>
        <v>0</v>
      </c>
      <c r="F3509" t="s">
        <v>812</v>
      </c>
    </row>
    <row r="3510" spans="1:6" x14ac:dyDescent="0.3">
      <c r="A3510">
        <f>VLOOKUP('Start Here'!$B$2,EntityNumber,2,FALSE)</f>
        <v>510002</v>
      </c>
      <c r="B3510" s="131">
        <f>YEAR('Start Here'!$B$5)</f>
        <v>2025</v>
      </c>
      <c r="C3510" s="213" t="str">
        <f>IF(ISBLANK('Combining-Exhibit 4'!$Q$7),"",'Combining-Exhibit 4'!$Q$7)</f>
        <v/>
      </c>
      <c r="D3510">
        <v>33514</v>
      </c>
      <c r="E3510" s="115">
        <f>'Combining-Exhibit 4'!Q$40</f>
        <v>0</v>
      </c>
      <c r="F3510" t="s">
        <v>812</v>
      </c>
    </row>
    <row r="3511" spans="1:6" x14ac:dyDescent="0.3">
      <c r="A3511">
        <f>VLOOKUP('Start Here'!$B$2,EntityNumber,2,FALSE)</f>
        <v>510002</v>
      </c>
      <c r="B3511" s="131">
        <f>YEAR('Start Here'!$B$5)</f>
        <v>2025</v>
      </c>
      <c r="C3511" s="213" t="str">
        <f>IF(ISBLANK('Combining-Exhibit 4'!$Q$7),"",'Combining-Exhibit 4'!$Q$7)</f>
        <v/>
      </c>
      <c r="D3511">
        <v>33515</v>
      </c>
      <c r="E3511" s="115">
        <f>'Combining-Exhibit 4'!Q$41</f>
        <v>0</v>
      </c>
      <c r="F3511" t="s">
        <v>812</v>
      </c>
    </row>
    <row r="3512" spans="1:6" x14ac:dyDescent="0.3">
      <c r="A3512">
        <f>VLOOKUP('Start Here'!$B$2,EntityNumber,2,FALSE)</f>
        <v>510002</v>
      </c>
      <c r="B3512" s="131">
        <f>YEAR('Start Here'!$B$5)</f>
        <v>2025</v>
      </c>
      <c r="C3512" s="213" t="str">
        <f>IF(ISBLANK('Combining-Exhibit 4'!$Q$7),"",'Combining-Exhibit 4'!$Q$7)</f>
        <v/>
      </c>
      <c r="D3512">
        <v>33516</v>
      </c>
      <c r="E3512" s="115">
        <f>'Combining-Exhibit 4'!Q$42</f>
        <v>0</v>
      </c>
      <c r="F3512" t="s">
        <v>812</v>
      </c>
    </row>
    <row r="3513" spans="1:6" x14ac:dyDescent="0.3">
      <c r="A3513">
        <f>VLOOKUP('Start Here'!$B$2,EntityNumber,2,FALSE)</f>
        <v>510002</v>
      </c>
      <c r="B3513" s="131">
        <f>YEAR('Start Here'!$B$5)</f>
        <v>2025</v>
      </c>
      <c r="C3513" s="213" t="str">
        <f>IF(ISBLANK('Combining-Exhibit 4'!$Q$7),"",'Combining-Exhibit 4'!$Q$7)</f>
        <v/>
      </c>
      <c r="D3513">
        <v>33517</v>
      </c>
      <c r="E3513" s="115">
        <f>'Combining-Exhibit 4'!Q$43</f>
        <v>0</v>
      </c>
      <c r="F3513" t="s">
        <v>812</v>
      </c>
    </row>
    <row r="3514" spans="1:6" x14ac:dyDescent="0.3">
      <c r="A3514">
        <f>VLOOKUP('Start Here'!$B$2,EntityNumber,2,FALSE)</f>
        <v>510002</v>
      </c>
      <c r="B3514" s="131">
        <f>YEAR('Start Here'!$B$5)</f>
        <v>2025</v>
      </c>
      <c r="C3514" s="213" t="str">
        <f>IF(ISBLANK('Combining-Exhibit 4'!$Q$7),"",'Combining-Exhibit 4'!$Q$7)</f>
        <v/>
      </c>
      <c r="D3514">
        <v>33518</v>
      </c>
      <c r="E3514" s="115">
        <f>'Combining-Exhibit 4'!Q$44</f>
        <v>0</v>
      </c>
      <c r="F3514" t="s">
        <v>812</v>
      </c>
    </row>
    <row r="3515" spans="1:6" x14ac:dyDescent="0.3">
      <c r="A3515">
        <f>VLOOKUP('Start Here'!$B$2,EntityNumber,2,FALSE)</f>
        <v>510002</v>
      </c>
      <c r="B3515" s="131">
        <f>YEAR('Start Here'!$B$5)</f>
        <v>2025</v>
      </c>
      <c r="C3515" s="213" t="str">
        <f>IF(ISBLANK('Combining-Exhibit 4'!$Q$7),"",'Combining-Exhibit 4'!$Q$7)</f>
        <v/>
      </c>
      <c r="D3515">
        <v>33519</v>
      </c>
      <c r="E3515" s="115">
        <f>'Combining-Exhibit 4'!Q$45</f>
        <v>0</v>
      </c>
      <c r="F3515" t="s">
        <v>812</v>
      </c>
    </row>
    <row r="3516" spans="1:6" x14ac:dyDescent="0.3">
      <c r="A3516">
        <f>VLOOKUP('Start Here'!$B$2,EntityNumber,2,FALSE)</f>
        <v>510002</v>
      </c>
      <c r="B3516" s="131">
        <f>YEAR('Start Here'!$B$5)</f>
        <v>2025</v>
      </c>
      <c r="C3516" s="213" t="str">
        <f>IF(ISBLANK('Combining-Exhibit 4'!$Q$7),"",'Combining-Exhibit 4'!$Q$7)</f>
        <v/>
      </c>
      <c r="D3516">
        <v>33599</v>
      </c>
      <c r="E3516" s="115">
        <f>'Combining-Exhibit 4'!Q$46</f>
        <v>0</v>
      </c>
      <c r="F3516" t="s">
        <v>812</v>
      </c>
    </row>
    <row r="3517" spans="1:6" x14ac:dyDescent="0.3">
      <c r="A3517">
        <f>VLOOKUP('Start Here'!$B$2,EntityNumber,2,FALSE)</f>
        <v>510002</v>
      </c>
      <c r="B3517" s="131">
        <f>YEAR('Start Here'!$B$5)</f>
        <v>2025</v>
      </c>
      <c r="C3517" s="213" t="str">
        <f>IF(ISBLANK('Combining-Exhibit 4'!$Q$7),"",'Combining-Exhibit 4'!$Q$7)</f>
        <v/>
      </c>
      <c r="D3517">
        <v>33600</v>
      </c>
      <c r="E3517" s="115">
        <f>'Combining-Exhibit 4'!Q$47</f>
        <v>0</v>
      </c>
      <c r="F3517" t="s">
        <v>812</v>
      </c>
    </row>
    <row r="3518" spans="1:6" x14ac:dyDescent="0.3">
      <c r="A3518">
        <f>VLOOKUP('Start Here'!$B$2,EntityNumber,2,FALSE)</f>
        <v>510002</v>
      </c>
      <c r="B3518" s="131">
        <f>YEAR('Start Here'!$B$5)</f>
        <v>2025</v>
      </c>
      <c r="C3518" s="213" t="str">
        <f>IF(ISBLANK('Combining-Exhibit 4'!$Q$7),"",'Combining-Exhibit 4'!$Q$7)</f>
        <v/>
      </c>
      <c r="D3518">
        <v>33800</v>
      </c>
      <c r="E3518" s="115">
        <f>'Combining-Exhibit 4'!Q$48</f>
        <v>0</v>
      </c>
      <c r="F3518" t="s">
        <v>812</v>
      </c>
    </row>
    <row r="3519" spans="1:6" x14ac:dyDescent="0.3">
      <c r="A3519">
        <f>VLOOKUP('Start Here'!$B$2,EntityNumber,2,FALSE)</f>
        <v>510002</v>
      </c>
      <c r="B3519" s="131">
        <f>YEAR('Start Here'!$B$5)</f>
        <v>2025</v>
      </c>
      <c r="C3519" s="213" t="str">
        <f>IF(ISBLANK('Combining-Exhibit 4'!$Q$7),"",'Combining-Exhibit 4'!$Q$7)</f>
        <v/>
      </c>
      <c r="D3519">
        <v>33900</v>
      </c>
      <c r="E3519" s="115">
        <f>'Combining-Exhibit 4'!Q$49</f>
        <v>0</v>
      </c>
      <c r="F3519" t="s">
        <v>812</v>
      </c>
    </row>
    <row r="3520" spans="1:6" x14ac:dyDescent="0.3">
      <c r="A3520">
        <f>VLOOKUP('Start Here'!$B$2,EntityNumber,2,FALSE)</f>
        <v>510002</v>
      </c>
      <c r="B3520" s="131">
        <f>YEAR('Start Here'!$B$5)</f>
        <v>2025</v>
      </c>
      <c r="C3520" s="213" t="str">
        <f>IF(ISBLANK('Combining-Exhibit 4'!$Q$7),"",'Combining-Exhibit 4'!$Q$7)</f>
        <v/>
      </c>
      <c r="D3520">
        <v>34110</v>
      </c>
      <c r="E3520" s="115">
        <f>'Combining-Exhibit 4'!Q$54</f>
        <v>0</v>
      </c>
      <c r="F3520" t="s">
        <v>812</v>
      </c>
    </row>
    <row r="3521" spans="1:6" x14ac:dyDescent="0.3">
      <c r="A3521">
        <f>VLOOKUP('Start Here'!$B$2,EntityNumber,2,FALSE)</f>
        <v>510002</v>
      </c>
      <c r="B3521" s="131">
        <f>YEAR('Start Here'!$B$5)</f>
        <v>2025</v>
      </c>
      <c r="C3521" s="213" t="str">
        <f>IF(ISBLANK('Combining-Exhibit 4'!$Q$7),"",'Combining-Exhibit 4'!$Q$7)</f>
        <v/>
      </c>
      <c r="D3521">
        <v>34120</v>
      </c>
      <c r="E3521" s="115">
        <f>'Combining-Exhibit 4'!Q$55</f>
        <v>0</v>
      </c>
      <c r="F3521" t="s">
        <v>812</v>
      </c>
    </row>
    <row r="3522" spans="1:6" x14ac:dyDescent="0.3">
      <c r="A3522">
        <f>VLOOKUP('Start Here'!$B$2,EntityNumber,2,FALSE)</f>
        <v>510002</v>
      </c>
      <c r="B3522" s="131">
        <f>YEAR('Start Here'!$B$5)</f>
        <v>2025</v>
      </c>
      <c r="C3522" s="213" t="str">
        <f>IF(ISBLANK('Combining-Exhibit 4'!$Q$7),"",'Combining-Exhibit 4'!$Q$7)</f>
        <v/>
      </c>
      <c r="D3522">
        <v>34130</v>
      </c>
      <c r="E3522" s="115">
        <f>'Combining-Exhibit 4'!Q$56</f>
        <v>0</v>
      </c>
      <c r="F3522" t="s">
        <v>812</v>
      </c>
    </row>
    <row r="3523" spans="1:6" x14ac:dyDescent="0.3">
      <c r="A3523">
        <f>VLOOKUP('Start Here'!$B$2,EntityNumber,2,FALSE)</f>
        <v>510002</v>
      </c>
      <c r="B3523" s="131">
        <f>YEAR('Start Here'!$B$5)</f>
        <v>2025</v>
      </c>
      <c r="C3523" s="213" t="str">
        <f>IF(ISBLANK('Combining-Exhibit 4'!$Q$7),"",'Combining-Exhibit 4'!$Q$7)</f>
        <v/>
      </c>
      <c r="D3523">
        <v>34140</v>
      </c>
      <c r="E3523" s="115">
        <f>'Combining-Exhibit 4'!Q$57</f>
        <v>0</v>
      </c>
      <c r="F3523" t="s">
        <v>812</v>
      </c>
    </row>
    <row r="3524" spans="1:6" x14ac:dyDescent="0.3">
      <c r="A3524">
        <f>VLOOKUP('Start Here'!$B$2,EntityNumber,2,FALSE)</f>
        <v>510002</v>
      </c>
      <c r="B3524" s="131">
        <f>YEAR('Start Here'!$B$5)</f>
        <v>2025</v>
      </c>
      <c r="C3524" s="213" t="str">
        <f>IF(ISBLANK('Combining-Exhibit 4'!$Q$7),"",'Combining-Exhibit 4'!$Q$7)</f>
        <v/>
      </c>
      <c r="D3524">
        <v>34150</v>
      </c>
      <c r="E3524" s="115">
        <f>'Combining-Exhibit 4'!Q$58</f>
        <v>0</v>
      </c>
      <c r="F3524" t="s">
        <v>812</v>
      </c>
    </row>
    <row r="3525" spans="1:6" x14ac:dyDescent="0.3">
      <c r="A3525">
        <f>VLOOKUP('Start Here'!$B$2,EntityNumber,2,FALSE)</f>
        <v>510002</v>
      </c>
      <c r="B3525" s="131">
        <f>YEAR('Start Here'!$B$5)</f>
        <v>2025</v>
      </c>
      <c r="C3525" s="213" t="str">
        <f>IF(ISBLANK('Combining-Exhibit 4'!$Q$7),"",'Combining-Exhibit 4'!$Q$7)</f>
        <v/>
      </c>
      <c r="D3525">
        <v>34190</v>
      </c>
      <c r="E3525" s="115">
        <f>'Combining-Exhibit 4'!Q$59</f>
        <v>0</v>
      </c>
      <c r="F3525" t="s">
        <v>812</v>
      </c>
    </row>
    <row r="3526" spans="1:6" x14ac:dyDescent="0.3">
      <c r="A3526">
        <f>VLOOKUP('Start Here'!$B$2,EntityNumber,2,FALSE)</f>
        <v>510002</v>
      </c>
      <c r="B3526" s="131">
        <f>YEAR('Start Here'!$B$5)</f>
        <v>2025</v>
      </c>
      <c r="C3526" s="213" t="str">
        <f>IF(ISBLANK('Combining-Exhibit 4'!$Q$7),"",'Combining-Exhibit 4'!$Q$7)</f>
        <v/>
      </c>
      <c r="D3526">
        <v>34210</v>
      </c>
      <c r="E3526" s="115">
        <f>'Combining-Exhibit 4'!Q$61</f>
        <v>0</v>
      </c>
      <c r="F3526" t="s">
        <v>812</v>
      </c>
    </row>
    <row r="3527" spans="1:6" x14ac:dyDescent="0.3">
      <c r="A3527">
        <f>VLOOKUP('Start Here'!$B$2,EntityNumber,2,FALSE)</f>
        <v>510002</v>
      </c>
      <c r="B3527" s="131">
        <f>YEAR('Start Here'!$B$5)</f>
        <v>2025</v>
      </c>
      <c r="C3527" s="213" t="str">
        <f>IF(ISBLANK('Combining-Exhibit 4'!$Q$7),"",'Combining-Exhibit 4'!$Q$7)</f>
        <v/>
      </c>
      <c r="D3527">
        <v>34220</v>
      </c>
      <c r="E3527" s="115">
        <f>'Combining-Exhibit 4'!Q$62</f>
        <v>0</v>
      </c>
      <c r="F3527" t="s">
        <v>812</v>
      </c>
    </row>
    <row r="3528" spans="1:6" x14ac:dyDescent="0.3">
      <c r="A3528">
        <f>VLOOKUP('Start Here'!$B$2,EntityNumber,2,FALSE)</f>
        <v>510002</v>
      </c>
      <c r="B3528" s="131">
        <f>YEAR('Start Here'!$B$5)</f>
        <v>2025</v>
      </c>
      <c r="C3528" s="213" t="str">
        <f>IF(ISBLANK('Combining-Exhibit 4'!$Q$7),"",'Combining-Exhibit 4'!$Q$7)</f>
        <v/>
      </c>
      <c r="D3528">
        <v>34230</v>
      </c>
      <c r="E3528" s="115">
        <f>'Combining-Exhibit 4'!Q$63</f>
        <v>0</v>
      </c>
      <c r="F3528" t="s">
        <v>812</v>
      </c>
    </row>
    <row r="3529" spans="1:6" x14ac:dyDescent="0.3">
      <c r="A3529">
        <f>VLOOKUP('Start Here'!$B$2,EntityNumber,2,FALSE)</f>
        <v>510002</v>
      </c>
      <c r="B3529" s="131">
        <f>YEAR('Start Here'!$B$5)</f>
        <v>2025</v>
      </c>
      <c r="C3529" s="213" t="str">
        <f>IF(ISBLANK('Combining-Exhibit 4'!$Q$7),"",'Combining-Exhibit 4'!$Q$7)</f>
        <v/>
      </c>
      <c r="D3529">
        <v>34290</v>
      </c>
      <c r="E3529" s="115">
        <f>'Combining-Exhibit 4'!Q$64</f>
        <v>0</v>
      </c>
      <c r="F3529" t="s">
        <v>812</v>
      </c>
    </row>
    <row r="3530" spans="1:6" x14ac:dyDescent="0.3">
      <c r="A3530">
        <f>VLOOKUP('Start Here'!$B$2,EntityNumber,2,FALSE)</f>
        <v>510002</v>
      </c>
      <c r="B3530" s="131">
        <f>YEAR('Start Here'!$B$5)</f>
        <v>2025</v>
      </c>
      <c r="C3530" s="213" t="str">
        <f>IF(ISBLANK('Combining-Exhibit 4'!$Q$7),"",'Combining-Exhibit 4'!$Q$7)</f>
        <v/>
      </c>
      <c r="D3530">
        <v>34310</v>
      </c>
      <c r="E3530" s="115">
        <f>'Combining-Exhibit 4'!Q$66</f>
        <v>0</v>
      </c>
      <c r="F3530" t="s">
        <v>812</v>
      </c>
    </row>
    <row r="3531" spans="1:6" x14ac:dyDescent="0.3">
      <c r="A3531">
        <f>VLOOKUP('Start Here'!$B$2,EntityNumber,2,FALSE)</f>
        <v>510002</v>
      </c>
      <c r="B3531" s="131">
        <f>YEAR('Start Here'!$B$5)</f>
        <v>2025</v>
      </c>
      <c r="C3531" s="213" t="str">
        <f>IF(ISBLANK('Combining-Exhibit 4'!$Q$7),"",'Combining-Exhibit 4'!$Q$7)</f>
        <v/>
      </c>
      <c r="D3531">
        <v>34320</v>
      </c>
      <c r="E3531" s="115">
        <f>'Combining-Exhibit 4'!Q$67</f>
        <v>0</v>
      </c>
      <c r="F3531" t="s">
        <v>812</v>
      </c>
    </row>
    <row r="3532" spans="1:6" x14ac:dyDescent="0.3">
      <c r="A3532">
        <f>VLOOKUP('Start Here'!$B$2,EntityNumber,2,FALSE)</f>
        <v>510002</v>
      </c>
      <c r="B3532" s="131">
        <f>YEAR('Start Here'!$B$5)</f>
        <v>2025</v>
      </c>
      <c r="C3532" s="213" t="str">
        <f>IF(ISBLANK('Combining-Exhibit 4'!$Q$7),"",'Combining-Exhibit 4'!$Q$7)</f>
        <v/>
      </c>
      <c r="D3532">
        <v>34330</v>
      </c>
      <c r="E3532" s="115">
        <f>'Combining-Exhibit 4'!Q$68</f>
        <v>0</v>
      </c>
      <c r="F3532" t="s">
        <v>812</v>
      </c>
    </row>
    <row r="3533" spans="1:6" x14ac:dyDescent="0.3">
      <c r="A3533">
        <f>VLOOKUP('Start Here'!$B$2,EntityNumber,2,FALSE)</f>
        <v>510002</v>
      </c>
      <c r="B3533" s="131">
        <f>YEAR('Start Here'!$B$5)</f>
        <v>2025</v>
      </c>
      <c r="C3533" s="213" t="str">
        <f>IF(ISBLANK('Combining-Exhibit 4'!$Q$7),"",'Combining-Exhibit 4'!$Q$7)</f>
        <v/>
      </c>
      <c r="D3533">
        <v>34390</v>
      </c>
      <c r="E3533" s="115">
        <f>'Combining-Exhibit 4'!Q$69</f>
        <v>0</v>
      </c>
      <c r="F3533" t="s">
        <v>812</v>
      </c>
    </row>
    <row r="3534" spans="1:6" x14ac:dyDescent="0.3">
      <c r="A3534">
        <f>VLOOKUP('Start Here'!$B$2,EntityNumber,2,FALSE)</f>
        <v>510002</v>
      </c>
      <c r="B3534" s="131">
        <f>YEAR('Start Here'!$B$5)</f>
        <v>2025</v>
      </c>
      <c r="C3534" s="213" t="str">
        <f>IF(ISBLANK('Combining-Exhibit 4'!$Q$7),"",'Combining-Exhibit 4'!$Q$7)</f>
        <v/>
      </c>
      <c r="D3534">
        <v>34411</v>
      </c>
      <c r="E3534" s="115">
        <f>'Combining-Exhibit 4'!Q$72</f>
        <v>0</v>
      </c>
      <c r="F3534" t="s">
        <v>812</v>
      </c>
    </row>
    <row r="3535" spans="1:6" x14ac:dyDescent="0.3">
      <c r="A3535">
        <f>VLOOKUP('Start Here'!$B$2,EntityNumber,2,FALSE)</f>
        <v>510002</v>
      </c>
      <c r="B3535" s="131">
        <f>YEAR('Start Here'!$B$5)</f>
        <v>2025</v>
      </c>
      <c r="C3535" s="213" t="str">
        <f>IF(ISBLANK('Combining-Exhibit 4'!$Q$7),"",'Combining-Exhibit 4'!$Q$7)</f>
        <v/>
      </c>
      <c r="D3535">
        <v>34412</v>
      </c>
      <c r="E3535" s="115">
        <f>'Combining-Exhibit 4'!Q$73</f>
        <v>0</v>
      </c>
      <c r="F3535" t="s">
        <v>812</v>
      </c>
    </row>
    <row r="3536" spans="1:6" x14ac:dyDescent="0.3">
      <c r="A3536">
        <f>VLOOKUP('Start Here'!$B$2,EntityNumber,2,FALSE)</f>
        <v>510002</v>
      </c>
      <c r="B3536" s="131">
        <f>YEAR('Start Here'!$B$5)</f>
        <v>2025</v>
      </c>
      <c r="C3536" s="213" t="str">
        <f>IF(ISBLANK('Combining-Exhibit 4'!$Q$7),"",'Combining-Exhibit 4'!$Q$7)</f>
        <v/>
      </c>
      <c r="D3536">
        <v>34413</v>
      </c>
      <c r="E3536" s="115">
        <f>'Combining-Exhibit 4'!Q$74</f>
        <v>0</v>
      </c>
      <c r="F3536" t="s">
        <v>812</v>
      </c>
    </row>
    <row r="3537" spans="1:6" x14ac:dyDescent="0.3">
      <c r="A3537">
        <f>VLOOKUP('Start Here'!$B$2,EntityNumber,2,FALSE)</f>
        <v>510002</v>
      </c>
      <c r="B3537" s="131">
        <f>YEAR('Start Here'!$B$5)</f>
        <v>2025</v>
      </c>
      <c r="C3537" s="213" t="str">
        <f>IF(ISBLANK('Combining-Exhibit 4'!$Q$7),"",'Combining-Exhibit 4'!$Q$7)</f>
        <v/>
      </c>
      <c r="D3537">
        <v>34414</v>
      </c>
      <c r="E3537" s="115">
        <f>'Combining-Exhibit 4'!Q$75</f>
        <v>0</v>
      </c>
      <c r="F3537" t="s">
        <v>812</v>
      </c>
    </row>
    <row r="3538" spans="1:6" x14ac:dyDescent="0.3">
      <c r="A3538">
        <f>VLOOKUP('Start Here'!$B$2,EntityNumber,2,FALSE)</f>
        <v>510002</v>
      </c>
      <c r="B3538" s="131">
        <f>YEAR('Start Here'!$B$5)</f>
        <v>2025</v>
      </c>
      <c r="C3538" s="213" t="str">
        <f>IF(ISBLANK('Combining-Exhibit 4'!$Q$7),"",'Combining-Exhibit 4'!$Q$7)</f>
        <v/>
      </c>
      <c r="D3538">
        <v>34419</v>
      </c>
      <c r="E3538" s="115">
        <f>'Combining-Exhibit 4'!Q$76</f>
        <v>0</v>
      </c>
      <c r="F3538" t="s">
        <v>812</v>
      </c>
    </row>
    <row r="3539" spans="1:6" x14ac:dyDescent="0.3">
      <c r="A3539">
        <f>VLOOKUP('Start Here'!$B$2,EntityNumber,2,FALSE)</f>
        <v>510002</v>
      </c>
      <c r="B3539" s="131">
        <f>YEAR('Start Here'!$B$5)</f>
        <v>2025</v>
      </c>
      <c r="C3539" s="213" t="str">
        <f>IF(ISBLANK('Combining-Exhibit 4'!$Q$7),"",'Combining-Exhibit 4'!$Q$7)</f>
        <v/>
      </c>
      <c r="D3539">
        <v>34421</v>
      </c>
      <c r="E3539" s="115">
        <f>'Combining-Exhibit 4'!Q$78</f>
        <v>0</v>
      </c>
      <c r="F3539" t="s">
        <v>812</v>
      </c>
    </row>
    <row r="3540" spans="1:6" x14ac:dyDescent="0.3">
      <c r="A3540">
        <f>VLOOKUP('Start Here'!$B$2,EntityNumber,2,FALSE)</f>
        <v>510002</v>
      </c>
      <c r="B3540" s="131">
        <f>YEAR('Start Here'!$B$5)</f>
        <v>2025</v>
      </c>
      <c r="C3540" s="213" t="str">
        <f>IF(ISBLANK('Combining-Exhibit 4'!$Q$7),"",'Combining-Exhibit 4'!$Q$7)</f>
        <v/>
      </c>
      <c r="D3540">
        <v>34422</v>
      </c>
      <c r="E3540" s="115">
        <f>'Combining-Exhibit 4'!Q$79</f>
        <v>0</v>
      </c>
      <c r="F3540" t="s">
        <v>812</v>
      </c>
    </row>
    <row r="3541" spans="1:6" x14ac:dyDescent="0.3">
      <c r="A3541">
        <f>VLOOKUP('Start Here'!$B$2,EntityNumber,2,FALSE)</f>
        <v>510002</v>
      </c>
      <c r="B3541" s="131">
        <f>YEAR('Start Here'!$B$5)</f>
        <v>2025</v>
      </c>
      <c r="C3541" s="213" t="str">
        <f>IF(ISBLANK('Combining-Exhibit 4'!$Q$7),"",'Combining-Exhibit 4'!$Q$7)</f>
        <v/>
      </c>
      <c r="D3541">
        <v>34423</v>
      </c>
      <c r="E3541" s="115">
        <f>'Combining-Exhibit 4'!Q$80</f>
        <v>0</v>
      </c>
      <c r="F3541" t="s">
        <v>812</v>
      </c>
    </row>
    <row r="3542" spans="1:6" x14ac:dyDescent="0.3">
      <c r="A3542">
        <f>VLOOKUP('Start Here'!$B$2,EntityNumber,2,FALSE)</f>
        <v>510002</v>
      </c>
      <c r="B3542" s="131">
        <f>YEAR('Start Here'!$B$5)</f>
        <v>2025</v>
      </c>
      <c r="C3542" s="213" t="str">
        <f>IF(ISBLANK('Combining-Exhibit 4'!$Q$7),"",'Combining-Exhibit 4'!$Q$7)</f>
        <v/>
      </c>
      <c r="D3542">
        <v>34424</v>
      </c>
      <c r="E3542" s="115">
        <f>'Combining-Exhibit 4'!Q$81</f>
        <v>0</v>
      </c>
      <c r="F3542" t="s">
        <v>812</v>
      </c>
    </row>
    <row r="3543" spans="1:6" x14ac:dyDescent="0.3">
      <c r="A3543">
        <f>VLOOKUP('Start Here'!$B$2,EntityNumber,2,FALSE)</f>
        <v>510002</v>
      </c>
      <c r="B3543" s="131">
        <f>YEAR('Start Here'!$B$5)</f>
        <v>2025</v>
      </c>
      <c r="C3543" s="213" t="str">
        <f>IF(ISBLANK('Combining-Exhibit 4'!$Q$7),"",'Combining-Exhibit 4'!$Q$7)</f>
        <v/>
      </c>
      <c r="D3543">
        <v>34429</v>
      </c>
      <c r="E3543" s="115">
        <f>'Combining-Exhibit 4'!Q$82</f>
        <v>0</v>
      </c>
      <c r="F3543" t="s">
        <v>812</v>
      </c>
    </row>
    <row r="3544" spans="1:6" x14ac:dyDescent="0.3">
      <c r="A3544">
        <f>VLOOKUP('Start Here'!$B$2,EntityNumber,2,FALSE)</f>
        <v>510002</v>
      </c>
      <c r="B3544" s="131">
        <f>YEAR('Start Here'!$B$5)</f>
        <v>2025</v>
      </c>
      <c r="C3544" s="213" t="str">
        <f>IF(ISBLANK('Combining-Exhibit 4'!$Q$7),"",'Combining-Exhibit 4'!$Q$7)</f>
        <v/>
      </c>
      <c r="D3544">
        <v>34430</v>
      </c>
      <c r="E3544" s="115">
        <f>'Combining-Exhibit 4'!Q$83</f>
        <v>0</v>
      </c>
      <c r="F3544" t="s">
        <v>812</v>
      </c>
    </row>
    <row r="3545" spans="1:6" x14ac:dyDescent="0.3">
      <c r="A3545">
        <f>VLOOKUP('Start Here'!$B$2,EntityNumber,2,FALSE)</f>
        <v>510002</v>
      </c>
      <c r="B3545" s="131">
        <f>YEAR('Start Here'!$B$5)</f>
        <v>2025</v>
      </c>
      <c r="C3545" s="213" t="str">
        <f>IF(ISBLANK('Combining-Exhibit 4'!$Q$7),"",'Combining-Exhibit 4'!$Q$7)</f>
        <v/>
      </c>
      <c r="D3545">
        <v>34440</v>
      </c>
      <c r="E3545" s="115">
        <f>'Combining-Exhibit 4'!Q$84</f>
        <v>0</v>
      </c>
      <c r="F3545" t="s">
        <v>812</v>
      </c>
    </row>
    <row r="3546" spans="1:6" x14ac:dyDescent="0.3">
      <c r="A3546">
        <f>VLOOKUP('Start Here'!$B$2,EntityNumber,2,FALSE)</f>
        <v>510002</v>
      </c>
      <c r="B3546" s="131">
        <f>YEAR('Start Here'!$B$5)</f>
        <v>2025</v>
      </c>
      <c r="C3546" s="213" t="str">
        <f>IF(ISBLANK('Combining-Exhibit 4'!$Q$7),"",'Combining-Exhibit 4'!$Q$7)</f>
        <v/>
      </c>
      <c r="D3546">
        <v>34500</v>
      </c>
      <c r="E3546" s="115">
        <f>'Combining-Exhibit 4'!Q$85</f>
        <v>0</v>
      </c>
      <c r="F3546" t="s">
        <v>812</v>
      </c>
    </row>
    <row r="3547" spans="1:6" x14ac:dyDescent="0.3">
      <c r="A3547">
        <f>VLOOKUP('Start Here'!$B$2,EntityNumber,2,FALSE)</f>
        <v>510002</v>
      </c>
      <c r="B3547" s="131">
        <f>YEAR('Start Here'!$B$5)</f>
        <v>2025</v>
      </c>
      <c r="C3547" s="213" t="str">
        <f>IF(ISBLANK('Combining-Exhibit 4'!$Q$7),"",'Combining-Exhibit 4'!$Q$7)</f>
        <v/>
      </c>
      <c r="D3547">
        <v>34600</v>
      </c>
      <c r="E3547" s="115">
        <f>'Combining-Exhibit 4'!Q$86</f>
        <v>0</v>
      </c>
      <c r="F3547" t="s">
        <v>812</v>
      </c>
    </row>
    <row r="3548" spans="1:6" x14ac:dyDescent="0.3">
      <c r="A3548">
        <f>VLOOKUP('Start Here'!$B$2,EntityNumber,2,FALSE)</f>
        <v>510002</v>
      </c>
      <c r="B3548" s="131">
        <f>YEAR('Start Here'!$B$5)</f>
        <v>2025</v>
      </c>
      <c r="C3548" s="213" t="str">
        <f>IF(ISBLANK('Combining-Exhibit 4'!$Q$7),"",'Combining-Exhibit 4'!$Q$7)</f>
        <v/>
      </c>
      <c r="D3548">
        <v>34800</v>
      </c>
      <c r="E3548" s="115">
        <f>'Combining-Exhibit 4'!Q$87</f>
        <v>0</v>
      </c>
      <c r="F3548" t="s">
        <v>812</v>
      </c>
    </row>
    <row r="3549" spans="1:6" x14ac:dyDescent="0.3">
      <c r="A3549">
        <f>VLOOKUP('Start Here'!$B$2,EntityNumber,2,FALSE)</f>
        <v>510002</v>
      </c>
      <c r="B3549" s="131">
        <f>YEAR('Start Here'!$B$5)</f>
        <v>2025</v>
      </c>
      <c r="C3549" s="213" t="str">
        <f>IF(ISBLANK('Combining-Exhibit 4'!$Q$7),"",'Combining-Exhibit 4'!$Q$7)</f>
        <v/>
      </c>
      <c r="D3549">
        <v>34900</v>
      </c>
      <c r="E3549" s="115">
        <f>'Combining-Exhibit 4'!Q$88</f>
        <v>0</v>
      </c>
      <c r="F3549" t="s">
        <v>812</v>
      </c>
    </row>
    <row r="3550" spans="1:6" x14ac:dyDescent="0.3">
      <c r="A3550">
        <f>VLOOKUP('Start Here'!$B$2,EntityNumber,2,FALSE)</f>
        <v>510002</v>
      </c>
      <c r="B3550" s="131">
        <f>YEAR('Start Here'!$B$5)</f>
        <v>2025</v>
      </c>
      <c r="C3550" s="213" t="str">
        <f>IF(ISBLANK('Combining-Exhibit 4'!$Q$7),"",'Combining-Exhibit 4'!$Q$7)</f>
        <v/>
      </c>
      <c r="D3550">
        <v>35100</v>
      </c>
      <c r="E3550" s="115">
        <f>'Combining-Exhibit 4'!Q$92</f>
        <v>0</v>
      </c>
      <c r="F3550" t="s">
        <v>812</v>
      </c>
    </row>
    <row r="3551" spans="1:6" x14ac:dyDescent="0.3">
      <c r="A3551">
        <f>VLOOKUP('Start Here'!$B$2,EntityNumber,2,FALSE)</f>
        <v>510002</v>
      </c>
      <c r="B3551" s="131">
        <f>YEAR('Start Here'!$B$5)</f>
        <v>2025</v>
      </c>
      <c r="C3551" s="213" t="str">
        <f>IF(ISBLANK('Combining-Exhibit 4'!$Q$7),"",'Combining-Exhibit 4'!$Q$7)</f>
        <v/>
      </c>
      <c r="D3551">
        <v>35200</v>
      </c>
      <c r="E3551" s="115">
        <f>'Combining-Exhibit 4'!Q$93</f>
        <v>0</v>
      </c>
      <c r="F3551" t="s">
        <v>812</v>
      </c>
    </row>
    <row r="3552" spans="1:6" x14ac:dyDescent="0.3">
      <c r="A3552">
        <f>VLOOKUP('Start Here'!$B$2,EntityNumber,2,FALSE)</f>
        <v>510002</v>
      </c>
      <c r="B3552" s="131">
        <f>YEAR('Start Here'!$B$5)</f>
        <v>2025</v>
      </c>
      <c r="C3552" s="213" t="str">
        <f>IF(ISBLANK('Combining-Exhibit 4'!$Q$7),"",'Combining-Exhibit 4'!$Q$7)</f>
        <v/>
      </c>
      <c r="D3552">
        <v>35300</v>
      </c>
      <c r="E3552" s="115">
        <f>'Combining-Exhibit 4'!Q$94</f>
        <v>0</v>
      </c>
      <c r="F3552" t="s">
        <v>812</v>
      </c>
    </row>
    <row r="3553" spans="1:6" x14ac:dyDescent="0.3">
      <c r="A3553">
        <f>VLOOKUP('Start Here'!$B$2,EntityNumber,2,FALSE)</f>
        <v>510002</v>
      </c>
      <c r="B3553" s="131">
        <f>YEAR('Start Here'!$B$5)</f>
        <v>2025</v>
      </c>
      <c r="C3553" s="213" t="str">
        <f>IF(ISBLANK('Combining-Exhibit 4'!$Q$7),"",'Combining-Exhibit 4'!$Q$7)</f>
        <v/>
      </c>
      <c r="D3553">
        <v>35900</v>
      </c>
      <c r="E3553" s="115">
        <f>'Combining-Exhibit 4'!Q$95</f>
        <v>0</v>
      </c>
      <c r="F3553" t="s">
        <v>812</v>
      </c>
    </row>
    <row r="3554" spans="1:6" x14ac:dyDescent="0.3">
      <c r="A3554">
        <f>VLOOKUP('Start Here'!$B$2,EntityNumber,2,FALSE)</f>
        <v>510002</v>
      </c>
      <c r="B3554" s="131">
        <f>YEAR('Start Here'!$B$5)</f>
        <v>2025</v>
      </c>
      <c r="C3554" s="213" t="str">
        <f>IF(ISBLANK('Combining-Exhibit 4'!$Q$7),"",'Combining-Exhibit 4'!$Q$7)</f>
        <v/>
      </c>
      <c r="D3554">
        <v>36100</v>
      </c>
      <c r="E3554" s="115">
        <f>'Combining-Exhibit 4'!Q$99</f>
        <v>0</v>
      </c>
      <c r="F3554" t="s">
        <v>812</v>
      </c>
    </row>
    <row r="3555" spans="1:6" x14ac:dyDescent="0.3">
      <c r="A3555">
        <f>VLOOKUP('Start Here'!$B$2,EntityNumber,2,FALSE)</f>
        <v>510002</v>
      </c>
      <c r="B3555" s="131">
        <f>YEAR('Start Here'!$B$5)</f>
        <v>2025</v>
      </c>
      <c r="C3555" s="213" t="str">
        <f>IF(ISBLANK('Combining-Exhibit 4'!$Q$7),"",'Combining-Exhibit 4'!$Q$7)</f>
        <v/>
      </c>
      <c r="D3555">
        <v>36200</v>
      </c>
      <c r="E3555" s="115">
        <f>'Combining-Exhibit 4'!Q$100</f>
        <v>0</v>
      </c>
      <c r="F3555" t="s">
        <v>812</v>
      </c>
    </row>
    <row r="3556" spans="1:6" x14ac:dyDescent="0.3">
      <c r="A3556">
        <f>VLOOKUP('Start Here'!$B$2,EntityNumber,2,FALSE)</f>
        <v>510002</v>
      </c>
      <c r="B3556" s="131">
        <f>YEAR('Start Here'!$B$5)</f>
        <v>2025</v>
      </c>
      <c r="C3556" s="213" t="str">
        <f>IF(ISBLANK('Combining-Exhibit 4'!$Q$7),"",'Combining-Exhibit 4'!$Q$7)</f>
        <v/>
      </c>
      <c r="D3556">
        <v>36300</v>
      </c>
      <c r="E3556" s="115">
        <f>'Combining-Exhibit 4'!Q$101</f>
        <v>0</v>
      </c>
      <c r="F3556" t="s">
        <v>812</v>
      </c>
    </row>
    <row r="3557" spans="1:6" x14ac:dyDescent="0.3">
      <c r="A3557">
        <f>VLOOKUP('Start Here'!$B$2,EntityNumber,2,FALSE)</f>
        <v>510002</v>
      </c>
      <c r="B3557" s="131">
        <f>YEAR('Start Here'!$B$5)</f>
        <v>2025</v>
      </c>
      <c r="C3557" s="213" t="str">
        <f>IF(ISBLANK('Combining-Exhibit 4'!$Q$7),"",'Combining-Exhibit 4'!$Q$7)</f>
        <v/>
      </c>
      <c r="D3557">
        <v>36500</v>
      </c>
      <c r="E3557" s="115">
        <f>'Combining-Exhibit 4'!Q$102</f>
        <v>0</v>
      </c>
      <c r="F3557" t="s">
        <v>812</v>
      </c>
    </row>
    <row r="3558" spans="1:6" x14ac:dyDescent="0.3">
      <c r="A3558">
        <f>VLOOKUP('Start Here'!$B$2,EntityNumber,2,FALSE)</f>
        <v>510002</v>
      </c>
      <c r="B3558" s="131">
        <f>YEAR('Start Here'!$B$5)</f>
        <v>2025</v>
      </c>
      <c r="C3558" s="213" t="str">
        <f>IF(ISBLANK('Combining-Exhibit 4'!$Q$7),"",'Combining-Exhibit 4'!$Q$7)</f>
        <v/>
      </c>
      <c r="D3558">
        <v>36600</v>
      </c>
      <c r="E3558" s="115">
        <f>'Combining-Exhibit 4'!Q$103</f>
        <v>0</v>
      </c>
      <c r="F3558" t="s">
        <v>812</v>
      </c>
    </row>
    <row r="3559" spans="1:6" x14ac:dyDescent="0.3">
      <c r="A3559">
        <f>VLOOKUP('Start Here'!$B$2,EntityNumber,2,FALSE)</f>
        <v>510002</v>
      </c>
      <c r="B3559" s="131">
        <f>YEAR('Start Here'!$B$5)</f>
        <v>2025</v>
      </c>
      <c r="C3559" s="213" t="str">
        <f>IF(ISBLANK('Combining-Exhibit 4'!$Q$7),"",'Combining-Exhibit 4'!$Q$7)</f>
        <v/>
      </c>
      <c r="D3559">
        <v>36900</v>
      </c>
      <c r="E3559" s="115">
        <f>'Combining-Exhibit 4'!Q$104</f>
        <v>0</v>
      </c>
      <c r="F3559" t="s">
        <v>812</v>
      </c>
    </row>
    <row r="3560" spans="1:6" x14ac:dyDescent="0.3">
      <c r="A3560">
        <f>VLOOKUP('Start Here'!$B$2,EntityNumber,2,FALSE)</f>
        <v>510002</v>
      </c>
      <c r="B3560" s="131">
        <f>YEAR('Start Here'!$B$5)</f>
        <v>2025</v>
      </c>
      <c r="C3560" s="213" t="str">
        <f>IF(ISBLANK('Combining-Exhibit 4'!$Q$7),"",'Combining-Exhibit 4'!$Q$7)</f>
        <v/>
      </c>
      <c r="D3560">
        <v>411100</v>
      </c>
      <c r="E3560" s="115">
        <f>'Combining-Exhibit 4'!Q$111</f>
        <v>0</v>
      </c>
      <c r="F3560" t="s">
        <v>812</v>
      </c>
    </row>
    <row r="3561" spans="1:6" x14ac:dyDescent="0.3">
      <c r="A3561">
        <f>VLOOKUP('Start Here'!$B$2,EntityNumber,2,FALSE)</f>
        <v>510002</v>
      </c>
      <c r="B3561" s="131">
        <f>YEAR('Start Here'!$B$5)</f>
        <v>2025</v>
      </c>
      <c r="C3561" s="213" t="str">
        <f>IF(ISBLANK('Combining-Exhibit 4'!$Q$7),"",'Combining-Exhibit 4'!$Q$7)</f>
        <v/>
      </c>
      <c r="D3561">
        <v>412000</v>
      </c>
      <c r="E3561" s="115">
        <f>'Combining-Exhibit 4'!Q$112</f>
        <v>0</v>
      </c>
      <c r="F3561" t="s">
        <v>812</v>
      </c>
    </row>
    <row r="3562" spans="1:6" x14ac:dyDescent="0.3">
      <c r="A3562">
        <f>VLOOKUP('Start Here'!$B$2,EntityNumber,2,FALSE)</f>
        <v>510002</v>
      </c>
      <c r="B3562" s="131">
        <f>YEAR('Start Here'!$B$5)</f>
        <v>2025</v>
      </c>
      <c r="C3562" s="213" t="str">
        <f>IF(ISBLANK('Combining-Exhibit 4'!$Q$7),"",'Combining-Exhibit 4'!$Q$7)</f>
        <v/>
      </c>
      <c r="D3562">
        <v>413000</v>
      </c>
      <c r="E3562" s="115">
        <f>'Combining-Exhibit 4'!Q$113</f>
        <v>0</v>
      </c>
      <c r="F3562" t="s">
        <v>812</v>
      </c>
    </row>
    <row r="3563" spans="1:6" x14ac:dyDescent="0.3">
      <c r="A3563">
        <f>VLOOKUP('Start Here'!$B$2,EntityNumber,2,FALSE)</f>
        <v>510002</v>
      </c>
      <c r="B3563" s="131">
        <f>YEAR('Start Here'!$B$5)</f>
        <v>2025</v>
      </c>
      <c r="C3563" s="213" t="str">
        <f>IF(ISBLANK('Combining-Exhibit 4'!$Q$7),"",'Combining-Exhibit 4'!$Q$7)</f>
        <v/>
      </c>
      <c r="D3563">
        <v>414100</v>
      </c>
      <c r="E3563" s="115">
        <f>'Combining-Exhibit 4'!Q$115</f>
        <v>0</v>
      </c>
      <c r="F3563" t="s">
        <v>812</v>
      </c>
    </row>
    <row r="3564" spans="1:6" x14ac:dyDescent="0.3">
      <c r="A3564">
        <f>VLOOKUP('Start Here'!$B$2,EntityNumber,2,FALSE)</f>
        <v>510002</v>
      </c>
      <c r="B3564" s="131">
        <f>YEAR('Start Here'!$B$5)</f>
        <v>2025</v>
      </c>
      <c r="C3564" s="213" t="str">
        <f>IF(ISBLANK('Combining-Exhibit 4'!$Q$7),"",'Combining-Exhibit 4'!$Q$7)</f>
        <v/>
      </c>
      <c r="D3564">
        <v>414200</v>
      </c>
      <c r="E3564" s="115">
        <f>'Combining-Exhibit 4'!Q$116</f>
        <v>0</v>
      </c>
      <c r="F3564" t="s">
        <v>812</v>
      </c>
    </row>
    <row r="3565" spans="1:6" x14ac:dyDescent="0.3">
      <c r="A3565">
        <f>VLOOKUP('Start Here'!$B$2,EntityNumber,2,FALSE)</f>
        <v>510002</v>
      </c>
      <c r="B3565" s="131">
        <f>YEAR('Start Here'!$B$5)</f>
        <v>2025</v>
      </c>
      <c r="C3565" s="213" t="str">
        <f>IF(ISBLANK('Combining-Exhibit 4'!$Q$7),"",'Combining-Exhibit 4'!$Q$7)</f>
        <v/>
      </c>
      <c r="D3565">
        <v>414300</v>
      </c>
      <c r="E3565" s="115">
        <f>'Combining-Exhibit 4'!Q$117</f>
        <v>0</v>
      </c>
      <c r="F3565" t="s">
        <v>812</v>
      </c>
    </row>
    <row r="3566" spans="1:6" x14ac:dyDescent="0.3">
      <c r="A3566">
        <f>VLOOKUP('Start Here'!$B$2,EntityNumber,2,FALSE)</f>
        <v>510002</v>
      </c>
      <c r="B3566" s="131">
        <f>YEAR('Start Here'!$B$5)</f>
        <v>2025</v>
      </c>
      <c r="C3566" s="213" t="str">
        <f>IF(ISBLANK('Combining-Exhibit 4'!$Q$7),"",'Combining-Exhibit 4'!$Q$7)</f>
        <v/>
      </c>
      <c r="D3566">
        <v>414900</v>
      </c>
      <c r="E3566" s="115">
        <f>'Combining-Exhibit 4'!Q$118</f>
        <v>0</v>
      </c>
      <c r="F3566" t="s">
        <v>812</v>
      </c>
    </row>
    <row r="3567" spans="1:6" x14ac:dyDescent="0.3">
      <c r="A3567">
        <f>VLOOKUP('Start Here'!$B$2,EntityNumber,2,FALSE)</f>
        <v>510002</v>
      </c>
      <c r="B3567" s="131">
        <f>YEAR('Start Here'!$B$5)</f>
        <v>2025</v>
      </c>
      <c r="C3567" s="213" t="str">
        <f>IF(ISBLANK('Combining-Exhibit 4'!$Q$7),"",'Combining-Exhibit 4'!$Q$7)</f>
        <v/>
      </c>
      <c r="D3567">
        <v>415100</v>
      </c>
      <c r="E3567" s="115">
        <f>'Combining-Exhibit 4'!Q$120</f>
        <v>0</v>
      </c>
      <c r="F3567" t="s">
        <v>812</v>
      </c>
    </row>
    <row r="3568" spans="1:6" x14ac:dyDescent="0.3">
      <c r="A3568">
        <f>VLOOKUP('Start Here'!$B$2,EntityNumber,2,FALSE)</f>
        <v>510002</v>
      </c>
      <c r="B3568" s="131">
        <f>YEAR('Start Here'!$B$5)</f>
        <v>2025</v>
      </c>
      <c r="C3568" s="213" t="str">
        <f>IF(ISBLANK('Combining-Exhibit 4'!$Q$7),"",'Combining-Exhibit 4'!$Q$7)</f>
        <v/>
      </c>
      <c r="D3568">
        <v>415200</v>
      </c>
      <c r="E3568" s="115">
        <f>'Combining-Exhibit 4'!Q$121</f>
        <v>0</v>
      </c>
      <c r="F3568" t="s">
        <v>812</v>
      </c>
    </row>
    <row r="3569" spans="1:6" x14ac:dyDescent="0.3">
      <c r="A3569">
        <f>VLOOKUP('Start Here'!$B$2,EntityNumber,2,FALSE)</f>
        <v>510002</v>
      </c>
      <c r="B3569" s="131">
        <f>YEAR('Start Here'!$B$5)</f>
        <v>2025</v>
      </c>
      <c r="C3569" s="213" t="str">
        <f>IF(ISBLANK('Combining-Exhibit 4'!$Q$7),"",'Combining-Exhibit 4'!$Q$7)</f>
        <v/>
      </c>
      <c r="D3569">
        <v>415300</v>
      </c>
      <c r="E3569" s="115">
        <f>'Combining-Exhibit 4'!Q$122</f>
        <v>0</v>
      </c>
      <c r="F3569" t="s">
        <v>812</v>
      </c>
    </row>
    <row r="3570" spans="1:6" x14ac:dyDescent="0.3">
      <c r="A3570">
        <f>VLOOKUP('Start Here'!$B$2,EntityNumber,2,FALSE)</f>
        <v>510002</v>
      </c>
      <c r="B3570" s="131">
        <f>YEAR('Start Here'!$B$5)</f>
        <v>2025</v>
      </c>
      <c r="C3570" s="213" t="str">
        <f>IF(ISBLANK('Combining-Exhibit 4'!$Q$7),"",'Combining-Exhibit 4'!$Q$7)</f>
        <v/>
      </c>
      <c r="D3570">
        <v>415400</v>
      </c>
      <c r="E3570" s="115">
        <f>'Combining-Exhibit 4'!Q$123</f>
        <v>0</v>
      </c>
      <c r="F3570" t="s">
        <v>812</v>
      </c>
    </row>
    <row r="3571" spans="1:6" x14ac:dyDescent="0.3">
      <c r="A3571">
        <f>VLOOKUP('Start Here'!$B$2,EntityNumber,2,FALSE)</f>
        <v>510002</v>
      </c>
      <c r="B3571" s="131">
        <f>YEAR('Start Here'!$B$5)</f>
        <v>2025</v>
      </c>
      <c r="C3571" s="213" t="str">
        <f>IF(ISBLANK('Combining-Exhibit 4'!$Q$7),"",'Combining-Exhibit 4'!$Q$7)</f>
        <v/>
      </c>
      <c r="D3571">
        <v>415900</v>
      </c>
      <c r="E3571" s="115">
        <f>'Combining-Exhibit 4'!Q$124</f>
        <v>0</v>
      </c>
      <c r="F3571" t="s">
        <v>812</v>
      </c>
    </row>
    <row r="3572" spans="1:6" x14ac:dyDescent="0.3">
      <c r="A3572">
        <f>VLOOKUP('Start Here'!$B$2,EntityNumber,2,FALSE)</f>
        <v>510002</v>
      </c>
      <c r="B3572" s="131">
        <f>YEAR('Start Here'!$B$5)</f>
        <v>2025</v>
      </c>
      <c r="C3572" s="213" t="str">
        <f>IF(ISBLANK('Combining-Exhibit 4'!$Q$7),"",'Combining-Exhibit 4'!$Q$7)</f>
        <v/>
      </c>
      <c r="D3572">
        <v>416100</v>
      </c>
      <c r="E3572" s="115">
        <f>'Combining-Exhibit 4'!Q$126</f>
        <v>0</v>
      </c>
      <c r="F3572" t="s">
        <v>812</v>
      </c>
    </row>
    <row r="3573" spans="1:6" x14ac:dyDescent="0.3">
      <c r="A3573">
        <f>VLOOKUP('Start Here'!$B$2,EntityNumber,2,FALSE)</f>
        <v>510002</v>
      </c>
      <c r="B3573" s="131">
        <f>YEAR('Start Here'!$B$5)</f>
        <v>2025</v>
      </c>
      <c r="C3573" s="213" t="str">
        <f>IF(ISBLANK('Combining-Exhibit 4'!$Q$7),"",'Combining-Exhibit 4'!$Q$7)</f>
        <v/>
      </c>
      <c r="D3573">
        <v>416200</v>
      </c>
      <c r="E3573" s="115">
        <f>'Combining-Exhibit 4'!Q$127</f>
        <v>0</v>
      </c>
      <c r="F3573" t="s">
        <v>812</v>
      </c>
    </row>
    <row r="3574" spans="1:6" x14ac:dyDescent="0.3">
      <c r="A3574">
        <f>VLOOKUP('Start Here'!$B$2,EntityNumber,2,FALSE)</f>
        <v>510002</v>
      </c>
      <c r="B3574" s="131">
        <f>YEAR('Start Here'!$B$5)</f>
        <v>2025</v>
      </c>
      <c r="C3574" s="213" t="str">
        <f>IF(ISBLANK('Combining-Exhibit 4'!$Q$7),"",'Combining-Exhibit 4'!$Q$7)</f>
        <v/>
      </c>
      <c r="D3574">
        <v>416300</v>
      </c>
      <c r="E3574" s="115">
        <f>'Combining-Exhibit 4'!Q$128</f>
        <v>0</v>
      </c>
      <c r="F3574" t="s">
        <v>812</v>
      </c>
    </row>
    <row r="3575" spans="1:6" x14ac:dyDescent="0.3">
      <c r="A3575">
        <f>VLOOKUP('Start Here'!$B$2,EntityNumber,2,FALSE)</f>
        <v>510002</v>
      </c>
      <c r="B3575" s="131">
        <f>YEAR('Start Here'!$B$5)</f>
        <v>2025</v>
      </c>
      <c r="C3575" s="213" t="str">
        <f>IF(ISBLANK('Combining-Exhibit 4'!$Q$7),"",'Combining-Exhibit 4'!$Q$7)</f>
        <v/>
      </c>
      <c r="D3575">
        <v>416400</v>
      </c>
      <c r="E3575" s="115">
        <f>'Combining-Exhibit 4'!Q$129</f>
        <v>0</v>
      </c>
      <c r="F3575" t="s">
        <v>812</v>
      </c>
    </row>
    <row r="3576" spans="1:6" x14ac:dyDescent="0.3">
      <c r="A3576">
        <f>VLOOKUP('Start Here'!$B$2,EntityNumber,2,FALSE)</f>
        <v>510002</v>
      </c>
      <c r="B3576" s="131">
        <f>YEAR('Start Here'!$B$5)</f>
        <v>2025</v>
      </c>
      <c r="C3576" s="213" t="str">
        <f>IF(ISBLANK('Combining-Exhibit 4'!$Q$7),"",'Combining-Exhibit 4'!$Q$7)</f>
        <v/>
      </c>
      <c r="D3576">
        <v>416500</v>
      </c>
      <c r="E3576" s="115">
        <f>'Combining-Exhibit 4'!Q$130</f>
        <v>0</v>
      </c>
      <c r="F3576" t="s">
        <v>812</v>
      </c>
    </row>
    <row r="3577" spans="1:6" x14ac:dyDescent="0.3">
      <c r="A3577">
        <f>VLOOKUP('Start Here'!$B$2,EntityNumber,2,FALSE)</f>
        <v>510002</v>
      </c>
      <c r="B3577" s="131">
        <f>YEAR('Start Here'!$B$5)</f>
        <v>2025</v>
      </c>
      <c r="C3577" s="213" t="str">
        <f>IF(ISBLANK('Combining-Exhibit 4'!$Q$7),"",'Combining-Exhibit 4'!$Q$7)</f>
        <v/>
      </c>
      <c r="D3577">
        <v>416600</v>
      </c>
      <c r="E3577" s="115">
        <f>'Combining-Exhibit 4'!Q$131</f>
        <v>0</v>
      </c>
      <c r="F3577" t="s">
        <v>812</v>
      </c>
    </row>
    <row r="3578" spans="1:6" x14ac:dyDescent="0.3">
      <c r="A3578">
        <f>VLOOKUP('Start Here'!$B$2,EntityNumber,2,FALSE)</f>
        <v>510002</v>
      </c>
      <c r="B3578" s="131">
        <f>YEAR('Start Here'!$B$5)</f>
        <v>2025</v>
      </c>
      <c r="C3578" s="213" t="str">
        <f>IF(ISBLANK('Combining-Exhibit 4'!$Q$7),"",'Combining-Exhibit 4'!$Q$7)</f>
        <v/>
      </c>
      <c r="D3578">
        <v>416700</v>
      </c>
      <c r="E3578" s="115">
        <f>'Combining-Exhibit 4'!Q$132</f>
        <v>0</v>
      </c>
      <c r="F3578" t="s">
        <v>812</v>
      </c>
    </row>
    <row r="3579" spans="1:6" x14ac:dyDescent="0.3">
      <c r="A3579">
        <f>VLOOKUP('Start Here'!$B$2,EntityNumber,2,FALSE)</f>
        <v>510002</v>
      </c>
      <c r="B3579" s="131">
        <f>YEAR('Start Here'!$B$5)</f>
        <v>2025</v>
      </c>
      <c r="C3579" s="213" t="str">
        <f>IF(ISBLANK('Combining-Exhibit 4'!$Q$7),"",'Combining-Exhibit 4'!$Q$7)</f>
        <v/>
      </c>
      <c r="D3579">
        <v>416800</v>
      </c>
      <c r="E3579" s="115">
        <f>'Combining-Exhibit 4'!Q$133</f>
        <v>0</v>
      </c>
      <c r="F3579" t="s">
        <v>812</v>
      </c>
    </row>
    <row r="3580" spans="1:6" x14ac:dyDescent="0.3">
      <c r="A3580">
        <f>VLOOKUP('Start Here'!$B$2,EntityNumber,2,FALSE)</f>
        <v>510002</v>
      </c>
      <c r="B3580" s="131">
        <f>YEAR('Start Here'!$B$5)</f>
        <v>2025</v>
      </c>
      <c r="C3580" s="213" t="str">
        <f>IF(ISBLANK('Combining-Exhibit 4'!$Q$7),"",'Combining-Exhibit 4'!$Q$7)</f>
        <v/>
      </c>
      <c r="D3580">
        <v>416900</v>
      </c>
      <c r="E3580" s="115">
        <f>'Combining-Exhibit 4'!Q$134</f>
        <v>0</v>
      </c>
      <c r="F3580" t="s">
        <v>812</v>
      </c>
    </row>
    <row r="3581" spans="1:6" x14ac:dyDescent="0.3">
      <c r="A3581">
        <f>VLOOKUP('Start Here'!$B$2,EntityNumber,2,FALSE)</f>
        <v>510002</v>
      </c>
      <c r="B3581" s="131">
        <f>YEAR('Start Here'!$B$5)</f>
        <v>2025</v>
      </c>
      <c r="C3581" s="213" t="str">
        <f>IF(ISBLANK('Combining-Exhibit 4'!$Q$7),"",'Combining-Exhibit 4'!$Q$7)</f>
        <v/>
      </c>
      <c r="D3581">
        <v>417000</v>
      </c>
      <c r="E3581" s="115">
        <f>'Combining-Exhibit 4'!Q$135</f>
        <v>0</v>
      </c>
      <c r="F3581" t="s">
        <v>812</v>
      </c>
    </row>
    <row r="3582" spans="1:6" x14ac:dyDescent="0.3">
      <c r="A3582">
        <f>VLOOKUP('Start Here'!$B$2,EntityNumber,2,FALSE)</f>
        <v>510002</v>
      </c>
      <c r="B3582" s="131">
        <f>YEAR('Start Here'!$B$5)</f>
        <v>2025</v>
      </c>
      <c r="C3582" s="213" t="str">
        <f>IF(ISBLANK('Combining-Exhibit 4'!$Q$7),"",'Combining-Exhibit 4'!$Q$7)</f>
        <v/>
      </c>
      <c r="D3582">
        <v>417100</v>
      </c>
      <c r="E3582" s="115">
        <f>'Combining-Exhibit 4'!Q$136</f>
        <v>0</v>
      </c>
      <c r="F3582" t="s">
        <v>812</v>
      </c>
    </row>
    <row r="3583" spans="1:6" x14ac:dyDescent="0.3">
      <c r="A3583">
        <f>VLOOKUP('Start Here'!$B$2,EntityNumber,2,FALSE)</f>
        <v>510002</v>
      </c>
      <c r="B3583" s="131">
        <f>YEAR('Start Here'!$B$5)</f>
        <v>2025</v>
      </c>
      <c r="C3583" s="213" t="str">
        <f>IF(ISBLANK('Combining-Exhibit 4'!$Q$7),"",'Combining-Exhibit 4'!$Q$7)</f>
        <v/>
      </c>
      <c r="D3583">
        <v>417200</v>
      </c>
      <c r="E3583" s="115">
        <f>'Combining-Exhibit 4'!Q$137</f>
        <v>0</v>
      </c>
      <c r="F3583" t="s">
        <v>812</v>
      </c>
    </row>
    <row r="3584" spans="1:6" x14ac:dyDescent="0.3">
      <c r="A3584">
        <f>VLOOKUP('Start Here'!$B$2,EntityNumber,2,FALSE)</f>
        <v>510002</v>
      </c>
      <c r="B3584" s="131">
        <f>YEAR('Start Here'!$B$5)</f>
        <v>2025</v>
      </c>
      <c r="C3584" s="213" t="str">
        <f>IF(ISBLANK('Combining-Exhibit 4'!$Q$7),"",'Combining-Exhibit 4'!$Q$7)</f>
        <v/>
      </c>
      <c r="D3584">
        <v>421100</v>
      </c>
      <c r="E3584" s="115">
        <f>'Combining-Exhibit 4'!Q$142</f>
        <v>0</v>
      </c>
      <c r="F3584" t="s">
        <v>812</v>
      </c>
    </row>
    <row r="3585" spans="1:6" x14ac:dyDescent="0.3">
      <c r="A3585">
        <f>VLOOKUP('Start Here'!$B$2,EntityNumber,2,FALSE)</f>
        <v>510002</v>
      </c>
      <c r="B3585" s="131">
        <f>YEAR('Start Here'!$B$5)</f>
        <v>2025</v>
      </c>
      <c r="C3585" s="213" t="str">
        <f>IF(ISBLANK('Combining-Exhibit 4'!$Q$7),"",'Combining-Exhibit 4'!$Q$7)</f>
        <v/>
      </c>
      <c r="D3585">
        <v>421200</v>
      </c>
      <c r="E3585" s="115">
        <f>'Combining-Exhibit 4'!Q$143</f>
        <v>0</v>
      </c>
      <c r="F3585" t="s">
        <v>812</v>
      </c>
    </row>
    <row r="3586" spans="1:6" x14ac:dyDescent="0.3">
      <c r="A3586">
        <f>VLOOKUP('Start Here'!$B$2,EntityNumber,2,FALSE)</f>
        <v>510002</v>
      </c>
      <c r="B3586" s="131">
        <f>YEAR('Start Here'!$B$5)</f>
        <v>2025</v>
      </c>
      <c r="C3586" s="213" t="str">
        <f>IF(ISBLANK('Combining-Exhibit 4'!$Q$7),"",'Combining-Exhibit 4'!$Q$7)</f>
        <v/>
      </c>
      <c r="D3586">
        <v>421300</v>
      </c>
      <c r="E3586" s="115">
        <f>'Combining-Exhibit 4'!Q$144</f>
        <v>0</v>
      </c>
      <c r="F3586" t="s">
        <v>812</v>
      </c>
    </row>
    <row r="3587" spans="1:6" x14ac:dyDescent="0.3">
      <c r="A3587">
        <f>VLOOKUP('Start Here'!$B$2,EntityNumber,2,FALSE)</f>
        <v>510002</v>
      </c>
      <c r="B3587" s="131">
        <f>YEAR('Start Here'!$B$5)</f>
        <v>2025</v>
      </c>
      <c r="C3587" s="213" t="str">
        <f>IF(ISBLANK('Combining-Exhibit 4'!$Q$7),"",'Combining-Exhibit 4'!$Q$7)</f>
        <v/>
      </c>
      <c r="D3587">
        <v>421400</v>
      </c>
      <c r="E3587" s="115">
        <f>'Combining-Exhibit 4'!Q$145</f>
        <v>0</v>
      </c>
      <c r="F3587" t="s">
        <v>812</v>
      </c>
    </row>
    <row r="3588" spans="1:6" x14ac:dyDescent="0.3">
      <c r="A3588">
        <f>VLOOKUP('Start Here'!$B$2,EntityNumber,2,FALSE)</f>
        <v>510002</v>
      </c>
      <c r="B3588" s="131">
        <f>YEAR('Start Here'!$B$5)</f>
        <v>2025</v>
      </c>
      <c r="C3588" s="213" t="str">
        <f>IF(ISBLANK('Combining-Exhibit 4'!$Q$7),"",'Combining-Exhibit 4'!$Q$7)</f>
        <v/>
      </c>
      <c r="D3588">
        <v>421500</v>
      </c>
      <c r="E3588" s="115">
        <f>'Combining-Exhibit 4'!Q$146</f>
        <v>0</v>
      </c>
      <c r="F3588" t="s">
        <v>812</v>
      </c>
    </row>
    <row r="3589" spans="1:6" x14ac:dyDescent="0.3">
      <c r="A3589">
        <f>VLOOKUP('Start Here'!$B$2,EntityNumber,2,FALSE)</f>
        <v>510002</v>
      </c>
      <c r="B3589" s="131">
        <f>YEAR('Start Here'!$B$5)</f>
        <v>2025</v>
      </c>
      <c r="C3589" s="213" t="str">
        <f>IF(ISBLANK('Combining-Exhibit 4'!$Q$7),"",'Combining-Exhibit 4'!$Q$7)</f>
        <v/>
      </c>
      <c r="D3589">
        <v>421900</v>
      </c>
      <c r="E3589" s="115">
        <f>'Combining-Exhibit 4'!Q$147</f>
        <v>0</v>
      </c>
      <c r="F3589" t="s">
        <v>812</v>
      </c>
    </row>
    <row r="3590" spans="1:6" x14ac:dyDescent="0.3">
      <c r="A3590">
        <f>VLOOKUP('Start Here'!$B$2,EntityNumber,2,FALSE)</f>
        <v>510002</v>
      </c>
      <c r="B3590" s="131">
        <f>YEAR('Start Here'!$B$5)</f>
        <v>2025</v>
      </c>
      <c r="C3590" s="213" t="str">
        <f>IF(ISBLANK('Combining-Exhibit 4'!$Q$7),"",'Combining-Exhibit 4'!$Q$7)</f>
        <v/>
      </c>
      <c r="D3590">
        <v>422100</v>
      </c>
      <c r="E3590" s="115">
        <f>'Combining-Exhibit 4'!Q$149</f>
        <v>0</v>
      </c>
      <c r="F3590" t="s">
        <v>812</v>
      </c>
    </row>
    <row r="3591" spans="1:6" x14ac:dyDescent="0.3">
      <c r="A3591">
        <f>VLOOKUP('Start Here'!$B$2,EntityNumber,2,FALSE)</f>
        <v>510002</v>
      </c>
      <c r="B3591" s="131">
        <f>YEAR('Start Here'!$B$5)</f>
        <v>2025</v>
      </c>
      <c r="C3591" s="213" t="str">
        <f>IF(ISBLANK('Combining-Exhibit 4'!$Q$7),"",'Combining-Exhibit 4'!$Q$7)</f>
        <v/>
      </c>
      <c r="D3591">
        <v>422200</v>
      </c>
      <c r="E3591" s="115">
        <f>'Combining-Exhibit 4'!Q$150</f>
        <v>0</v>
      </c>
      <c r="F3591" t="s">
        <v>812</v>
      </c>
    </row>
    <row r="3592" spans="1:6" x14ac:dyDescent="0.3">
      <c r="A3592">
        <f>VLOOKUP('Start Here'!$B$2,EntityNumber,2,FALSE)</f>
        <v>510002</v>
      </c>
      <c r="B3592" s="131">
        <f>YEAR('Start Here'!$B$5)</f>
        <v>2025</v>
      </c>
      <c r="C3592" s="213" t="str">
        <f>IF(ISBLANK('Combining-Exhibit 4'!$Q$7),"",'Combining-Exhibit 4'!$Q$7)</f>
        <v/>
      </c>
      <c r="D3592">
        <v>422300</v>
      </c>
      <c r="E3592" s="115">
        <f>'Combining-Exhibit 4'!Q$151</f>
        <v>0</v>
      </c>
      <c r="F3592" t="s">
        <v>812</v>
      </c>
    </row>
    <row r="3593" spans="1:6" x14ac:dyDescent="0.3">
      <c r="A3593">
        <f>VLOOKUP('Start Here'!$B$2,EntityNumber,2,FALSE)</f>
        <v>510002</v>
      </c>
      <c r="B3593" s="131">
        <f>YEAR('Start Here'!$B$5)</f>
        <v>2025</v>
      </c>
      <c r="C3593" s="213" t="str">
        <f>IF(ISBLANK('Combining-Exhibit 4'!$Q$7),"",'Combining-Exhibit 4'!$Q$7)</f>
        <v/>
      </c>
      <c r="D3593">
        <v>422500</v>
      </c>
      <c r="E3593" s="115">
        <f>'Combining-Exhibit 4'!Q$152</f>
        <v>0</v>
      </c>
      <c r="F3593" t="s">
        <v>812</v>
      </c>
    </row>
    <row r="3594" spans="1:6" x14ac:dyDescent="0.3">
      <c r="A3594">
        <f>VLOOKUP('Start Here'!$B$2,EntityNumber,2,FALSE)</f>
        <v>510002</v>
      </c>
      <c r="B3594" s="131">
        <f>YEAR('Start Here'!$B$5)</f>
        <v>2025</v>
      </c>
      <c r="C3594" s="213" t="str">
        <f>IF(ISBLANK('Combining-Exhibit 4'!$Q$7),"",'Combining-Exhibit 4'!$Q$7)</f>
        <v/>
      </c>
      <c r="D3594">
        <v>422900</v>
      </c>
      <c r="E3594" s="115">
        <f>'Combining-Exhibit 4'!Q$153</f>
        <v>0</v>
      </c>
      <c r="F3594" t="s">
        <v>812</v>
      </c>
    </row>
    <row r="3595" spans="1:6" x14ac:dyDescent="0.3">
      <c r="A3595">
        <f>VLOOKUP('Start Here'!$B$2,EntityNumber,2,FALSE)</f>
        <v>510002</v>
      </c>
      <c r="B3595" s="131">
        <f>YEAR('Start Here'!$B$5)</f>
        <v>2025</v>
      </c>
      <c r="C3595" s="213" t="str">
        <f>IF(ISBLANK('Combining-Exhibit 4'!$Q$7),"",'Combining-Exhibit 4'!$Q$7)</f>
        <v/>
      </c>
      <c r="D3595">
        <v>431100</v>
      </c>
      <c r="E3595" s="115">
        <f>'Combining-Exhibit 4'!Q$158</f>
        <v>0</v>
      </c>
      <c r="F3595" t="s">
        <v>812</v>
      </c>
    </row>
    <row r="3596" spans="1:6" x14ac:dyDescent="0.3">
      <c r="A3596">
        <f>VLOOKUP('Start Here'!$B$2,EntityNumber,2,FALSE)</f>
        <v>510002</v>
      </c>
      <c r="B3596" s="131">
        <f>YEAR('Start Here'!$B$5)</f>
        <v>2025</v>
      </c>
      <c r="C3596" s="213" t="str">
        <f>IF(ISBLANK('Combining-Exhibit 4'!$Q$7),"",'Combining-Exhibit 4'!$Q$7)</f>
        <v/>
      </c>
      <c r="D3596">
        <v>432100</v>
      </c>
      <c r="E3596" s="115">
        <f>'Combining-Exhibit 4'!Q$160</f>
        <v>0</v>
      </c>
      <c r="F3596" t="s">
        <v>812</v>
      </c>
    </row>
    <row r="3597" spans="1:6" x14ac:dyDescent="0.3">
      <c r="A3597">
        <f>VLOOKUP('Start Here'!$B$2,EntityNumber,2,FALSE)</f>
        <v>510002</v>
      </c>
      <c r="B3597" s="131">
        <f>YEAR('Start Here'!$B$5)</f>
        <v>2025</v>
      </c>
      <c r="C3597" s="213" t="str">
        <f>IF(ISBLANK('Combining-Exhibit 4'!$Q$7),"",'Combining-Exhibit 4'!$Q$7)</f>
        <v/>
      </c>
      <c r="D3597">
        <v>432200</v>
      </c>
      <c r="E3597" s="115">
        <f>'Combining-Exhibit 4'!Q$161</f>
        <v>0</v>
      </c>
      <c r="F3597" t="s">
        <v>812</v>
      </c>
    </row>
    <row r="3598" spans="1:6" x14ac:dyDescent="0.3">
      <c r="A3598">
        <f>VLOOKUP('Start Here'!$B$2,EntityNumber,2,FALSE)</f>
        <v>510002</v>
      </c>
      <c r="B3598" s="131">
        <f>YEAR('Start Here'!$B$5)</f>
        <v>2025</v>
      </c>
      <c r="C3598" s="213" t="str">
        <f>IF(ISBLANK('Combining-Exhibit 4'!$Q$7),"",'Combining-Exhibit 4'!$Q$7)</f>
        <v/>
      </c>
      <c r="D3598">
        <v>433100</v>
      </c>
      <c r="E3598" s="115">
        <f>'Combining-Exhibit 4'!Q$163</f>
        <v>0</v>
      </c>
      <c r="F3598" t="s">
        <v>812</v>
      </c>
    </row>
    <row r="3599" spans="1:6" x14ac:dyDescent="0.3">
      <c r="A3599">
        <f>VLOOKUP('Start Here'!$B$2,EntityNumber,2,FALSE)</f>
        <v>510002</v>
      </c>
      <c r="B3599" s="131">
        <f>YEAR('Start Here'!$B$5)</f>
        <v>2025</v>
      </c>
      <c r="C3599" s="213" t="str">
        <f>IF(ISBLANK('Combining-Exhibit 4'!$Q$7),"",'Combining-Exhibit 4'!$Q$7)</f>
        <v/>
      </c>
      <c r="D3599">
        <v>433200</v>
      </c>
      <c r="E3599" s="115">
        <f>'Combining-Exhibit 4'!Q$164</f>
        <v>0</v>
      </c>
      <c r="F3599" t="s">
        <v>812</v>
      </c>
    </row>
    <row r="3600" spans="1:6" x14ac:dyDescent="0.3">
      <c r="A3600">
        <f>VLOOKUP('Start Here'!$B$2,EntityNumber,2,FALSE)</f>
        <v>510002</v>
      </c>
      <c r="B3600" s="131">
        <f>YEAR('Start Here'!$B$5)</f>
        <v>2025</v>
      </c>
      <c r="C3600" s="213" t="str">
        <f>IF(ISBLANK('Combining-Exhibit 4'!$Q$7),"",'Combining-Exhibit 4'!$Q$7)</f>
        <v/>
      </c>
      <c r="D3600">
        <v>433300</v>
      </c>
      <c r="E3600" s="115">
        <f>'Combining-Exhibit 4'!Q$165</f>
        <v>0</v>
      </c>
      <c r="F3600" t="s">
        <v>812</v>
      </c>
    </row>
    <row r="3601" spans="1:6" x14ac:dyDescent="0.3">
      <c r="A3601">
        <f>VLOOKUP('Start Here'!$B$2,EntityNumber,2,FALSE)</f>
        <v>510002</v>
      </c>
      <c r="B3601" s="131">
        <f>YEAR('Start Here'!$B$5)</f>
        <v>2025</v>
      </c>
      <c r="C3601" s="213" t="str">
        <f>IF(ISBLANK('Combining-Exhibit 4'!$Q$7),"",'Combining-Exhibit 4'!$Q$7)</f>
        <v/>
      </c>
      <c r="D3601">
        <v>434000</v>
      </c>
      <c r="E3601" s="115">
        <f>'Combining-Exhibit 4'!Q$166</f>
        <v>0</v>
      </c>
      <c r="F3601" t="s">
        <v>812</v>
      </c>
    </row>
    <row r="3602" spans="1:6" x14ac:dyDescent="0.3">
      <c r="A3602">
        <f>VLOOKUP('Start Here'!$B$2,EntityNumber,2,FALSE)</f>
        <v>510002</v>
      </c>
      <c r="B3602" s="131">
        <f>YEAR('Start Here'!$B$5)</f>
        <v>2025</v>
      </c>
      <c r="C3602" s="213" t="str">
        <f>IF(ISBLANK('Combining-Exhibit 4'!$Q$7),"",'Combining-Exhibit 4'!$Q$7)</f>
        <v/>
      </c>
      <c r="D3602">
        <v>439000</v>
      </c>
      <c r="E3602" s="115">
        <f>'Combining-Exhibit 4'!Q$167</f>
        <v>0</v>
      </c>
      <c r="F3602" t="s">
        <v>812</v>
      </c>
    </row>
    <row r="3603" spans="1:6" x14ac:dyDescent="0.3">
      <c r="A3603">
        <f>VLOOKUP('Start Here'!$B$2,EntityNumber,2,FALSE)</f>
        <v>510002</v>
      </c>
      <c r="B3603" s="131">
        <f>YEAR('Start Here'!$B$5)</f>
        <v>2025</v>
      </c>
      <c r="C3603" s="213" t="str">
        <f>IF(ISBLANK('Combining-Exhibit 4'!$Q$7),"",'Combining-Exhibit 4'!$Q$7)</f>
        <v/>
      </c>
      <c r="D3603">
        <v>441100</v>
      </c>
      <c r="E3603" s="115">
        <f>'Combining-Exhibit 4'!Q$172</f>
        <v>0</v>
      </c>
      <c r="F3603" t="s">
        <v>812</v>
      </c>
    </row>
    <row r="3604" spans="1:6" x14ac:dyDescent="0.3">
      <c r="A3604">
        <f>VLOOKUP('Start Here'!$B$2,EntityNumber,2,FALSE)</f>
        <v>510002</v>
      </c>
      <c r="B3604" s="131">
        <f>YEAR('Start Here'!$B$5)</f>
        <v>2025</v>
      </c>
      <c r="C3604" s="213" t="str">
        <f>IF(ISBLANK('Combining-Exhibit 4'!$Q$7),"",'Combining-Exhibit 4'!$Q$7)</f>
        <v/>
      </c>
      <c r="D3604">
        <v>441200</v>
      </c>
      <c r="E3604" s="115">
        <f>'Combining-Exhibit 4'!Q$173</f>
        <v>0</v>
      </c>
      <c r="F3604" t="s">
        <v>812</v>
      </c>
    </row>
    <row r="3605" spans="1:6" x14ac:dyDescent="0.3">
      <c r="A3605">
        <f>VLOOKUP('Start Here'!$B$2,EntityNumber,2,FALSE)</f>
        <v>510002</v>
      </c>
      <c r="B3605" s="131">
        <f>YEAR('Start Here'!$B$5)</f>
        <v>2025</v>
      </c>
      <c r="C3605" s="213" t="str">
        <f>IF(ISBLANK('Combining-Exhibit 4'!$Q$7),"",'Combining-Exhibit 4'!$Q$7)</f>
        <v/>
      </c>
      <c r="D3605">
        <v>441300</v>
      </c>
      <c r="E3605" s="115">
        <f>'Combining-Exhibit 4'!Q$174</f>
        <v>0</v>
      </c>
      <c r="F3605" t="s">
        <v>812</v>
      </c>
    </row>
    <row r="3606" spans="1:6" x14ac:dyDescent="0.3">
      <c r="A3606">
        <f>VLOOKUP('Start Here'!$B$2,EntityNumber,2,FALSE)</f>
        <v>510002</v>
      </c>
      <c r="B3606" s="131">
        <f>YEAR('Start Here'!$B$5)</f>
        <v>2025</v>
      </c>
      <c r="C3606" s="213" t="str">
        <f>IF(ISBLANK('Combining-Exhibit 4'!$Q$7),"",'Combining-Exhibit 4'!$Q$7)</f>
        <v/>
      </c>
      <c r="D3606">
        <v>441500</v>
      </c>
      <c r="E3606" s="115">
        <f>'Combining-Exhibit 4'!Q$175</f>
        <v>0</v>
      </c>
      <c r="F3606" t="s">
        <v>812</v>
      </c>
    </row>
    <row r="3607" spans="1:6" x14ac:dyDescent="0.3">
      <c r="A3607">
        <f>VLOOKUP('Start Here'!$B$2,EntityNumber,2,FALSE)</f>
        <v>510002</v>
      </c>
      <c r="B3607" s="131">
        <f>YEAR('Start Here'!$B$5)</f>
        <v>2025</v>
      </c>
      <c r="C3607" s="213" t="str">
        <f>IF(ISBLANK('Combining-Exhibit 4'!$Q$7),"",'Combining-Exhibit 4'!$Q$7)</f>
        <v/>
      </c>
      <c r="D3607">
        <v>441900</v>
      </c>
      <c r="E3607" s="115">
        <f>'Combining-Exhibit 4'!Q$176</f>
        <v>0</v>
      </c>
      <c r="F3607" t="s">
        <v>812</v>
      </c>
    </row>
    <row r="3608" spans="1:6" x14ac:dyDescent="0.3">
      <c r="A3608">
        <f>VLOOKUP('Start Here'!$B$2,EntityNumber,2,FALSE)</f>
        <v>510002</v>
      </c>
      <c r="B3608" s="131">
        <f>YEAR('Start Here'!$B$5)</f>
        <v>2025</v>
      </c>
      <c r="C3608" s="213" t="str">
        <f>IF(ISBLANK('Combining-Exhibit 4'!$Q$7),"",'Combining-Exhibit 4'!$Q$7)</f>
        <v/>
      </c>
      <c r="D3608">
        <v>442100</v>
      </c>
      <c r="E3608" s="115">
        <f>'Combining-Exhibit 4'!Q$178</f>
        <v>0</v>
      </c>
      <c r="F3608" t="s">
        <v>812</v>
      </c>
    </row>
    <row r="3609" spans="1:6" x14ac:dyDescent="0.3">
      <c r="A3609">
        <f>VLOOKUP('Start Here'!$B$2,EntityNumber,2,FALSE)</f>
        <v>510002</v>
      </c>
      <c r="B3609" s="131">
        <f>YEAR('Start Here'!$B$5)</f>
        <v>2025</v>
      </c>
      <c r="C3609" s="213" t="str">
        <f>IF(ISBLANK('Combining-Exhibit 4'!$Q$7),"",'Combining-Exhibit 4'!$Q$7)</f>
        <v/>
      </c>
      <c r="D3609">
        <v>442200</v>
      </c>
      <c r="E3609" s="115">
        <f>'Combining-Exhibit 4'!Q$179</f>
        <v>0</v>
      </c>
      <c r="F3609" t="s">
        <v>812</v>
      </c>
    </row>
    <row r="3610" spans="1:6" x14ac:dyDescent="0.3">
      <c r="A3610">
        <f>VLOOKUP('Start Here'!$B$2,EntityNumber,2,FALSE)</f>
        <v>510002</v>
      </c>
      <c r="B3610" s="131">
        <f>YEAR('Start Here'!$B$5)</f>
        <v>2025</v>
      </c>
      <c r="C3610" s="213" t="str">
        <f>IF(ISBLANK('Combining-Exhibit 4'!$Q$7),"",'Combining-Exhibit 4'!$Q$7)</f>
        <v/>
      </c>
      <c r="D3610">
        <v>442300</v>
      </c>
      <c r="E3610" s="115">
        <f>'Combining-Exhibit 4'!Q$180</f>
        <v>0</v>
      </c>
      <c r="F3610" t="s">
        <v>812</v>
      </c>
    </row>
    <row r="3611" spans="1:6" x14ac:dyDescent="0.3">
      <c r="A3611">
        <f>VLOOKUP('Start Here'!$B$2,EntityNumber,2,FALSE)</f>
        <v>510002</v>
      </c>
      <c r="B3611" s="131">
        <f>YEAR('Start Here'!$B$5)</f>
        <v>2025</v>
      </c>
      <c r="C3611" s="213" t="str">
        <f>IF(ISBLANK('Combining-Exhibit 4'!$Q$7),"",'Combining-Exhibit 4'!$Q$7)</f>
        <v/>
      </c>
      <c r="D3611">
        <v>442400</v>
      </c>
      <c r="E3611" s="115">
        <f>'Combining-Exhibit 4'!Q$181</f>
        <v>0</v>
      </c>
      <c r="F3611" t="s">
        <v>812</v>
      </c>
    </row>
    <row r="3612" spans="1:6" x14ac:dyDescent="0.3">
      <c r="A3612">
        <f>VLOOKUP('Start Here'!$B$2,EntityNumber,2,FALSE)</f>
        <v>510002</v>
      </c>
      <c r="B3612" s="131">
        <f>YEAR('Start Here'!$B$5)</f>
        <v>2025</v>
      </c>
      <c r="C3612" s="213" t="str">
        <f>IF(ISBLANK('Combining-Exhibit 4'!$Q$7),"",'Combining-Exhibit 4'!$Q$7)</f>
        <v/>
      </c>
      <c r="D3612">
        <v>442500</v>
      </c>
      <c r="E3612" s="115">
        <f>'Combining-Exhibit 4'!Q$182</f>
        <v>0</v>
      </c>
      <c r="F3612" t="s">
        <v>812</v>
      </c>
    </row>
    <row r="3613" spans="1:6" x14ac:dyDescent="0.3">
      <c r="A3613">
        <f>VLOOKUP('Start Here'!$B$2,EntityNumber,2,FALSE)</f>
        <v>510002</v>
      </c>
      <c r="B3613" s="131">
        <f>YEAR('Start Here'!$B$5)</f>
        <v>2025</v>
      </c>
      <c r="C3613" s="213" t="str">
        <f>IF(ISBLANK('Combining-Exhibit 4'!$Q$7),"",'Combining-Exhibit 4'!$Q$7)</f>
        <v/>
      </c>
      <c r="D3613">
        <v>442600</v>
      </c>
      <c r="E3613" s="115">
        <f>'Combining-Exhibit 4'!Q$183</f>
        <v>0</v>
      </c>
      <c r="F3613" t="s">
        <v>812</v>
      </c>
    </row>
    <row r="3614" spans="1:6" x14ac:dyDescent="0.3">
      <c r="A3614">
        <f>VLOOKUP('Start Here'!$B$2,EntityNumber,2,FALSE)</f>
        <v>510002</v>
      </c>
      <c r="B3614" s="131">
        <f>YEAR('Start Here'!$B$5)</f>
        <v>2025</v>
      </c>
      <c r="C3614" s="213" t="str">
        <f>IF(ISBLANK('Combining-Exhibit 4'!$Q$7),"",'Combining-Exhibit 4'!$Q$7)</f>
        <v/>
      </c>
      <c r="D3614">
        <v>442900</v>
      </c>
      <c r="E3614" s="115">
        <f>'Combining-Exhibit 4'!Q$184</f>
        <v>0</v>
      </c>
      <c r="F3614" t="s">
        <v>812</v>
      </c>
    </row>
    <row r="3615" spans="1:6" x14ac:dyDescent="0.3">
      <c r="A3615">
        <f>VLOOKUP('Start Here'!$B$2,EntityNumber,2,FALSE)</f>
        <v>510002</v>
      </c>
      <c r="B3615" s="131">
        <f>YEAR('Start Here'!$B$5)</f>
        <v>2025</v>
      </c>
      <c r="C3615" s="213" t="str">
        <f>IF(ISBLANK('Combining-Exhibit 4'!$Q$7),"",'Combining-Exhibit 4'!$Q$7)</f>
        <v/>
      </c>
      <c r="D3615">
        <v>443100</v>
      </c>
      <c r="E3615" s="115">
        <f>'Combining-Exhibit 4'!Q$186</f>
        <v>0</v>
      </c>
      <c r="F3615" t="s">
        <v>812</v>
      </c>
    </row>
    <row r="3616" spans="1:6" x14ac:dyDescent="0.3">
      <c r="A3616">
        <f>VLOOKUP('Start Here'!$B$2,EntityNumber,2,FALSE)</f>
        <v>510002</v>
      </c>
      <c r="B3616" s="131">
        <f>YEAR('Start Here'!$B$5)</f>
        <v>2025</v>
      </c>
      <c r="C3616" s="213" t="str">
        <f>IF(ISBLANK('Combining-Exhibit 4'!$Q$7),"",'Combining-Exhibit 4'!$Q$7)</f>
        <v/>
      </c>
      <c r="D3616">
        <v>443200</v>
      </c>
      <c r="E3616" s="115">
        <f>'Combining-Exhibit 4'!Q$187</f>
        <v>0</v>
      </c>
      <c r="F3616" t="s">
        <v>812</v>
      </c>
    </row>
    <row r="3617" spans="1:6" x14ac:dyDescent="0.3">
      <c r="A3617">
        <f>VLOOKUP('Start Here'!$B$2,EntityNumber,2,FALSE)</f>
        <v>510002</v>
      </c>
      <c r="B3617" s="131">
        <f>YEAR('Start Here'!$B$5)</f>
        <v>2025</v>
      </c>
      <c r="C3617" s="213" t="str">
        <f>IF(ISBLANK('Combining-Exhibit 4'!$Q$7),"",'Combining-Exhibit 4'!$Q$7)</f>
        <v/>
      </c>
      <c r="D3617">
        <v>443300</v>
      </c>
      <c r="E3617" s="115">
        <f>'Combining-Exhibit 4'!Q$188</f>
        <v>0</v>
      </c>
      <c r="F3617" t="s">
        <v>812</v>
      </c>
    </row>
    <row r="3618" spans="1:6" x14ac:dyDescent="0.3">
      <c r="A3618">
        <f>VLOOKUP('Start Here'!$B$2,EntityNumber,2,FALSE)</f>
        <v>510002</v>
      </c>
      <c r="B3618" s="131">
        <f>YEAR('Start Here'!$B$5)</f>
        <v>2025</v>
      </c>
      <c r="C3618" s="213" t="str">
        <f>IF(ISBLANK('Combining-Exhibit 4'!$Q$7),"",'Combining-Exhibit 4'!$Q$7)</f>
        <v/>
      </c>
      <c r="D3618">
        <v>443400</v>
      </c>
      <c r="E3618" s="115">
        <f>'Combining-Exhibit 4'!Q$189</f>
        <v>0</v>
      </c>
      <c r="F3618" t="s">
        <v>812</v>
      </c>
    </row>
    <row r="3619" spans="1:6" x14ac:dyDescent="0.3">
      <c r="A3619">
        <f>VLOOKUP('Start Here'!$B$2,EntityNumber,2,FALSE)</f>
        <v>510002</v>
      </c>
      <c r="B3619" s="131">
        <f>YEAR('Start Here'!$B$5)</f>
        <v>2025</v>
      </c>
      <c r="C3619" s="213" t="str">
        <f>IF(ISBLANK('Combining-Exhibit 4'!$Q$7),"",'Combining-Exhibit 4'!$Q$7)</f>
        <v/>
      </c>
      <c r="D3619">
        <v>443900</v>
      </c>
      <c r="E3619" s="115">
        <f>'Combining-Exhibit 4'!Q$190</f>
        <v>0</v>
      </c>
      <c r="F3619" t="s">
        <v>812</v>
      </c>
    </row>
    <row r="3620" spans="1:6" x14ac:dyDescent="0.3">
      <c r="A3620">
        <f>VLOOKUP('Start Here'!$B$2,EntityNumber,2,FALSE)</f>
        <v>510002</v>
      </c>
      <c r="B3620" s="131">
        <f>YEAR('Start Here'!$B$5)</f>
        <v>2025</v>
      </c>
      <c r="C3620" s="213" t="str">
        <f>IF(ISBLANK('Combining-Exhibit 4'!$Q$7),"",'Combining-Exhibit 4'!$Q$7)</f>
        <v/>
      </c>
      <c r="D3620">
        <v>444100</v>
      </c>
      <c r="E3620" s="115">
        <f>'Combining-Exhibit 4'!Q$192</f>
        <v>0</v>
      </c>
      <c r="F3620" t="s">
        <v>812</v>
      </c>
    </row>
    <row r="3621" spans="1:6" x14ac:dyDescent="0.3">
      <c r="A3621">
        <f>VLOOKUP('Start Here'!$B$2,EntityNumber,2,FALSE)</f>
        <v>510002</v>
      </c>
      <c r="B3621" s="131">
        <f>YEAR('Start Here'!$B$5)</f>
        <v>2025</v>
      </c>
      <c r="C3621" s="213" t="str">
        <f>IF(ISBLANK('Combining-Exhibit 4'!$Q$7),"",'Combining-Exhibit 4'!$Q$7)</f>
        <v/>
      </c>
      <c r="D3621">
        <v>444200</v>
      </c>
      <c r="E3621" s="115">
        <f>'Combining-Exhibit 4'!Q$193</f>
        <v>0</v>
      </c>
      <c r="F3621" t="s">
        <v>812</v>
      </c>
    </row>
    <row r="3622" spans="1:6" x14ac:dyDescent="0.3">
      <c r="A3622">
        <f>VLOOKUP('Start Here'!$B$2,EntityNumber,2,FALSE)</f>
        <v>510002</v>
      </c>
      <c r="B3622" s="131">
        <f>YEAR('Start Here'!$B$5)</f>
        <v>2025</v>
      </c>
      <c r="C3622" s="213" t="str">
        <f>IF(ISBLANK('Combining-Exhibit 4'!$Q$7),"",'Combining-Exhibit 4'!$Q$7)</f>
        <v/>
      </c>
      <c r="D3622">
        <v>444300</v>
      </c>
      <c r="E3622" s="115">
        <f>'Combining-Exhibit 4'!Q$194</f>
        <v>0</v>
      </c>
      <c r="F3622" t="s">
        <v>812</v>
      </c>
    </row>
    <row r="3623" spans="1:6" x14ac:dyDescent="0.3">
      <c r="A3623">
        <f>VLOOKUP('Start Here'!$B$2,EntityNumber,2,FALSE)</f>
        <v>510002</v>
      </c>
      <c r="B3623" s="131">
        <f>YEAR('Start Here'!$B$5)</f>
        <v>2025</v>
      </c>
      <c r="C3623" s="213" t="str">
        <f>IF(ISBLANK('Combining-Exhibit 4'!$Q$7),"",'Combining-Exhibit 4'!$Q$7)</f>
        <v/>
      </c>
      <c r="D3623">
        <v>444400</v>
      </c>
      <c r="E3623" s="115">
        <f>'Combining-Exhibit 4'!Q$195</f>
        <v>0</v>
      </c>
      <c r="F3623" t="s">
        <v>812</v>
      </c>
    </row>
    <row r="3624" spans="1:6" x14ac:dyDescent="0.3">
      <c r="A3624">
        <f>VLOOKUP('Start Here'!$B$2,EntityNumber,2,FALSE)</f>
        <v>510002</v>
      </c>
      <c r="B3624" s="131">
        <f>YEAR('Start Here'!$B$5)</f>
        <v>2025</v>
      </c>
      <c r="C3624" s="213" t="str">
        <f>IF(ISBLANK('Combining-Exhibit 4'!$Q$7),"",'Combining-Exhibit 4'!$Q$7)</f>
        <v/>
      </c>
      <c r="D3624">
        <v>444500</v>
      </c>
      <c r="E3624" s="115">
        <f>'Combining-Exhibit 4'!Q$196</f>
        <v>0</v>
      </c>
      <c r="F3624" t="s">
        <v>812</v>
      </c>
    </row>
    <row r="3625" spans="1:6" x14ac:dyDescent="0.3">
      <c r="A3625">
        <f>VLOOKUP('Start Here'!$B$2,EntityNumber,2,FALSE)</f>
        <v>510002</v>
      </c>
      <c r="B3625" s="131">
        <f>YEAR('Start Here'!$B$5)</f>
        <v>2025</v>
      </c>
      <c r="C3625" s="213" t="str">
        <f>IF(ISBLANK('Combining-Exhibit 4'!$Q$7),"",'Combining-Exhibit 4'!$Q$7)</f>
        <v/>
      </c>
      <c r="D3625">
        <v>444900</v>
      </c>
      <c r="E3625" s="115">
        <f>'Combining-Exhibit 4'!Q$197</f>
        <v>0</v>
      </c>
      <c r="F3625" t="s">
        <v>812</v>
      </c>
    </row>
    <row r="3626" spans="1:6" x14ac:dyDescent="0.3">
      <c r="A3626">
        <f>VLOOKUP('Start Here'!$B$2,EntityNumber,2,FALSE)</f>
        <v>510002</v>
      </c>
      <c r="B3626" s="131">
        <f>YEAR('Start Here'!$B$5)</f>
        <v>2025</v>
      </c>
      <c r="C3626" s="213" t="str">
        <f>IF(ISBLANK('Combining-Exhibit 4'!$Q$7),"",'Combining-Exhibit 4'!$Q$7)</f>
        <v/>
      </c>
      <c r="D3626">
        <v>451100</v>
      </c>
      <c r="E3626" s="115">
        <f>'Combining-Exhibit 4'!Q$202</f>
        <v>0</v>
      </c>
      <c r="F3626" t="s">
        <v>812</v>
      </c>
    </row>
    <row r="3627" spans="1:6" x14ac:dyDescent="0.3">
      <c r="A3627">
        <f>VLOOKUP('Start Here'!$B$2,EntityNumber,2,FALSE)</f>
        <v>510002</v>
      </c>
      <c r="B3627" s="131">
        <f>YEAR('Start Here'!$B$5)</f>
        <v>2025</v>
      </c>
      <c r="C3627" s="213" t="str">
        <f>IF(ISBLANK('Combining-Exhibit 4'!$Q$7),"",'Combining-Exhibit 4'!$Q$7)</f>
        <v/>
      </c>
      <c r="D3627">
        <v>451200</v>
      </c>
      <c r="E3627" s="115">
        <f>'Combining-Exhibit 4'!Q$203</f>
        <v>0</v>
      </c>
      <c r="F3627" t="s">
        <v>812</v>
      </c>
    </row>
    <row r="3628" spans="1:6" x14ac:dyDescent="0.3">
      <c r="A3628">
        <f>VLOOKUP('Start Here'!$B$2,EntityNumber,2,FALSE)</f>
        <v>510002</v>
      </c>
      <c r="B3628" s="131">
        <f>YEAR('Start Here'!$B$5)</f>
        <v>2025</v>
      </c>
      <c r="C3628" s="213" t="str">
        <f>IF(ISBLANK('Combining-Exhibit 4'!$Q$7),"",'Combining-Exhibit 4'!$Q$7)</f>
        <v/>
      </c>
      <c r="D3628">
        <v>451300</v>
      </c>
      <c r="E3628" s="115">
        <f>'Combining-Exhibit 4'!Q$204</f>
        <v>0</v>
      </c>
      <c r="F3628" t="s">
        <v>812</v>
      </c>
    </row>
    <row r="3629" spans="1:6" x14ac:dyDescent="0.3">
      <c r="A3629">
        <f>VLOOKUP('Start Here'!$B$2,EntityNumber,2,FALSE)</f>
        <v>510002</v>
      </c>
      <c r="B3629" s="131">
        <f>YEAR('Start Here'!$B$5)</f>
        <v>2025</v>
      </c>
      <c r="C3629" s="213" t="str">
        <f>IF(ISBLANK('Combining-Exhibit 4'!$Q$7),"",'Combining-Exhibit 4'!$Q$7)</f>
        <v/>
      </c>
      <c r="D3629">
        <v>451400</v>
      </c>
      <c r="E3629" s="115">
        <f>'Combining-Exhibit 4'!Q$205</f>
        <v>0</v>
      </c>
      <c r="F3629" t="s">
        <v>812</v>
      </c>
    </row>
    <row r="3630" spans="1:6" x14ac:dyDescent="0.3">
      <c r="A3630">
        <f>VLOOKUP('Start Here'!$B$2,EntityNumber,2,FALSE)</f>
        <v>510002</v>
      </c>
      <c r="B3630" s="131">
        <f>YEAR('Start Here'!$B$5)</f>
        <v>2025</v>
      </c>
      <c r="C3630" s="213" t="str">
        <f>IF(ISBLANK('Combining-Exhibit 4'!$Q$7),"",'Combining-Exhibit 4'!$Q$7)</f>
        <v/>
      </c>
      <c r="D3630">
        <v>451500</v>
      </c>
      <c r="E3630" s="115">
        <f>'Combining-Exhibit 4'!Q$206</f>
        <v>0</v>
      </c>
      <c r="F3630" t="s">
        <v>812</v>
      </c>
    </row>
    <row r="3631" spans="1:6" x14ac:dyDescent="0.3">
      <c r="A3631">
        <f>VLOOKUP('Start Here'!$B$2,EntityNumber,2,FALSE)</f>
        <v>510002</v>
      </c>
      <c r="B3631" s="131">
        <f>YEAR('Start Here'!$B$5)</f>
        <v>2025</v>
      </c>
      <c r="C3631" s="213" t="str">
        <f>IF(ISBLANK('Combining-Exhibit 4'!$Q$7),"",'Combining-Exhibit 4'!$Q$7)</f>
        <v/>
      </c>
      <c r="D3631">
        <v>451600</v>
      </c>
      <c r="E3631" s="115">
        <f>'Combining-Exhibit 4'!Q$207</f>
        <v>0</v>
      </c>
      <c r="F3631" t="s">
        <v>812</v>
      </c>
    </row>
    <row r="3632" spans="1:6" x14ac:dyDescent="0.3">
      <c r="A3632">
        <f>VLOOKUP('Start Here'!$B$2,EntityNumber,2,FALSE)</f>
        <v>510002</v>
      </c>
      <c r="B3632" s="131">
        <f>YEAR('Start Here'!$B$5)</f>
        <v>2025</v>
      </c>
      <c r="C3632" s="213" t="str">
        <f>IF(ISBLANK('Combining-Exhibit 4'!$Q$7),"",'Combining-Exhibit 4'!$Q$7)</f>
        <v/>
      </c>
      <c r="D3632">
        <v>451900</v>
      </c>
      <c r="E3632" s="115">
        <f>'Combining-Exhibit 4'!Q$208</f>
        <v>0</v>
      </c>
      <c r="F3632" t="s">
        <v>812</v>
      </c>
    </row>
    <row r="3633" spans="1:6" x14ac:dyDescent="0.3">
      <c r="A3633">
        <f>VLOOKUP('Start Here'!$B$2,EntityNumber,2,FALSE)</f>
        <v>510002</v>
      </c>
      <c r="B3633" s="131">
        <f>YEAR('Start Here'!$B$5)</f>
        <v>2025</v>
      </c>
      <c r="C3633" s="213" t="str">
        <f>IF(ISBLANK('Combining-Exhibit 4'!$Q$7),"",'Combining-Exhibit 4'!$Q$7)</f>
        <v/>
      </c>
      <c r="D3633">
        <v>452100</v>
      </c>
      <c r="E3633" s="115">
        <f>'Combining-Exhibit 4'!Q$210</f>
        <v>0</v>
      </c>
      <c r="F3633" t="s">
        <v>812</v>
      </c>
    </row>
    <row r="3634" spans="1:6" x14ac:dyDescent="0.3">
      <c r="A3634">
        <f>VLOOKUP('Start Here'!$B$2,EntityNumber,2,FALSE)</f>
        <v>510002</v>
      </c>
      <c r="B3634" s="131">
        <f>YEAR('Start Here'!$B$5)</f>
        <v>2025</v>
      </c>
      <c r="C3634" s="213" t="str">
        <f>IF(ISBLANK('Combining-Exhibit 4'!$Q$7),"",'Combining-Exhibit 4'!$Q$7)</f>
        <v/>
      </c>
      <c r="D3634">
        <v>452200</v>
      </c>
      <c r="E3634" s="115">
        <f>'Combining-Exhibit 4'!Q$211</f>
        <v>0</v>
      </c>
      <c r="F3634" t="s">
        <v>812</v>
      </c>
    </row>
    <row r="3635" spans="1:6" x14ac:dyDescent="0.3">
      <c r="A3635">
        <f>VLOOKUP('Start Here'!$B$2,EntityNumber,2,FALSE)</f>
        <v>510002</v>
      </c>
      <c r="B3635" s="131">
        <f>YEAR('Start Here'!$B$5)</f>
        <v>2025</v>
      </c>
      <c r="C3635" s="213" t="str">
        <f>IF(ISBLANK('Combining-Exhibit 4'!$Q$7),"",'Combining-Exhibit 4'!$Q$7)</f>
        <v/>
      </c>
      <c r="D3635">
        <v>452300</v>
      </c>
      <c r="E3635" s="115">
        <f>'Combining-Exhibit 4'!Q$212</f>
        <v>0</v>
      </c>
      <c r="F3635" t="s">
        <v>812</v>
      </c>
    </row>
    <row r="3636" spans="1:6" x14ac:dyDescent="0.3">
      <c r="A3636">
        <f>VLOOKUP('Start Here'!$B$2,EntityNumber,2,FALSE)</f>
        <v>510002</v>
      </c>
      <c r="B3636" s="131">
        <f>YEAR('Start Here'!$B$5)</f>
        <v>2025</v>
      </c>
      <c r="C3636" s="213" t="str">
        <f>IF(ISBLANK('Combining-Exhibit 4'!$Q$7),"",'Combining-Exhibit 4'!$Q$7)</f>
        <v/>
      </c>
      <c r="D3636">
        <v>452400</v>
      </c>
      <c r="E3636" s="115">
        <f>'Combining-Exhibit 4'!Q$213</f>
        <v>0</v>
      </c>
      <c r="F3636" t="s">
        <v>812</v>
      </c>
    </row>
    <row r="3637" spans="1:6" x14ac:dyDescent="0.3">
      <c r="A3637">
        <f>VLOOKUP('Start Here'!$B$2,EntityNumber,2,FALSE)</f>
        <v>510002</v>
      </c>
      <c r="B3637" s="131">
        <f>YEAR('Start Here'!$B$5)</f>
        <v>2025</v>
      </c>
      <c r="C3637" s="213" t="str">
        <f>IF(ISBLANK('Combining-Exhibit 4'!$Q$7),"",'Combining-Exhibit 4'!$Q$7)</f>
        <v/>
      </c>
      <c r="D3637">
        <v>452500</v>
      </c>
      <c r="E3637" s="115">
        <f>'Combining-Exhibit 4'!Q$214</f>
        <v>0</v>
      </c>
      <c r="F3637" t="s">
        <v>812</v>
      </c>
    </row>
    <row r="3638" spans="1:6" x14ac:dyDescent="0.3">
      <c r="A3638">
        <f>VLOOKUP('Start Here'!$B$2,EntityNumber,2,FALSE)</f>
        <v>510002</v>
      </c>
      <c r="B3638" s="131">
        <f>YEAR('Start Here'!$B$5)</f>
        <v>2025</v>
      </c>
      <c r="C3638" s="213" t="str">
        <f>IF(ISBLANK('Combining-Exhibit 4'!$Q$7),"",'Combining-Exhibit 4'!$Q$7)</f>
        <v/>
      </c>
      <c r="D3638">
        <v>452900</v>
      </c>
      <c r="E3638" s="115">
        <f>'Combining-Exhibit 4'!Q$215</f>
        <v>0</v>
      </c>
      <c r="F3638" t="s">
        <v>812</v>
      </c>
    </row>
    <row r="3639" spans="1:6" x14ac:dyDescent="0.3">
      <c r="A3639">
        <f>VLOOKUP('Start Here'!$B$2,EntityNumber,2,FALSE)</f>
        <v>510002</v>
      </c>
      <c r="B3639" s="131">
        <f>YEAR('Start Here'!$B$5)</f>
        <v>2025</v>
      </c>
      <c r="C3639" s="213" t="str">
        <f>IF(ISBLANK('Combining-Exhibit 4'!$Q$7),"",'Combining-Exhibit 4'!$Q$7)</f>
        <v/>
      </c>
      <c r="D3639">
        <v>461100</v>
      </c>
      <c r="E3639" s="115">
        <f>'Combining-Exhibit 4'!Q$220</f>
        <v>0</v>
      </c>
      <c r="F3639" t="s">
        <v>812</v>
      </c>
    </row>
    <row r="3640" spans="1:6" x14ac:dyDescent="0.3">
      <c r="A3640">
        <f>VLOOKUP('Start Here'!$B$2,EntityNumber,2,FALSE)</f>
        <v>510002</v>
      </c>
      <c r="B3640" s="131">
        <f>YEAR('Start Here'!$B$5)</f>
        <v>2025</v>
      </c>
      <c r="C3640" s="213" t="str">
        <f>IF(ISBLANK('Combining-Exhibit 4'!$Q$7),"",'Combining-Exhibit 4'!$Q$7)</f>
        <v/>
      </c>
      <c r="D3640">
        <v>461200</v>
      </c>
      <c r="E3640" s="115">
        <f>'Combining-Exhibit 4'!Q$221</f>
        <v>0</v>
      </c>
      <c r="F3640" t="s">
        <v>812</v>
      </c>
    </row>
    <row r="3641" spans="1:6" x14ac:dyDescent="0.3">
      <c r="A3641">
        <f>VLOOKUP('Start Here'!$B$2,EntityNumber,2,FALSE)</f>
        <v>510002</v>
      </c>
      <c r="B3641" s="131">
        <f>YEAR('Start Here'!$B$5)</f>
        <v>2025</v>
      </c>
      <c r="C3641" s="213" t="str">
        <f>IF(ISBLANK('Combining-Exhibit 4'!$Q$7),"",'Combining-Exhibit 4'!$Q$7)</f>
        <v/>
      </c>
      <c r="D3641">
        <v>461300</v>
      </c>
      <c r="E3641" s="115">
        <f>'Combining-Exhibit 4'!Q$222</f>
        <v>0</v>
      </c>
      <c r="F3641" t="s">
        <v>812</v>
      </c>
    </row>
    <row r="3642" spans="1:6" x14ac:dyDescent="0.3">
      <c r="A3642">
        <f>VLOOKUP('Start Here'!$B$2,EntityNumber,2,FALSE)</f>
        <v>510002</v>
      </c>
      <c r="B3642" s="131">
        <f>YEAR('Start Here'!$B$5)</f>
        <v>2025</v>
      </c>
      <c r="C3642" s="213" t="str">
        <f>IF(ISBLANK('Combining-Exhibit 4'!$Q$7),"",'Combining-Exhibit 4'!$Q$7)</f>
        <v/>
      </c>
      <c r="D3642">
        <v>461400</v>
      </c>
      <c r="E3642" s="115">
        <f>'Combining-Exhibit 4'!Q$223</f>
        <v>0</v>
      </c>
      <c r="F3642" t="s">
        <v>812</v>
      </c>
    </row>
    <row r="3643" spans="1:6" x14ac:dyDescent="0.3">
      <c r="A3643">
        <f>VLOOKUP('Start Here'!$B$2,EntityNumber,2,FALSE)</f>
        <v>510002</v>
      </c>
      <c r="B3643" s="131">
        <f>YEAR('Start Here'!$B$5)</f>
        <v>2025</v>
      </c>
      <c r="C3643" s="213" t="str">
        <f>IF(ISBLANK('Combining-Exhibit 4'!$Q$7),"",'Combining-Exhibit 4'!$Q$7)</f>
        <v/>
      </c>
      <c r="D3643">
        <v>461500</v>
      </c>
      <c r="E3643" s="115">
        <f>'Combining-Exhibit 4'!Q$224</f>
        <v>0</v>
      </c>
      <c r="F3643" t="s">
        <v>812</v>
      </c>
    </row>
    <row r="3644" spans="1:6" x14ac:dyDescent="0.3">
      <c r="A3644">
        <f>VLOOKUP('Start Here'!$B$2,EntityNumber,2,FALSE)</f>
        <v>510002</v>
      </c>
      <c r="B3644" s="131">
        <f>YEAR('Start Here'!$B$5)</f>
        <v>2025</v>
      </c>
      <c r="C3644" s="213" t="str">
        <f>IF(ISBLANK('Combining-Exhibit 4'!$Q$7),"",'Combining-Exhibit 4'!$Q$7)</f>
        <v/>
      </c>
      <c r="D3644">
        <v>461600</v>
      </c>
      <c r="E3644" s="115">
        <f>'Combining-Exhibit 4'!Q$225</f>
        <v>0</v>
      </c>
      <c r="F3644" t="s">
        <v>812</v>
      </c>
    </row>
    <row r="3645" spans="1:6" x14ac:dyDescent="0.3">
      <c r="A3645">
        <f>VLOOKUP('Start Here'!$B$2,EntityNumber,2,FALSE)</f>
        <v>510002</v>
      </c>
      <c r="B3645" s="131">
        <f>YEAR('Start Here'!$B$5)</f>
        <v>2025</v>
      </c>
      <c r="C3645" s="213" t="str">
        <f>IF(ISBLANK('Combining-Exhibit 4'!$Q$7),"",'Combining-Exhibit 4'!$Q$7)</f>
        <v/>
      </c>
      <c r="D3645">
        <v>461900</v>
      </c>
      <c r="E3645" s="115">
        <f>'Combining-Exhibit 4'!Q$226</f>
        <v>0</v>
      </c>
      <c r="F3645" t="s">
        <v>812</v>
      </c>
    </row>
    <row r="3646" spans="1:6" x14ac:dyDescent="0.3">
      <c r="A3646">
        <f>VLOOKUP('Start Here'!$B$2,EntityNumber,2,FALSE)</f>
        <v>510002</v>
      </c>
      <c r="B3646" s="131">
        <f>YEAR('Start Here'!$B$5)</f>
        <v>2025</v>
      </c>
      <c r="C3646" s="213" t="str">
        <f>IF(ISBLANK('Combining-Exhibit 4'!$Q$7),"",'Combining-Exhibit 4'!$Q$7)</f>
        <v/>
      </c>
      <c r="D3646">
        <v>462100</v>
      </c>
      <c r="E3646" s="115">
        <f>'Combining-Exhibit 4'!Q$228</f>
        <v>0</v>
      </c>
      <c r="F3646" t="s">
        <v>812</v>
      </c>
    </row>
    <row r="3647" spans="1:6" x14ac:dyDescent="0.3">
      <c r="A3647">
        <f>VLOOKUP('Start Here'!$B$2,EntityNumber,2,FALSE)</f>
        <v>510002</v>
      </c>
      <c r="B3647" s="131">
        <f>YEAR('Start Here'!$B$5)</f>
        <v>2025</v>
      </c>
      <c r="C3647" s="213" t="str">
        <f>IF(ISBLANK('Combining-Exhibit 4'!$Q$7),"",'Combining-Exhibit 4'!$Q$7)</f>
        <v/>
      </c>
      <c r="D3647">
        <v>462200</v>
      </c>
      <c r="E3647" s="115">
        <f>'Combining-Exhibit 4'!Q$229</f>
        <v>0</v>
      </c>
      <c r="F3647" t="s">
        <v>812</v>
      </c>
    </row>
    <row r="3648" spans="1:6" x14ac:dyDescent="0.3">
      <c r="A3648">
        <f>VLOOKUP('Start Here'!$B$2,EntityNumber,2,FALSE)</f>
        <v>510002</v>
      </c>
      <c r="B3648" s="131">
        <f>YEAR('Start Here'!$B$5)</f>
        <v>2025</v>
      </c>
      <c r="C3648" s="213" t="str">
        <f>IF(ISBLANK('Combining-Exhibit 4'!$Q$7),"",'Combining-Exhibit 4'!$Q$7)</f>
        <v/>
      </c>
      <c r="D3648">
        <v>462300</v>
      </c>
      <c r="E3648" s="115">
        <f>'Combining-Exhibit 4'!Q$230</f>
        <v>0</v>
      </c>
      <c r="F3648" t="s">
        <v>812</v>
      </c>
    </row>
    <row r="3649" spans="1:6" x14ac:dyDescent="0.3">
      <c r="A3649">
        <f>VLOOKUP('Start Here'!$B$2,EntityNumber,2,FALSE)</f>
        <v>510002</v>
      </c>
      <c r="B3649" s="131">
        <f>YEAR('Start Here'!$B$5)</f>
        <v>2025</v>
      </c>
      <c r="C3649" s="213" t="str">
        <f>IF(ISBLANK('Combining-Exhibit 4'!$Q$7),"",'Combining-Exhibit 4'!$Q$7)</f>
        <v/>
      </c>
      <c r="D3649">
        <v>462400</v>
      </c>
      <c r="E3649" s="115">
        <f>'Combining-Exhibit 4'!Q$231</f>
        <v>0</v>
      </c>
      <c r="F3649" t="s">
        <v>812</v>
      </c>
    </row>
    <row r="3650" spans="1:6" x14ac:dyDescent="0.3">
      <c r="A3650">
        <f>VLOOKUP('Start Here'!$B$2,EntityNumber,2,FALSE)</f>
        <v>510002</v>
      </c>
      <c r="B3650" s="131">
        <f>YEAR('Start Here'!$B$5)</f>
        <v>2025</v>
      </c>
      <c r="C3650" s="213" t="str">
        <f>IF(ISBLANK('Combining-Exhibit 4'!$Q$7),"",'Combining-Exhibit 4'!$Q$7)</f>
        <v/>
      </c>
      <c r="D3650">
        <v>462900</v>
      </c>
      <c r="E3650" s="115">
        <f>'Combining-Exhibit 4'!Q$232</f>
        <v>0</v>
      </c>
      <c r="F3650" t="s">
        <v>812</v>
      </c>
    </row>
    <row r="3651" spans="1:6" x14ac:dyDescent="0.3">
      <c r="A3651">
        <f>VLOOKUP('Start Here'!$B$2,EntityNumber,2,FALSE)</f>
        <v>510002</v>
      </c>
      <c r="B3651" s="131">
        <f>YEAR('Start Here'!$B$5)</f>
        <v>2025</v>
      </c>
      <c r="C3651" s="213" t="str">
        <f>IF(ISBLANK('Combining-Exhibit 4'!$Q$7),"",'Combining-Exhibit 4'!$Q$7)</f>
        <v/>
      </c>
      <c r="D3651">
        <v>471100</v>
      </c>
      <c r="E3651" s="115">
        <f>'Combining-Exhibit 4'!Q$237</f>
        <v>0</v>
      </c>
      <c r="F3651" t="s">
        <v>812</v>
      </c>
    </row>
    <row r="3652" spans="1:6" x14ac:dyDescent="0.3">
      <c r="A3652">
        <f>VLOOKUP('Start Here'!$B$2,EntityNumber,2,FALSE)</f>
        <v>510002</v>
      </c>
      <c r="B3652" s="131">
        <f>YEAR('Start Here'!$B$5)</f>
        <v>2025</v>
      </c>
      <c r="C3652" s="213" t="str">
        <f>IF(ISBLANK('Combining-Exhibit 4'!$Q$7),"",'Combining-Exhibit 4'!$Q$7)</f>
        <v/>
      </c>
      <c r="D3652">
        <v>471200</v>
      </c>
      <c r="E3652" s="115">
        <f>'Combining-Exhibit 4'!Q$238</f>
        <v>0</v>
      </c>
      <c r="F3652" t="s">
        <v>812</v>
      </c>
    </row>
    <row r="3653" spans="1:6" x14ac:dyDescent="0.3">
      <c r="A3653">
        <f>VLOOKUP('Start Here'!$B$2,EntityNumber,2,FALSE)</f>
        <v>510002</v>
      </c>
      <c r="B3653" s="131">
        <f>YEAR('Start Here'!$B$5)</f>
        <v>2025</v>
      </c>
      <c r="C3653" s="213" t="str">
        <f>IF(ISBLANK('Combining-Exhibit 4'!$Q$7),"",'Combining-Exhibit 4'!$Q$7)</f>
        <v/>
      </c>
      <c r="D3653">
        <v>471900</v>
      </c>
      <c r="E3653" s="115">
        <f>'Combining-Exhibit 4'!Q$239</f>
        <v>0</v>
      </c>
      <c r="F3653" t="s">
        <v>812</v>
      </c>
    </row>
    <row r="3654" spans="1:6" x14ac:dyDescent="0.3">
      <c r="A3654">
        <f>VLOOKUP('Start Here'!$B$2,EntityNumber,2,FALSE)</f>
        <v>510002</v>
      </c>
      <c r="B3654" s="131">
        <f>YEAR('Start Here'!$B$5)</f>
        <v>2025</v>
      </c>
      <c r="C3654" s="213" t="str">
        <f>IF(ISBLANK('Combining-Exhibit 4'!$Q$7),"",'Combining-Exhibit 4'!$Q$7)</f>
        <v/>
      </c>
      <c r="D3654">
        <v>472100</v>
      </c>
      <c r="E3654" s="115">
        <f>'Combining-Exhibit 4'!Q$241</f>
        <v>0</v>
      </c>
      <c r="F3654" t="s">
        <v>812</v>
      </c>
    </row>
    <row r="3655" spans="1:6" x14ac:dyDescent="0.3">
      <c r="A3655">
        <f>VLOOKUP('Start Here'!$B$2,EntityNumber,2,FALSE)</f>
        <v>510002</v>
      </c>
      <c r="B3655" s="131">
        <f>YEAR('Start Here'!$B$5)</f>
        <v>2025</v>
      </c>
      <c r="C3655" s="213" t="str">
        <f>IF(ISBLANK('Combining-Exhibit 4'!$Q$7),"",'Combining-Exhibit 4'!$Q$7)</f>
        <v/>
      </c>
      <c r="D3655">
        <v>471900</v>
      </c>
      <c r="E3655" s="115">
        <f>'Combining-Exhibit 4'!Q$242</f>
        <v>0</v>
      </c>
      <c r="F3655" t="s">
        <v>812</v>
      </c>
    </row>
    <row r="3656" spans="1:6" x14ac:dyDescent="0.3">
      <c r="A3656">
        <f>VLOOKUP('Start Here'!$B$2,EntityNumber,2,FALSE)</f>
        <v>510002</v>
      </c>
      <c r="B3656" s="131">
        <f>YEAR('Start Here'!$B$5)</f>
        <v>2025</v>
      </c>
      <c r="C3656" s="213" t="str">
        <f>IF(ISBLANK('Combining-Exhibit 4'!$Q$7),"",'Combining-Exhibit 4'!$Q$7)</f>
        <v/>
      </c>
      <c r="D3656">
        <v>475000</v>
      </c>
      <c r="E3656" s="115">
        <f>'Combining-Exhibit 4'!Q$245</f>
        <v>0</v>
      </c>
      <c r="F3656" t="s">
        <v>812</v>
      </c>
    </row>
    <row r="3657" spans="1:6" x14ac:dyDescent="0.3">
      <c r="A3657">
        <f>VLOOKUP('Start Here'!$B$2,EntityNumber,2,FALSE)</f>
        <v>510002</v>
      </c>
      <c r="B3657" s="131">
        <f>YEAR('Start Here'!$B$5)</f>
        <v>2025</v>
      </c>
      <c r="C3657" s="213" t="str">
        <f>IF(ISBLANK('Combining-Exhibit 4'!$Q$7),"",'Combining-Exhibit 4'!$Q$7)</f>
        <v/>
      </c>
      <c r="D3657">
        <v>480000</v>
      </c>
      <c r="E3657" s="115">
        <f>'Combining-Exhibit 4'!Q$246</f>
        <v>0</v>
      </c>
      <c r="F3657" t="s">
        <v>812</v>
      </c>
    </row>
    <row r="3658" spans="1:6" x14ac:dyDescent="0.3">
      <c r="A3658">
        <f>VLOOKUP('Start Here'!$B$2,EntityNumber,2,FALSE)</f>
        <v>510002</v>
      </c>
      <c r="B3658" s="131">
        <f>YEAR('Start Here'!$B$5)</f>
        <v>2025</v>
      </c>
      <c r="C3658" s="213" t="str">
        <f>IF(ISBLANK('Combining-Exhibit 4'!$Q$7),"",'Combining-Exhibit 4'!$Q$7)</f>
        <v/>
      </c>
      <c r="D3658">
        <v>485000</v>
      </c>
      <c r="E3658" s="115">
        <f>'Combining-Exhibit 4'!Q$247</f>
        <v>0</v>
      </c>
      <c r="F3658" t="s">
        <v>812</v>
      </c>
    </row>
    <row r="3659" spans="1:6" x14ac:dyDescent="0.3">
      <c r="A3659">
        <f>VLOOKUP('Start Here'!$B$2,EntityNumber,2,FALSE)</f>
        <v>510002</v>
      </c>
      <c r="B3659" s="131">
        <f>YEAR('Start Here'!$B$5)</f>
        <v>2025</v>
      </c>
      <c r="C3659" s="213" t="str">
        <f>IF(ISBLANK('Combining-Exhibit 4'!$Q$7),"",'Combining-Exhibit 4'!$Q$7)</f>
        <v/>
      </c>
      <c r="D3659">
        <v>489000</v>
      </c>
      <c r="E3659" s="115">
        <f>'Combining-Exhibit 4'!Q$248</f>
        <v>0</v>
      </c>
      <c r="F3659" t="s">
        <v>812</v>
      </c>
    </row>
    <row r="3660" spans="1:6" x14ac:dyDescent="0.3">
      <c r="A3660">
        <f>VLOOKUP('Start Here'!$B$2,EntityNumber,2,FALSE)</f>
        <v>510002</v>
      </c>
      <c r="B3660" s="131">
        <f>YEAR('Start Here'!$B$5)</f>
        <v>2025</v>
      </c>
      <c r="C3660" s="213" t="str">
        <f>IF(ISBLANK('Combining-Exhibit 4'!$Q$7),"",'Combining-Exhibit 4'!$Q$7)</f>
        <v/>
      </c>
      <c r="D3660">
        <v>37100</v>
      </c>
      <c r="E3660" s="115">
        <f>'Combining-Exhibit 4'!Q$253</f>
        <v>0</v>
      </c>
      <c r="F3660" t="s">
        <v>812</v>
      </c>
    </row>
    <row r="3661" spans="1:6" x14ac:dyDescent="0.3">
      <c r="A3661">
        <f>VLOOKUP('Start Here'!$B$2,EntityNumber,2,FALSE)</f>
        <v>510002</v>
      </c>
      <c r="B3661" s="131">
        <f>YEAR('Start Here'!$B$5)</f>
        <v>2025</v>
      </c>
      <c r="C3661" s="213" t="str">
        <f>IF(ISBLANK('Combining-Exhibit 4'!$Q$7),"",'Combining-Exhibit 4'!$Q$7)</f>
        <v/>
      </c>
      <c r="D3661">
        <v>91100</v>
      </c>
      <c r="E3661" s="115">
        <f>'Combining-Exhibit 4'!Q$254*-1</f>
        <v>0</v>
      </c>
      <c r="F3661" t="s">
        <v>812</v>
      </c>
    </row>
    <row r="3662" spans="1:6" x14ac:dyDescent="0.3">
      <c r="A3662">
        <f>VLOOKUP('Start Here'!$B$2,EntityNumber,2,FALSE)</f>
        <v>510002</v>
      </c>
      <c r="B3662" s="131">
        <f>YEAR('Start Here'!$B$5)</f>
        <v>2025</v>
      </c>
      <c r="C3662" s="213" t="str">
        <f>IF(ISBLANK('Combining-Exhibit 4'!$Q$7),"",'Combining-Exhibit 4'!$Q$7)</f>
        <v/>
      </c>
      <c r="D3662">
        <v>37200</v>
      </c>
      <c r="E3662" s="115">
        <f>'Combining-Exhibit 4'!Q$255</f>
        <v>0</v>
      </c>
      <c r="F3662" t="s">
        <v>812</v>
      </c>
    </row>
    <row r="3663" spans="1:6" x14ac:dyDescent="0.3">
      <c r="A3663">
        <f>VLOOKUP('Start Here'!$B$2,EntityNumber,2,FALSE)</f>
        <v>510002</v>
      </c>
      <c r="B3663" s="131">
        <f>YEAR('Start Here'!$B$5)</f>
        <v>2025</v>
      </c>
      <c r="C3663" s="213" t="str">
        <f>IF(ISBLANK('Combining-Exhibit 4'!$Q$7),"",'Combining-Exhibit 4'!$Q$7)</f>
        <v/>
      </c>
      <c r="D3663">
        <v>37300</v>
      </c>
      <c r="E3663" s="115">
        <f>'Combining-Exhibit 4'!Q$256</f>
        <v>0</v>
      </c>
      <c r="F3663" t="s">
        <v>812</v>
      </c>
    </row>
    <row r="3664" spans="1:6" x14ac:dyDescent="0.3">
      <c r="A3664">
        <f>VLOOKUP('Start Here'!$B$2,EntityNumber,2,FALSE)</f>
        <v>510002</v>
      </c>
      <c r="B3664" s="131">
        <f>YEAR('Start Here'!$B$5)</f>
        <v>2025</v>
      </c>
      <c r="C3664" s="213" t="str">
        <f>IF(ISBLANK('Combining-Exhibit 4'!$Q$7),"",'Combining-Exhibit 4'!$Q$7)</f>
        <v/>
      </c>
      <c r="D3664">
        <v>37400</v>
      </c>
      <c r="E3664" s="115">
        <f>'Combining-Exhibit 4'!Q$257</f>
        <v>0</v>
      </c>
      <c r="F3664" t="s">
        <v>812</v>
      </c>
    </row>
    <row r="3665" spans="1:6" x14ac:dyDescent="0.3">
      <c r="A3665">
        <f>VLOOKUP('Start Here'!$B$2,EntityNumber,2,FALSE)</f>
        <v>510002</v>
      </c>
      <c r="B3665" s="131">
        <f>YEAR('Start Here'!$B$5)</f>
        <v>2025</v>
      </c>
      <c r="C3665" s="213" t="str">
        <f>IF(ISBLANK('Combining-Exhibit 4'!$Q$7),"",'Combining-Exhibit 4'!$Q$7)</f>
        <v/>
      </c>
      <c r="D3665">
        <v>91200</v>
      </c>
      <c r="E3665" s="115">
        <f>'Combining-Exhibit 4'!Q$258*-1</f>
        <v>0</v>
      </c>
      <c r="F3665" t="s">
        <v>812</v>
      </c>
    </row>
    <row r="3666" spans="1:6" x14ac:dyDescent="0.3">
      <c r="A3666">
        <f>VLOOKUP('Start Here'!$B$2,EntityNumber,2,FALSE)</f>
        <v>510002</v>
      </c>
      <c r="B3666" s="131">
        <f>YEAR('Start Here'!$B$5)</f>
        <v>2025</v>
      </c>
      <c r="C3666" s="213" t="str">
        <f>IF(ISBLANK('Combining-Exhibit 4'!$Q$7),"",'Combining-Exhibit 4'!$Q$7)</f>
        <v/>
      </c>
      <c r="D3666">
        <v>91500</v>
      </c>
      <c r="E3666" s="115">
        <f>'Combining-Exhibit 4'!Q$259*-1</f>
        <v>0</v>
      </c>
      <c r="F3666" t="s">
        <v>812</v>
      </c>
    </row>
    <row r="3667" spans="1:6" x14ac:dyDescent="0.3">
      <c r="A3667">
        <f>VLOOKUP('Start Here'!$B$2,EntityNumber,2,FALSE)</f>
        <v>510002</v>
      </c>
      <c r="B3667" s="131">
        <f>YEAR('Start Here'!$B$5)</f>
        <v>2025</v>
      </c>
      <c r="C3667" s="213" t="str">
        <f>IF(ISBLANK('Combining-Exhibit 4'!$Q$7),"",'Combining-Exhibit 4'!$Q$7)</f>
        <v/>
      </c>
      <c r="D3667">
        <f>IF('Combining-Exhibit 4'!Q$262&gt;0,37600,91300)</f>
        <v>91300</v>
      </c>
      <c r="E3667" s="115">
        <f>IF('Combining-Exhibit 4'!Q$262&gt;0,'Combining-Exhibit 4'!Q$262,'Combining-Exhibit 4'!Q$262*-1)</f>
        <v>0</v>
      </c>
      <c r="F3667" t="s">
        <v>812</v>
      </c>
    </row>
    <row r="3668" spans="1:6" x14ac:dyDescent="0.3">
      <c r="A3668">
        <f>VLOOKUP('Start Here'!$B$2,EntityNumber,2,FALSE)</f>
        <v>510002</v>
      </c>
      <c r="B3668" s="131">
        <f>YEAR('Start Here'!$B$5)</f>
        <v>2025</v>
      </c>
      <c r="C3668" s="213" t="str">
        <f>IF(ISBLANK('Combining-Exhibit 4'!$Q$7),"",'Combining-Exhibit 4'!$Q$7)</f>
        <v/>
      </c>
      <c r="D3668">
        <f>IF('Combining-Exhibit 4'!Q$263&gt;0,37500,91400)</f>
        <v>91400</v>
      </c>
      <c r="E3668" s="115">
        <f>IF('Combining-Exhibit 4'!Q$263&gt;0,'Combining-Exhibit 4'!Q$263,'Combining-Exhibit 4'!Q$263*-1)</f>
        <v>0</v>
      </c>
      <c r="F3668" t="s">
        <v>812</v>
      </c>
    </row>
    <row r="3669" spans="1:6" x14ac:dyDescent="0.3">
      <c r="A3669">
        <f>VLOOKUP('Start Here'!$B$2,EntityNumber,2,FALSE)</f>
        <v>510002</v>
      </c>
      <c r="B3669" s="131">
        <f>YEAR('Start Here'!$B$5)</f>
        <v>2025</v>
      </c>
      <c r="C3669" s="213" t="str">
        <f>IF(ISBLANK('Exhibit 5'!$C$7),"",'Exhibit 5'!$C$7)</f>
        <v/>
      </c>
      <c r="D3669">
        <v>10100</v>
      </c>
      <c r="E3669" s="115">
        <f>'Exhibit 5'!C$11</f>
        <v>0</v>
      </c>
      <c r="F3669" t="s">
        <v>813</v>
      </c>
    </row>
    <row r="3670" spans="1:6" x14ac:dyDescent="0.3">
      <c r="A3670">
        <f>VLOOKUP('Start Here'!$B$2,EntityNumber,2,FALSE)</f>
        <v>510002</v>
      </c>
      <c r="B3670" s="131">
        <f>YEAR('Start Here'!$B$5)</f>
        <v>2025</v>
      </c>
      <c r="C3670" s="213" t="str">
        <f>IF(ISBLANK('Exhibit 5'!$C$7),"",'Exhibit 5'!$C$7)</f>
        <v/>
      </c>
      <c r="D3670">
        <v>10600</v>
      </c>
      <c r="E3670" s="115">
        <f>'Exhibit 5'!C$12</f>
        <v>0</v>
      </c>
      <c r="F3670" t="s">
        <v>813</v>
      </c>
    </row>
    <row r="3671" spans="1:6" x14ac:dyDescent="0.3">
      <c r="A3671">
        <f>VLOOKUP('Start Here'!$B$2,EntityNumber,2,FALSE)</f>
        <v>510002</v>
      </c>
      <c r="B3671" s="131">
        <f>YEAR('Start Here'!$B$5)</f>
        <v>2025</v>
      </c>
      <c r="C3671" s="213" t="str">
        <f>IF(ISBLANK('Exhibit 5'!$C$7),"",'Exhibit 5'!$C$7)</f>
        <v/>
      </c>
      <c r="D3671">
        <v>15100</v>
      </c>
      <c r="E3671" s="115">
        <f>'Exhibit 5'!C$13</f>
        <v>0</v>
      </c>
      <c r="F3671" t="s">
        <v>813</v>
      </c>
    </row>
    <row r="3672" spans="1:6" x14ac:dyDescent="0.3">
      <c r="A3672">
        <f>VLOOKUP('Start Here'!$B$2,EntityNumber,2,FALSE)</f>
        <v>510002</v>
      </c>
      <c r="B3672" s="131">
        <f>YEAR('Start Here'!$B$5)</f>
        <v>2025</v>
      </c>
      <c r="C3672" s="213" t="str">
        <f>IF(ISBLANK('Exhibit 5'!$C$7),"",'Exhibit 5'!$C$7)</f>
        <v/>
      </c>
      <c r="D3672">
        <v>10710</v>
      </c>
      <c r="E3672" s="115">
        <f>'Exhibit 5'!C$17</f>
        <v>0</v>
      </c>
      <c r="F3672" t="s">
        <v>813</v>
      </c>
    </row>
    <row r="3673" spans="1:6" x14ac:dyDescent="0.3">
      <c r="A3673">
        <f>VLOOKUP('Start Here'!$B$2,EntityNumber,2,FALSE)</f>
        <v>510002</v>
      </c>
      <c r="B3673" s="131">
        <f>YEAR('Start Here'!$B$5)</f>
        <v>2025</v>
      </c>
      <c r="C3673" s="213" t="str">
        <f>IF(ISBLANK('Exhibit 5'!$C$7),"",'Exhibit 5'!$C$7)</f>
        <v/>
      </c>
      <c r="D3673">
        <v>10720</v>
      </c>
      <c r="E3673" s="115">
        <f>'Exhibit 5'!C$18</f>
        <v>0</v>
      </c>
      <c r="F3673" t="s">
        <v>813</v>
      </c>
    </row>
    <row r="3674" spans="1:6" x14ac:dyDescent="0.3">
      <c r="A3674">
        <f>VLOOKUP('Start Here'!$B$2,EntityNumber,2,FALSE)</f>
        <v>510002</v>
      </c>
      <c r="B3674" s="131">
        <f>YEAR('Start Here'!$B$5)</f>
        <v>2025</v>
      </c>
      <c r="C3674" s="213" t="str">
        <f>IF(ISBLANK('Exhibit 5'!$C$7),"",'Exhibit 5'!$C$7)</f>
        <v/>
      </c>
      <c r="D3674">
        <v>26321</v>
      </c>
      <c r="E3674" s="115">
        <f>'Exhibit 5'!C$24</f>
        <v>0</v>
      </c>
      <c r="F3674" t="s">
        <v>813</v>
      </c>
    </row>
    <row r="3675" spans="1:6" x14ac:dyDescent="0.3">
      <c r="A3675">
        <f>VLOOKUP('Start Here'!$B$2,EntityNumber,2,FALSE)</f>
        <v>510002</v>
      </c>
      <c r="B3675" s="131">
        <f>YEAR('Start Here'!$B$5)</f>
        <v>2025</v>
      </c>
      <c r="C3675" s="213" t="str">
        <f>IF(ISBLANK('Exhibit 5'!$C$7),"",'Exhibit 5'!$C$7)</f>
        <v/>
      </c>
      <c r="D3675">
        <v>26322</v>
      </c>
      <c r="E3675" s="115">
        <f>'Exhibit 5'!C$25</f>
        <v>0</v>
      </c>
      <c r="F3675" t="s">
        <v>813</v>
      </c>
    </row>
    <row r="3676" spans="1:6" x14ac:dyDescent="0.3">
      <c r="A3676">
        <f>VLOOKUP('Start Here'!$B$2,EntityNumber,2,FALSE)</f>
        <v>510002</v>
      </c>
      <c r="B3676" s="131">
        <f>YEAR('Start Here'!$B$5)</f>
        <v>2025</v>
      </c>
      <c r="C3676" s="213" t="str">
        <f>IF(ISBLANK('Exhibit 5'!$C$7),"",'Exhibit 5'!$C$7)</f>
        <v/>
      </c>
      <c r="D3676">
        <v>26323</v>
      </c>
      <c r="E3676" s="115">
        <f>'Exhibit 5'!C$26</f>
        <v>0</v>
      </c>
      <c r="F3676" t="s">
        <v>813</v>
      </c>
    </row>
    <row r="3677" spans="1:6" x14ac:dyDescent="0.3">
      <c r="A3677">
        <f>VLOOKUP('Start Here'!$B$2,EntityNumber,2,FALSE)</f>
        <v>510002</v>
      </c>
      <c r="B3677" s="131">
        <f>YEAR('Start Here'!$B$5)</f>
        <v>2025</v>
      </c>
      <c r="C3677" s="213" t="str">
        <f>IF(ISBLANK('Exhibit 5'!$C$7),"",'Exhibit 5'!$C$7)</f>
        <v/>
      </c>
      <c r="D3677">
        <v>26324</v>
      </c>
      <c r="E3677" s="115">
        <f>'Exhibit 5'!C$27</f>
        <v>0</v>
      </c>
      <c r="F3677" t="s">
        <v>813</v>
      </c>
    </row>
    <row r="3678" spans="1:6" x14ac:dyDescent="0.3">
      <c r="A3678">
        <f>VLOOKUP('Start Here'!$B$2,EntityNumber,2,FALSE)</f>
        <v>510002</v>
      </c>
      <c r="B3678" s="131">
        <f>YEAR('Start Here'!$B$5)</f>
        <v>2025</v>
      </c>
      <c r="C3678" s="213" t="str">
        <f>IF(ISBLANK('Exhibit 5'!$C$7),"",'Exhibit 5'!$C$7)</f>
        <v/>
      </c>
      <c r="D3678">
        <v>26325</v>
      </c>
      <c r="E3678" s="115">
        <f>'Exhibit 5'!C$28</f>
        <v>0</v>
      </c>
      <c r="F3678" t="s">
        <v>813</v>
      </c>
    </row>
    <row r="3679" spans="1:6" x14ac:dyDescent="0.3">
      <c r="A3679">
        <f>VLOOKUP('Start Here'!$B$2,EntityNumber,2,FALSE)</f>
        <v>510002</v>
      </c>
      <c r="B3679" s="131">
        <f>YEAR('Start Here'!$B$5)</f>
        <v>2025</v>
      </c>
      <c r="C3679" s="213" t="str">
        <f>IF(ISBLANK('Exhibit 5'!$C$7),"",'Exhibit 5'!$C$7)</f>
        <v/>
      </c>
      <c r="D3679">
        <v>26326</v>
      </c>
      <c r="E3679" s="115">
        <f>'Exhibit 5'!C$29</f>
        <v>0</v>
      </c>
      <c r="F3679" t="s">
        <v>813</v>
      </c>
    </row>
    <row r="3680" spans="1:6" x14ac:dyDescent="0.3">
      <c r="A3680">
        <f>VLOOKUP('Start Here'!$B$2,EntityNumber,2,FALSE)</f>
        <v>510002</v>
      </c>
      <c r="B3680" s="131">
        <f>YEAR('Start Here'!$B$5)</f>
        <v>2025</v>
      </c>
      <c r="C3680" s="213" t="str">
        <f>IF(ISBLANK('Exhibit 5'!$C$7),"",'Exhibit 5'!$C$7)</f>
        <v/>
      </c>
      <c r="D3680">
        <v>26327</v>
      </c>
      <c r="E3680" s="115">
        <f>'Exhibit 5'!C$30</f>
        <v>0</v>
      </c>
      <c r="F3680" t="s">
        <v>813</v>
      </c>
    </row>
    <row r="3681" spans="1:6" x14ac:dyDescent="0.3">
      <c r="A3681">
        <f>VLOOKUP('Start Here'!$B$2,EntityNumber,2,FALSE)</f>
        <v>510002</v>
      </c>
      <c r="B3681" s="131">
        <f>YEAR('Start Here'!$B$5)</f>
        <v>2025</v>
      </c>
      <c r="C3681" s="213" t="str">
        <f>IF(ISBLANK('Exhibit 5'!$C$7),"",'Exhibit 5'!$C$7)</f>
        <v/>
      </c>
      <c r="D3681">
        <v>26328</v>
      </c>
      <c r="E3681" s="115">
        <f>'Exhibit 5'!C$31</f>
        <v>0</v>
      </c>
      <c r="F3681" t="s">
        <v>813</v>
      </c>
    </row>
    <row r="3682" spans="1:6" x14ac:dyDescent="0.3">
      <c r="A3682">
        <f>VLOOKUP('Start Here'!$B$2,EntityNumber,2,FALSE)</f>
        <v>510002</v>
      </c>
      <c r="B3682" s="131">
        <f>YEAR('Start Here'!$B$5)</f>
        <v>2025</v>
      </c>
      <c r="C3682" s="213" t="str">
        <f>IF(ISBLANK('Exhibit 5'!$C$7),"",'Exhibit 5'!$C$7)</f>
        <v/>
      </c>
      <c r="D3682">
        <v>26329</v>
      </c>
      <c r="E3682" s="115">
        <f>'Exhibit 5'!C$32</f>
        <v>0</v>
      </c>
      <c r="F3682" t="s">
        <v>813</v>
      </c>
    </row>
    <row r="3683" spans="1:6" x14ac:dyDescent="0.3">
      <c r="A3683">
        <f>VLOOKUP('Start Here'!$B$2,EntityNumber,2,FALSE)</f>
        <v>510002</v>
      </c>
      <c r="B3683" s="131">
        <f>YEAR('Start Here'!$B$5)</f>
        <v>2025</v>
      </c>
      <c r="C3683" s="213" t="str">
        <f>IF(ISBLANK('Exhibit 5'!$C$7),"",'Exhibit 5'!$C$7)</f>
        <v/>
      </c>
      <c r="D3683">
        <v>26390</v>
      </c>
      <c r="E3683" s="115">
        <f>'Exhibit 5'!C$33</f>
        <v>0</v>
      </c>
      <c r="F3683" t="s">
        <v>813</v>
      </c>
    </row>
    <row r="3684" spans="1:6" x14ac:dyDescent="0.3">
      <c r="A3684">
        <f>VLOOKUP('Start Here'!$B$2,EntityNumber,2,FALSE)</f>
        <v>510002</v>
      </c>
      <c r="B3684" s="131">
        <f>YEAR('Start Here'!$B$5)</f>
        <v>2025</v>
      </c>
      <c r="C3684" s="213" t="str">
        <f>IF(ISBLANK('Exhibit 5'!$D$7),"",'Exhibit 5'!$D$7)</f>
        <v/>
      </c>
      <c r="D3684">
        <v>10100</v>
      </c>
      <c r="E3684" s="115">
        <f>'Exhibit 5'!D$11</f>
        <v>0</v>
      </c>
      <c r="F3684" t="s">
        <v>813</v>
      </c>
    </row>
    <row r="3685" spans="1:6" x14ac:dyDescent="0.3">
      <c r="A3685">
        <f>VLOOKUP('Start Here'!$B$2,EntityNumber,2,FALSE)</f>
        <v>510002</v>
      </c>
      <c r="B3685" s="131">
        <f>YEAR('Start Here'!$B$5)</f>
        <v>2025</v>
      </c>
      <c r="C3685" s="213" t="str">
        <f>IF(ISBLANK('Exhibit 5'!$D$7),"",'Exhibit 5'!$D$7)</f>
        <v/>
      </c>
      <c r="D3685">
        <v>10600</v>
      </c>
      <c r="E3685" s="115">
        <f>'Exhibit 5'!D$12</f>
        <v>0</v>
      </c>
      <c r="F3685" t="s">
        <v>813</v>
      </c>
    </row>
    <row r="3686" spans="1:6" x14ac:dyDescent="0.3">
      <c r="A3686">
        <f>VLOOKUP('Start Here'!$B$2,EntityNumber,2,FALSE)</f>
        <v>510002</v>
      </c>
      <c r="B3686" s="131">
        <f>YEAR('Start Here'!$B$5)</f>
        <v>2025</v>
      </c>
      <c r="C3686" s="213" t="str">
        <f>IF(ISBLANK('Exhibit 5'!$D$7),"",'Exhibit 5'!$D$7)</f>
        <v/>
      </c>
      <c r="D3686">
        <v>15100</v>
      </c>
      <c r="E3686" s="115">
        <f>'Exhibit 5'!D$13</f>
        <v>0</v>
      </c>
      <c r="F3686" t="s">
        <v>813</v>
      </c>
    </row>
    <row r="3687" spans="1:6" x14ac:dyDescent="0.3">
      <c r="A3687">
        <f>VLOOKUP('Start Here'!$B$2,EntityNumber,2,FALSE)</f>
        <v>510002</v>
      </c>
      <c r="B3687" s="131">
        <f>YEAR('Start Here'!$B$5)</f>
        <v>2025</v>
      </c>
      <c r="C3687" s="213" t="str">
        <f>IF(ISBLANK('Exhibit 5'!$D$7),"",'Exhibit 5'!$D$7)</f>
        <v/>
      </c>
      <c r="D3687">
        <v>10710</v>
      </c>
      <c r="E3687" s="115">
        <f>'Exhibit 5'!D$17</f>
        <v>0</v>
      </c>
      <c r="F3687" t="s">
        <v>813</v>
      </c>
    </row>
    <row r="3688" spans="1:6" x14ac:dyDescent="0.3">
      <c r="A3688">
        <f>VLOOKUP('Start Here'!$B$2,EntityNumber,2,FALSE)</f>
        <v>510002</v>
      </c>
      <c r="B3688" s="131">
        <f>YEAR('Start Here'!$B$5)</f>
        <v>2025</v>
      </c>
      <c r="C3688" s="213" t="str">
        <f>IF(ISBLANK('Exhibit 5'!$D$7),"",'Exhibit 5'!$D$7)</f>
        <v/>
      </c>
      <c r="D3688">
        <v>10720</v>
      </c>
      <c r="E3688" s="115">
        <f>'Exhibit 5'!D$18</f>
        <v>0</v>
      </c>
      <c r="F3688" t="s">
        <v>813</v>
      </c>
    </row>
    <row r="3689" spans="1:6" x14ac:dyDescent="0.3">
      <c r="A3689">
        <f>VLOOKUP('Start Here'!$B$2,EntityNumber,2,FALSE)</f>
        <v>510002</v>
      </c>
      <c r="B3689" s="131">
        <f>YEAR('Start Here'!$B$5)</f>
        <v>2025</v>
      </c>
      <c r="C3689" s="213" t="str">
        <f>IF(ISBLANK('Exhibit 5'!$D$7),"",'Exhibit 5'!$D$7)</f>
        <v/>
      </c>
      <c r="D3689">
        <v>26321</v>
      </c>
      <c r="E3689" s="115">
        <f>'Exhibit 5'!D$24</f>
        <v>0</v>
      </c>
      <c r="F3689" t="s">
        <v>813</v>
      </c>
    </row>
    <row r="3690" spans="1:6" x14ac:dyDescent="0.3">
      <c r="A3690">
        <f>VLOOKUP('Start Here'!$B$2,EntityNumber,2,FALSE)</f>
        <v>510002</v>
      </c>
      <c r="B3690" s="131">
        <f>YEAR('Start Here'!$B$5)</f>
        <v>2025</v>
      </c>
      <c r="C3690" s="213" t="str">
        <f>IF(ISBLANK('Exhibit 5'!$D$7),"",'Exhibit 5'!$D$7)</f>
        <v/>
      </c>
      <c r="D3690">
        <v>26322</v>
      </c>
      <c r="E3690" s="115">
        <f>'Exhibit 5'!D$25</f>
        <v>0</v>
      </c>
      <c r="F3690" t="s">
        <v>813</v>
      </c>
    </row>
    <row r="3691" spans="1:6" x14ac:dyDescent="0.3">
      <c r="A3691">
        <f>VLOOKUP('Start Here'!$B$2,EntityNumber,2,FALSE)</f>
        <v>510002</v>
      </c>
      <c r="B3691" s="131">
        <f>YEAR('Start Here'!$B$5)</f>
        <v>2025</v>
      </c>
      <c r="C3691" s="213" t="str">
        <f>IF(ISBLANK('Exhibit 5'!$D$7),"",'Exhibit 5'!$D$7)</f>
        <v/>
      </c>
      <c r="D3691">
        <v>26323</v>
      </c>
      <c r="E3691" s="115">
        <f>'Exhibit 5'!D$26</f>
        <v>0</v>
      </c>
      <c r="F3691" t="s">
        <v>813</v>
      </c>
    </row>
    <row r="3692" spans="1:6" x14ac:dyDescent="0.3">
      <c r="A3692">
        <f>VLOOKUP('Start Here'!$B$2,EntityNumber,2,FALSE)</f>
        <v>510002</v>
      </c>
      <c r="B3692" s="131">
        <f>YEAR('Start Here'!$B$5)</f>
        <v>2025</v>
      </c>
      <c r="C3692" s="213" t="str">
        <f>IF(ISBLANK('Exhibit 5'!$D$7),"",'Exhibit 5'!$D$7)</f>
        <v/>
      </c>
      <c r="D3692">
        <v>26324</v>
      </c>
      <c r="E3692" s="115">
        <f>'Exhibit 5'!D$27</f>
        <v>0</v>
      </c>
      <c r="F3692" t="s">
        <v>813</v>
      </c>
    </row>
    <row r="3693" spans="1:6" x14ac:dyDescent="0.3">
      <c r="A3693">
        <f>VLOOKUP('Start Here'!$B$2,EntityNumber,2,FALSE)</f>
        <v>510002</v>
      </c>
      <c r="B3693" s="131">
        <f>YEAR('Start Here'!$B$5)</f>
        <v>2025</v>
      </c>
      <c r="C3693" s="213" t="str">
        <f>IF(ISBLANK('Exhibit 5'!$D$7),"",'Exhibit 5'!$D$7)</f>
        <v/>
      </c>
      <c r="D3693">
        <v>26325</v>
      </c>
      <c r="E3693" s="115">
        <f>'Exhibit 5'!D$28</f>
        <v>0</v>
      </c>
      <c r="F3693" t="s">
        <v>813</v>
      </c>
    </row>
    <row r="3694" spans="1:6" x14ac:dyDescent="0.3">
      <c r="A3694">
        <f>VLOOKUP('Start Here'!$B$2,EntityNumber,2,FALSE)</f>
        <v>510002</v>
      </c>
      <c r="B3694" s="131">
        <f>YEAR('Start Here'!$B$5)</f>
        <v>2025</v>
      </c>
      <c r="C3694" s="213" t="str">
        <f>IF(ISBLANK('Exhibit 5'!$D$7),"",'Exhibit 5'!$D$7)</f>
        <v/>
      </c>
      <c r="D3694">
        <v>26326</v>
      </c>
      <c r="E3694" s="115">
        <f>'Exhibit 5'!D$29</f>
        <v>0</v>
      </c>
      <c r="F3694" t="s">
        <v>813</v>
      </c>
    </row>
    <row r="3695" spans="1:6" x14ac:dyDescent="0.3">
      <c r="A3695">
        <f>VLOOKUP('Start Here'!$B$2,EntityNumber,2,FALSE)</f>
        <v>510002</v>
      </c>
      <c r="B3695" s="131">
        <f>YEAR('Start Here'!$B$5)</f>
        <v>2025</v>
      </c>
      <c r="C3695" s="213" t="str">
        <f>IF(ISBLANK('Exhibit 5'!$D$7),"",'Exhibit 5'!$D$7)</f>
        <v/>
      </c>
      <c r="D3695">
        <v>26327</v>
      </c>
      <c r="E3695" s="115">
        <f>'Exhibit 5'!D$30</f>
        <v>0</v>
      </c>
      <c r="F3695" t="s">
        <v>813</v>
      </c>
    </row>
    <row r="3696" spans="1:6" x14ac:dyDescent="0.3">
      <c r="A3696">
        <f>VLOOKUP('Start Here'!$B$2,EntityNumber,2,FALSE)</f>
        <v>510002</v>
      </c>
      <c r="B3696" s="131">
        <f>YEAR('Start Here'!$B$5)</f>
        <v>2025</v>
      </c>
      <c r="C3696" s="213" t="str">
        <f>IF(ISBLANK('Exhibit 5'!$D$7),"",'Exhibit 5'!$D$7)</f>
        <v/>
      </c>
      <c r="D3696">
        <v>26328</v>
      </c>
      <c r="E3696" s="115">
        <f>'Exhibit 5'!D$31</f>
        <v>0</v>
      </c>
      <c r="F3696" t="s">
        <v>813</v>
      </c>
    </row>
    <row r="3697" spans="1:6" x14ac:dyDescent="0.3">
      <c r="A3697">
        <f>VLOOKUP('Start Here'!$B$2,EntityNumber,2,FALSE)</f>
        <v>510002</v>
      </c>
      <c r="B3697" s="131">
        <f>YEAR('Start Here'!$B$5)</f>
        <v>2025</v>
      </c>
      <c r="C3697" s="213" t="str">
        <f>IF(ISBLANK('Exhibit 5'!$D$7),"",'Exhibit 5'!$D$7)</f>
        <v/>
      </c>
      <c r="D3697">
        <v>26329</v>
      </c>
      <c r="E3697" s="115">
        <f>'Exhibit 5'!D$32</f>
        <v>0</v>
      </c>
      <c r="F3697" t="s">
        <v>813</v>
      </c>
    </row>
    <row r="3698" spans="1:6" x14ac:dyDescent="0.3">
      <c r="A3698">
        <f>VLOOKUP('Start Here'!$B$2,EntityNumber,2,FALSE)</f>
        <v>510002</v>
      </c>
      <c r="B3698" s="131">
        <f>YEAR('Start Here'!$B$5)</f>
        <v>2025</v>
      </c>
      <c r="C3698" s="213" t="str">
        <f>IF(ISBLANK('Exhibit 5'!$D$7),"",'Exhibit 5'!$D$7)</f>
        <v/>
      </c>
      <c r="D3698">
        <v>26390</v>
      </c>
      <c r="E3698" s="115">
        <f>'Exhibit 5'!D$33</f>
        <v>0</v>
      </c>
      <c r="F3698" t="s">
        <v>813</v>
      </c>
    </row>
    <row r="3699" spans="1:6" x14ac:dyDescent="0.3">
      <c r="A3699">
        <f>VLOOKUP('Start Here'!$B$2,EntityNumber,2,FALSE)</f>
        <v>510002</v>
      </c>
      <c r="B3699" s="131">
        <f>YEAR('Start Here'!$B$5)</f>
        <v>2025</v>
      </c>
      <c r="C3699" s="213" t="str">
        <f>IF(ISBLANK('Exhibit 5'!$E$7),"",'Exhibit 5'!$E$7)</f>
        <v/>
      </c>
      <c r="D3699">
        <v>10100</v>
      </c>
      <c r="E3699" s="115">
        <f>'Exhibit 5'!E$11</f>
        <v>0</v>
      </c>
      <c r="F3699" t="s">
        <v>813</v>
      </c>
    </row>
    <row r="3700" spans="1:6" x14ac:dyDescent="0.3">
      <c r="A3700">
        <f>VLOOKUP('Start Here'!$B$2,EntityNumber,2,FALSE)</f>
        <v>510002</v>
      </c>
      <c r="B3700" s="131">
        <f>YEAR('Start Here'!$B$5)</f>
        <v>2025</v>
      </c>
      <c r="C3700" s="213" t="str">
        <f>IF(ISBLANK('Exhibit 5'!$E$7),"",'Exhibit 5'!$E$7)</f>
        <v/>
      </c>
      <c r="D3700">
        <v>10600</v>
      </c>
      <c r="E3700" s="115">
        <f>'Exhibit 5'!E$12</f>
        <v>0</v>
      </c>
      <c r="F3700" t="s">
        <v>813</v>
      </c>
    </row>
    <row r="3701" spans="1:6" x14ac:dyDescent="0.3">
      <c r="A3701">
        <f>VLOOKUP('Start Here'!$B$2,EntityNumber,2,FALSE)</f>
        <v>510002</v>
      </c>
      <c r="B3701" s="131">
        <f>YEAR('Start Here'!$B$5)</f>
        <v>2025</v>
      </c>
      <c r="C3701" s="213" t="str">
        <f>IF(ISBLANK('Exhibit 5'!$E$7),"",'Exhibit 5'!$E$7)</f>
        <v/>
      </c>
      <c r="D3701">
        <v>15100</v>
      </c>
      <c r="E3701" s="115">
        <f>'Exhibit 5'!E$13</f>
        <v>0</v>
      </c>
      <c r="F3701" t="s">
        <v>813</v>
      </c>
    </row>
    <row r="3702" spans="1:6" x14ac:dyDescent="0.3">
      <c r="A3702">
        <f>VLOOKUP('Start Here'!$B$2,EntityNumber,2,FALSE)</f>
        <v>510002</v>
      </c>
      <c r="B3702" s="131">
        <f>YEAR('Start Here'!$B$5)</f>
        <v>2025</v>
      </c>
      <c r="C3702" s="213" t="str">
        <f>IF(ISBLANK('Exhibit 5'!$E$7),"",'Exhibit 5'!$E$7)</f>
        <v/>
      </c>
      <c r="D3702">
        <v>10710</v>
      </c>
      <c r="E3702" s="115">
        <f>'Exhibit 5'!E$17</f>
        <v>0</v>
      </c>
      <c r="F3702" t="s">
        <v>813</v>
      </c>
    </row>
    <row r="3703" spans="1:6" x14ac:dyDescent="0.3">
      <c r="A3703">
        <f>VLOOKUP('Start Here'!$B$2,EntityNumber,2,FALSE)</f>
        <v>510002</v>
      </c>
      <c r="B3703" s="131">
        <f>YEAR('Start Here'!$B$5)</f>
        <v>2025</v>
      </c>
      <c r="C3703" s="213" t="str">
        <f>IF(ISBLANK('Exhibit 5'!$E$7),"",'Exhibit 5'!$E$7)</f>
        <v/>
      </c>
      <c r="D3703">
        <v>10720</v>
      </c>
      <c r="E3703" s="115">
        <f>'Exhibit 5'!E$18</f>
        <v>0</v>
      </c>
      <c r="F3703" t="s">
        <v>813</v>
      </c>
    </row>
    <row r="3704" spans="1:6" x14ac:dyDescent="0.3">
      <c r="A3704">
        <f>VLOOKUP('Start Here'!$B$2,EntityNumber,2,FALSE)</f>
        <v>510002</v>
      </c>
      <c r="B3704" s="131">
        <f>YEAR('Start Here'!$B$5)</f>
        <v>2025</v>
      </c>
      <c r="C3704" s="213" t="str">
        <f>IF(ISBLANK('Exhibit 5'!$E$7),"",'Exhibit 5'!$E$7)</f>
        <v/>
      </c>
      <c r="D3704">
        <v>26321</v>
      </c>
      <c r="E3704" s="115">
        <f>'Exhibit 5'!E$24</f>
        <v>0</v>
      </c>
      <c r="F3704" t="s">
        <v>813</v>
      </c>
    </row>
    <row r="3705" spans="1:6" x14ac:dyDescent="0.3">
      <c r="A3705">
        <f>VLOOKUP('Start Here'!$B$2,EntityNumber,2,FALSE)</f>
        <v>510002</v>
      </c>
      <c r="B3705" s="131">
        <f>YEAR('Start Here'!$B$5)</f>
        <v>2025</v>
      </c>
      <c r="C3705" s="213" t="str">
        <f>IF(ISBLANK('Exhibit 5'!$E$7),"",'Exhibit 5'!$E$7)</f>
        <v/>
      </c>
      <c r="D3705">
        <v>26322</v>
      </c>
      <c r="E3705" s="115">
        <f>'Exhibit 5'!E$25</f>
        <v>0</v>
      </c>
      <c r="F3705" t="s">
        <v>813</v>
      </c>
    </row>
    <row r="3706" spans="1:6" x14ac:dyDescent="0.3">
      <c r="A3706">
        <f>VLOOKUP('Start Here'!$B$2,EntityNumber,2,FALSE)</f>
        <v>510002</v>
      </c>
      <c r="B3706" s="131">
        <f>YEAR('Start Here'!$B$5)</f>
        <v>2025</v>
      </c>
      <c r="C3706" s="213" t="str">
        <f>IF(ISBLANK('Exhibit 5'!$E$7),"",'Exhibit 5'!$E$7)</f>
        <v/>
      </c>
      <c r="D3706">
        <v>26323</v>
      </c>
      <c r="E3706" s="115">
        <f>'Exhibit 5'!E$26</f>
        <v>0</v>
      </c>
      <c r="F3706" t="s">
        <v>813</v>
      </c>
    </row>
    <row r="3707" spans="1:6" x14ac:dyDescent="0.3">
      <c r="A3707">
        <f>VLOOKUP('Start Here'!$B$2,EntityNumber,2,FALSE)</f>
        <v>510002</v>
      </c>
      <c r="B3707" s="131">
        <f>YEAR('Start Here'!$B$5)</f>
        <v>2025</v>
      </c>
      <c r="C3707" s="213" t="str">
        <f>IF(ISBLANK('Exhibit 5'!$E$7),"",'Exhibit 5'!$E$7)</f>
        <v/>
      </c>
      <c r="D3707">
        <v>26324</v>
      </c>
      <c r="E3707" s="115">
        <f>'Exhibit 5'!E$27</f>
        <v>0</v>
      </c>
      <c r="F3707" t="s">
        <v>813</v>
      </c>
    </row>
    <row r="3708" spans="1:6" x14ac:dyDescent="0.3">
      <c r="A3708">
        <f>VLOOKUP('Start Here'!$B$2,EntityNumber,2,FALSE)</f>
        <v>510002</v>
      </c>
      <c r="B3708" s="131">
        <f>YEAR('Start Here'!$B$5)</f>
        <v>2025</v>
      </c>
      <c r="C3708" s="213" t="str">
        <f>IF(ISBLANK('Exhibit 5'!$E$7),"",'Exhibit 5'!$E$7)</f>
        <v/>
      </c>
      <c r="D3708">
        <v>26325</v>
      </c>
      <c r="E3708" s="115">
        <f>'Exhibit 5'!E$28</f>
        <v>0</v>
      </c>
      <c r="F3708" t="s">
        <v>813</v>
      </c>
    </row>
    <row r="3709" spans="1:6" x14ac:dyDescent="0.3">
      <c r="A3709">
        <f>VLOOKUP('Start Here'!$B$2,EntityNumber,2,FALSE)</f>
        <v>510002</v>
      </c>
      <c r="B3709" s="131">
        <f>YEAR('Start Here'!$B$5)</f>
        <v>2025</v>
      </c>
      <c r="C3709" s="213" t="str">
        <f>IF(ISBLANK('Exhibit 5'!$E$7),"",'Exhibit 5'!$E$7)</f>
        <v/>
      </c>
      <c r="D3709">
        <v>26326</v>
      </c>
      <c r="E3709" s="115">
        <f>'Exhibit 5'!E$29</f>
        <v>0</v>
      </c>
      <c r="F3709" t="s">
        <v>813</v>
      </c>
    </row>
    <row r="3710" spans="1:6" x14ac:dyDescent="0.3">
      <c r="A3710">
        <f>VLOOKUP('Start Here'!$B$2,EntityNumber,2,FALSE)</f>
        <v>510002</v>
      </c>
      <c r="B3710" s="131">
        <f>YEAR('Start Here'!$B$5)</f>
        <v>2025</v>
      </c>
      <c r="C3710" s="213" t="str">
        <f>IF(ISBLANK('Exhibit 5'!$E$7),"",'Exhibit 5'!$E$7)</f>
        <v/>
      </c>
      <c r="D3710">
        <v>26327</v>
      </c>
      <c r="E3710" s="115">
        <f>'Exhibit 5'!E$30</f>
        <v>0</v>
      </c>
      <c r="F3710" t="s">
        <v>813</v>
      </c>
    </row>
    <row r="3711" spans="1:6" x14ac:dyDescent="0.3">
      <c r="A3711">
        <f>VLOOKUP('Start Here'!$B$2,EntityNumber,2,FALSE)</f>
        <v>510002</v>
      </c>
      <c r="B3711" s="131">
        <f>YEAR('Start Here'!$B$5)</f>
        <v>2025</v>
      </c>
      <c r="C3711" s="213" t="str">
        <f>IF(ISBLANK('Exhibit 5'!$E$7),"",'Exhibit 5'!$E$7)</f>
        <v/>
      </c>
      <c r="D3711">
        <v>26328</v>
      </c>
      <c r="E3711" s="115">
        <f>'Exhibit 5'!E$31</f>
        <v>0</v>
      </c>
      <c r="F3711" t="s">
        <v>813</v>
      </c>
    </row>
    <row r="3712" spans="1:6" x14ac:dyDescent="0.3">
      <c r="A3712">
        <f>VLOOKUP('Start Here'!$B$2,EntityNumber,2,FALSE)</f>
        <v>510002</v>
      </c>
      <c r="B3712" s="131">
        <f>YEAR('Start Here'!$B$5)</f>
        <v>2025</v>
      </c>
      <c r="C3712" s="213" t="str">
        <f>IF(ISBLANK('Exhibit 5'!$E$7),"",'Exhibit 5'!$E$7)</f>
        <v/>
      </c>
      <c r="D3712">
        <v>26329</v>
      </c>
      <c r="E3712" s="115">
        <f>'Exhibit 5'!E$32</f>
        <v>0</v>
      </c>
      <c r="F3712" t="s">
        <v>813</v>
      </c>
    </row>
    <row r="3713" spans="1:6" x14ac:dyDescent="0.3">
      <c r="A3713">
        <f>VLOOKUP('Start Here'!$B$2,EntityNumber,2,FALSE)</f>
        <v>510002</v>
      </c>
      <c r="B3713" s="131">
        <f>YEAR('Start Here'!$B$5)</f>
        <v>2025</v>
      </c>
      <c r="C3713" s="213" t="str">
        <f>IF(ISBLANK('Exhibit 5'!$E$7),"",'Exhibit 5'!$E$7)</f>
        <v/>
      </c>
      <c r="D3713">
        <v>26390</v>
      </c>
      <c r="E3713" s="115">
        <f>'Exhibit 5'!E$33</f>
        <v>0</v>
      </c>
      <c r="F3713" t="s">
        <v>813</v>
      </c>
    </row>
    <row r="3714" spans="1:6" x14ac:dyDescent="0.3">
      <c r="A3714">
        <f>VLOOKUP('Start Here'!$B$2,EntityNumber,2,FALSE)</f>
        <v>510002</v>
      </c>
      <c r="B3714" s="131">
        <f>YEAR('Start Here'!$B$5)</f>
        <v>2025</v>
      </c>
      <c r="C3714" s="213" t="str">
        <f>IF(ISBLANK('Exhibit 5'!$F$7),"",'Exhibit 5'!$F$7)</f>
        <v/>
      </c>
      <c r="D3714">
        <v>10100</v>
      </c>
      <c r="E3714" s="115">
        <f>'Exhibit 5'!F$11</f>
        <v>0</v>
      </c>
      <c r="F3714" t="s">
        <v>813</v>
      </c>
    </row>
    <row r="3715" spans="1:6" x14ac:dyDescent="0.3">
      <c r="A3715">
        <f>VLOOKUP('Start Here'!$B$2,EntityNumber,2,FALSE)</f>
        <v>510002</v>
      </c>
      <c r="B3715" s="131">
        <f>YEAR('Start Here'!$B$5)</f>
        <v>2025</v>
      </c>
      <c r="C3715" s="213" t="str">
        <f>IF(ISBLANK('Exhibit 5'!$F$7),"",'Exhibit 5'!$F$7)</f>
        <v/>
      </c>
      <c r="D3715">
        <v>10600</v>
      </c>
      <c r="E3715" s="115">
        <f>'Exhibit 5'!F$12</f>
        <v>0</v>
      </c>
      <c r="F3715" t="s">
        <v>813</v>
      </c>
    </row>
    <row r="3716" spans="1:6" x14ac:dyDescent="0.3">
      <c r="A3716">
        <f>VLOOKUP('Start Here'!$B$2,EntityNumber,2,FALSE)</f>
        <v>510002</v>
      </c>
      <c r="B3716" s="131">
        <f>YEAR('Start Here'!$B$5)</f>
        <v>2025</v>
      </c>
      <c r="C3716" s="213" t="str">
        <f>IF(ISBLANK('Exhibit 5'!$F$7),"",'Exhibit 5'!$F$7)</f>
        <v/>
      </c>
      <c r="D3716">
        <v>15100</v>
      </c>
      <c r="E3716" s="115">
        <f>'Exhibit 5'!F$13</f>
        <v>0</v>
      </c>
      <c r="F3716" t="s">
        <v>813</v>
      </c>
    </row>
    <row r="3717" spans="1:6" x14ac:dyDescent="0.3">
      <c r="A3717">
        <f>VLOOKUP('Start Here'!$B$2,EntityNumber,2,FALSE)</f>
        <v>510002</v>
      </c>
      <c r="B3717" s="131">
        <f>YEAR('Start Here'!$B$5)</f>
        <v>2025</v>
      </c>
      <c r="C3717" s="213" t="str">
        <f>IF(ISBLANK('Exhibit 5'!$F$7),"",'Exhibit 5'!$F$7)</f>
        <v/>
      </c>
      <c r="D3717">
        <v>10710</v>
      </c>
      <c r="E3717" s="115">
        <f>'Exhibit 5'!F$17</f>
        <v>0</v>
      </c>
      <c r="F3717" t="s">
        <v>813</v>
      </c>
    </row>
    <row r="3718" spans="1:6" x14ac:dyDescent="0.3">
      <c r="A3718">
        <f>VLOOKUP('Start Here'!$B$2,EntityNumber,2,FALSE)</f>
        <v>510002</v>
      </c>
      <c r="B3718" s="131">
        <f>YEAR('Start Here'!$B$5)</f>
        <v>2025</v>
      </c>
      <c r="C3718" s="213" t="str">
        <f>IF(ISBLANK('Exhibit 5'!$F$7),"",'Exhibit 5'!$F$7)</f>
        <v/>
      </c>
      <c r="D3718">
        <v>10720</v>
      </c>
      <c r="E3718" s="115">
        <f>'Exhibit 5'!F$18</f>
        <v>0</v>
      </c>
      <c r="F3718" t="s">
        <v>813</v>
      </c>
    </row>
    <row r="3719" spans="1:6" x14ac:dyDescent="0.3">
      <c r="A3719">
        <f>VLOOKUP('Start Here'!$B$2,EntityNumber,2,FALSE)</f>
        <v>510002</v>
      </c>
      <c r="B3719" s="131">
        <f>YEAR('Start Here'!$B$5)</f>
        <v>2025</v>
      </c>
      <c r="C3719" s="213" t="str">
        <f>IF(ISBLANK('Exhibit 5'!$F$7),"",'Exhibit 5'!$F$7)</f>
        <v/>
      </c>
      <c r="D3719">
        <v>26321</v>
      </c>
      <c r="E3719" s="115">
        <f>'Exhibit 5'!F$24</f>
        <v>0</v>
      </c>
      <c r="F3719" t="s">
        <v>813</v>
      </c>
    </row>
    <row r="3720" spans="1:6" x14ac:dyDescent="0.3">
      <c r="A3720">
        <f>VLOOKUP('Start Here'!$B$2,EntityNumber,2,FALSE)</f>
        <v>510002</v>
      </c>
      <c r="B3720" s="131">
        <f>YEAR('Start Here'!$B$5)</f>
        <v>2025</v>
      </c>
      <c r="C3720" s="213" t="str">
        <f>IF(ISBLANK('Exhibit 5'!$F$7),"",'Exhibit 5'!$F$7)</f>
        <v/>
      </c>
      <c r="D3720">
        <v>26322</v>
      </c>
      <c r="E3720" s="115">
        <f>'Exhibit 5'!F$25</f>
        <v>0</v>
      </c>
      <c r="F3720" t="s">
        <v>813</v>
      </c>
    </row>
    <row r="3721" spans="1:6" x14ac:dyDescent="0.3">
      <c r="A3721">
        <f>VLOOKUP('Start Here'!$B$2,EntityNumber,2,FALSE)</f>
        <v>510002</v>
      </c>
      <c r="B3721" s="131">
        <f>YEAR('Start Here'!$B$5)</f>
        <v>2025</v>
      </c>
      <c r="C3721" s="213" t="str">
        <f>IF(ISBLANK('Exhibit 5'!$F$7),"",'Exhibit 5'!$F$7)</f>
        <v/>
      </c>
      <c r="D3721">
        <v>26323</v>
      </c>
      <c r="E3721" s="115">
        <f>'Exhibit 5'!F$26</f>
        <v>0</v>
      </c>
      <c r="F3721" t="s">
        <v>813</v>
      </c>
    </row>
    <row r="3722" spans="1:6" x14ac:dyDescent="0.3">
      <c r="A3722">
        <f>VLOOKUP('Start Here'!$B$2,EntityNumber,2,FALSE)</f>
        <v>510002</v>
      </c>
      <c r="B3722" s="131">
        <f>YEAR('Start Here'!$B$5)</f>
        <v>2025</v>
      </c>
      <c r="C3722" s="213" t="str">
        <f>IF(ISBLANK('Exhibit 5'!$F$7),"",'Exhibit 5'!$F$7)</f>
        <v/>
      </c>
      <c r="D3722">
        <v>26324</v>
      </c>
      <c r="E3722" s="115">
        <f>'Exhibit 5'!F$27</f>
        <v>0</v>
      </c>
      <c r="F3722" t="s">
        <v>813</v>
      </c>
    </row>
    <row r="3723" spans="1:6" x14ac:dyDescent="0.3">
      <c r="A3723">
        <f>VLOOKUP('Start Here'!$B$2,EntityNumber,2,FALSE)</f>
        <v>510002</v>
      </c>
      <c r="B3723" s="131">
        <f>YEAR('Start Here'!$B$5)</f>
        <v>2025</v>
      </c>
      <c r="C3723" s="213" t="str">
        <f>IF(ISBLANK('Exhibit 5'!$F$7),"",'Exhibit 5'!$F$7)</f>
        <v/>
      </c>
      <c r="D3723">
        <v>26325</v>
      </c>
      <c r="E3723" s="115">
        <f>'Exhibit 5'!F$28</f>
        <v>0</v>
      </c>
      <c r="F3723" t="s">
        <v>813</v>
      </c>
    </row>
    <row r="3724" spans="1:6" x14ac:dyDescent="0.3">
      <c r="A3724">
        <f>VLOOKUP('Start Here'!$B$2,EntityNumber,2,FALSE)</f>
        <v>510002</v>
      </c>
      <c r="B3724" s="131">
        <f>YEAR('Start Here'!$B$5)</f>
        <v>2025</v>
      </c>
      <c r="C3724" s="213" t="str">
        <f>IF(ISBLANK('Exhibit 5'!$F$7),"",'Exhibit 5'!$F$7)</f>
        <v/>
      </c>
      <c r="D3724">
        <v>26326</v>
      </c>
      <c r="E3724" s="115">
        <f>'Exhibit 5'!F$29</f>
        <v>0</v>
      </c>
      <c r="F3724" t="s">
        <v>813</v>
      </c>
    </row>
    <row r="3725" spans="1:6" x14ac:dyDescent="0.3">
      <c r="A3725">
        <f>VLOOKUP('Start Here'!$B$2,EntityNumber,2,FALSE)</f>
        <v>510002</v>
      </c>
      <c r="B3725" s="131">
        <f>YEAR('Start Here'!$B$5)</f>
        <v>2025</v>
      </c>
      <c r="C3725" s="213" t="str">
        <f>IF(ISBLANK('Exhibit 5'!$F$7),"",'Exhibit 5'!$F$7)</f>
        <v/>
      </c>
      <c r="D3725">
        <v>26327</v>
      </c>
      <c r="E3725" s="115">
        <f>'Exhibit 5'!F$30</f>
        <v>0</v>
      </c>
      <c r="F3725" t="s">
        <v>813</v>
      </c>
    </row>
    <row r="3726" spans="1:6" x14ac:dyDescent="0.3">
      <c r="A3726">
        <f>VLOOKUP('Start Here'!$B$2,EntityNumber,2,FALSE)</f>
        <v>510002</v>
      </c>
      <c r="B3726" s="131">
        <f>YEAR('Start Here'!$B$5)</f>
        <v>2025</v>
      </c>
      <c r="C3726" s="213" t="str">
        <f>IF(ISBLANK('Exhibit 5'!$F$7),"",'Exhibit 5'!$F$7)</f>
        <v/>
      </c>
      <c r="D3726">
        <v>26328</v>
      </c>
      <c r="E3726" s="115">
        <f>'Exhibit 5'!F$31</f>
        <v>0</v>
      </c>
      <c r="F3726" t="s">
        <v>813</v>
      </c>
    </row>
    <row r="3727" spans="1:6" x14ac:dyDescent="0.3">
      <c r="A3727">
        <f>VLOOKUP('Start Here'!$B$2,EntityNumber,2,FALSE)</f>
        <v>510002</v>
      </c>
      <c r="B3727" s="131">
        <f>YEAR('Start Here'!$B$5)</f>
        <v>2025</v>
      </c>
      <c r="C3727" s="213" t="str">
        <f>IF(ISBLANK('Exhibit 5'!$F$7),"",'Exhibit 5'!$F$7)</f>
        <v/>
      </c>
      <c r="D3727">
        <v>26329</v>
      </c>
      <c r="E3727" s="115">
        <f>'Exhibit 5'!F$32</f>
        <v>0</v>
      </c>
      <c r="F3727" t="s">
        <v>813</v>
      </c>
    </row>
    <row r="3728" spans="1:6" x14ac:dyDescent="0.3">
      <c r="A3728">
        <f>VLOOKUP('Start Here'!$B$2,EntityNumber,2,FALSE)</f>
        <v>510002</v>
      </c>
      <c r="B3728" s="131">
        <f>YEAR('Start Here'!$B$5)</f>
        <v>2025</v>
      </c>
      <c r="C3728" s="213" t="str">
        <f>IF(ISBLANK('Exhibit 5'!$F$7),"",'Exhibit 5'!$F$7)</f>
        <v/>
      </c>
      <c r="D3728">
        <v>26390</v>
      </c>
      <c r="E3728" s="115">
        <f>'Exhibit 5'!F$33</f>
        <v>0</v>
      </c>
      <c r="F3728" t="s">
        <v>813</v>
      </c>
    </row>
    <row r="3729" spans="1:6" x14ac:dyDescent="0.3">
      <c r="A3729">
        <f>VLOOKUP('Start Here'!$B$2,EntityNumber,2,FALSE)</f>
        <v>510002</v>
      </c>
      <c r="B3729" s="131">
        <f>YEAR('Start Here'!$B$5)</f>
        <v>2025</v>
      </c>
      <c r="C3729" s="213">
        <v>650</v>
      </c>
      <c r="D3729">
        <v>10100</v>
      </c>
      <c r="E3729" s="115">
        <f>'Exhibit 5'!H$11</f>
        <v>0</v>
      </c>
      <c r="F3729" t="s">
        <v>813</v>
      </c>
    </row>
    <row r="3730" spans="1:6" x14ac:dyDescent="0.3">
      <c r="A3730">
        <f>VLOOKUP('Start Here'!$B$2,EntityNumber,2,FALSE)</f>
        <v>510002</v>
      </c>
      <c r="B3730" s="131">
        <f>YEAR('Start Here'!$B$5)</f>
        <v>2025</v>
      </c>
      <c r="C3730" s="213">
        <v>650</v>
      </c>
      <c r="D3730">
        <v>10600</v>
      </c>
      <c r="E3730" s="115">
        <f>'Exhibit 5'!H$12</f>
        <v>0</v>
      </c>
      <c r="F3730" t="s">
        <v>813</v>
      </c>
    </row>
    <row r="3731" spans="1:6" x14ac:dyDescent="0.3">
      <c r="A3731">
        <f>VLOOKUP('Start Here'!$B$2,EntityNumber,2,FALSE)</f>
        <v>510002</v>
      </c>
      <c r="B3731" s="131">
        <f>YEAR('Start Here'!$B$5)</f>
        <v>2025</v>
      </c>
      <c r="C3731" s="213">
        <v>650</v>
      </c>
      <c r="D3731">
        <v>15100</v>
      </c>
      <c r="E3731" s="115">
        <f>'Exhibit 5'!H$13</f>
        <v>0</v>
      </c>
      <c r="F3731" t="s">
        <v>813</v>
      </c>
    </row>
    <row r="3732" spans="1:6" x14ac:dyDescent="0.3">
      <c r="A3732">
        <f>VLOOKUP('Start Here'!$B$2,EntityNumber,2,FALSE)</f>
        <v>510002</v>
      </c>
      <c r="B3732" s="131">
        <f>YEAR('Start Here'!$B$5)</f>
        <v>2025</v>
      </c>
      <c r="C3732" s="213">
        <v>650</v>
      </c>
      <c r="D3732">
        <v>10710</v>
      </c>
      <c r="E3732" s="115">
        <f>'Exhibit 5'!H$17</f>
        <v>0</v>
      </c>
      <c r="F3732" t="s">
        <v>813</v>
      </c>
    </row>
    <row r="3733" spans="1:6" x14ac:dyDescent="0.3">
      <c r="A3733">
        <f>VLOOKUP('Start Here'!$B$2,EntityNumber,2,FALSE)</f>
        <v>510002</v>
      </c>
      <c r="B3733" s="131">
        <f>YEAR('Start Here'!$B$5)</f>
        <v>2025</v>
      </c>
      <c r="C3733" s="213">
        <v>650</v>
      </c>
      <c r="D3733">
        <v>10720</v>
      </c>
      <c r="E3733" s="115">
        <f>'Exhibit 5'!H$18</f>
        <v>0</v>
      </c>
      <c r="F3733" t="s">
        <v>813</v>
      </c>
    </row>
    <row r="3734" spans="1:6" x14ac:dyDescent="0.3">
      <c r="A3734">
        <f>VLOOKUP('Start Here'!$B$2,EntityNumber,2,FALSE)</f>
        <v>510002</v>
      </c>
      <c r="B3734" s="131">
        <f>YEAR('Start Here'!$B$5)</f>
        <v>2025</v>
      </c>
      <c r="C3734" s="213">
        <v>650</v>
      </c>
      <c r="D3734">
        <v>26321</v>
      </c>
      <c r="E3734" s="115">
        <f>'Exhibit 5'!H$24</f>
        <v>0</v>
      </c>
      <c r="F3734" t="s">
        <v>813</v>
      </c>
    </row>
    <row r="3735" spans="1:6" x14ac:dyDescent="0.3">
      <c r="A3735">
        <f>VLOOKUP('Start Here'!$B$2,EntityNumber,2,FALSE)</f>
        <v>510002</v>
      </c>
      <c r="B3735" s="131">
        <f>YEAR('Start Here'!$B$5)</f>
        <v>2025</v>
      </c>
      <c r="C3735" s="213">
        <v>650</v>
      </c>
      <c r="D3735">
        <v>26322</v>
      </c>
      <c r="E3735" s="115">
        <f>'Exhibit 5'!H$25</f>
        <v>0</v>
      </c>
      <c r="F3735" t="s">
        <v>813</v>
      </c>
    </row>
    <row r="3736" spans="1:6" x14ac:dyDescent="0.3">
      <c r="A3736">
        <f>VLOOKUP('Start Here'!$B$2,EntityNumber,2,FALSE)</f>
        <v>510002</v>
      </c>
      <c r="B3736" s="131">
        <f>YEAR('Start Here'!$B$5)</f>
        <v>2025</v>
      </c>
      <c r="C3736" s="213">
        <v>650</v>
      </c>
      <c r="D3736">
        <v>26323</v>
      </c>
      <c r="E3736" s="115">
        <f>'Exhibit 5'!H$26</f>
        <v>0</v>
      </c>
      <c r="F3736" t="s">
        <v>813</v>
      </c>
    </row>
    <row r="3737" spans="1:6" x14ac:dyDescent="0.3">
      <c r="A3737">
        <f>VLOOKUP('Start Here'!$B$2,EntityNumber,2,FALSE)</f>
        <v>510002</v>
      </c>
      <c r="B3737" s="131">
        <f>YEAR('Start Here'!$B$5)</f>
        <v>2025</v>
      </c>
      <c r="C3737" s="213">
        <v>650</v>
      </c>
      <c r="D3737">
        <v>26324</v>
      </c>
      <c r="E3737" s="115">
        <f>'Exhibit 5'!H$27</f>
        <v>0</v>
      </c>
      <c r="F3737" t="s">
        <v>813</v>
      </c>
    </row>
    <row r="3738" spans="1:6" x14ac:dyDescent="0.3">
      <c r="A3738">
        <f>VLOOKUP('Start Here'!$B$2,EntityNumber,2,FALSE)</f>
        <v>510002</v>
      </c>
      <c r="B3738" s="131">
        <f>YEAR('Start Here'!$B$5)</f>
        <v>2025</v>
      </c>
      <c r="C3738" s="213">
        <v>650</v>
      </c>
      <c r="D3738">
        <v>26325</v>
      </c>
      <c r="E3738" s="115">
        <f>'Exhibit 5'!H$28</f>
        <v>0</v>
      </c>
      <c r="F3738" t="s">
        <v>813</v>
      </c>
    </row>
    <row r="3739" spans="1:6" x14ac:dyDescent="0.3">
      <c r="A3739">
        <f>VLOOKUP('Start Here'!$B$2,EntityNumber,2,FALSE)</f>
        <v>510002</v>
      </c>
      <c r="B3739" s="131">
        <f>YEAR('Start Here'!$B$5)</f>
        <v>2025</v>
      </c>
      <c r="C3739" s="213">
        <v>650</v>
      </c>
      <c r="D3739">
        <v>26326</v>
      </c>
      <c r="E3739" s="115">
        <f>'Exhibit 5'!H$29</f>
        <v>0</v>
      </c>
      <c r="F3739" t="s">
        <v>813</v>
      </c>
    </row>
    <row r="3740" spans="1:6" x14ac:dyDescent="0.3">
      <c r="A3740">
        <f>VLOOKUP('Start Here'!$B$2,EntityNumber,2,FALSE)</f>
        <v>510002</v>
      </c>
      <c r="B3740" s="131">
        <f>YEAR('Start Here'!$B$5)</f>
        <v>2025</v>
      </c>
      <c r="C3740" s="213">
        <v>650</v>
      </c>
      <c r="D3740">
        <v>26327</v>
      </c>
      <c r="E3740" s="115">
        <f>'Exhibit 5'!H$30</f>
        <v>0</v>
      </c>
      <c r="F3740" t="s">
        <v>813</v>
      </c>
    </row>
    <row r="3741" spans="1:6" x14ac:dyDescent="0.3">
      <c r="A3741">
        <f>VLOOKUP('Start Here'!$B$2,EntityNumber,2,FALSE)</f>
        <v>510002</v>
      </c>
      <c r="B3741" s="131">
        <f>YEAR('Start Here'!$B$5)</f>
        <v>2025</v>
      </c>
      <c r="C3741" s="213">
        <v>650</v>
      </c>
      <c r="D3741">
        <v>26328</v>
      </c>
      <c r="E3741" s="115">
        <f>'Exhibit 5'!H$31</f>
        <v>0</v>
      </c>
      <c r="F3741" t="s">
        <v>813</v>
      </c>
    </row>
    <row r="3742" spans="1:6" x14ac:dyDescent="0.3">
      <c r="A3742">
        <f>VLOOKUP('Start Here'!$B$2,EntityNumber,2,FALSE)</f>
        <v>510002</v>
      </c>
      <c r="B3742" s="131">
        <f>YEAR('Start Here'!$B$5)</f>
        <v>2025</v>
      </c>
      <c r="C3742" s="213">
        <v>650</v>
      </c>
      <c r="D3742">
        <v>26329</v>
      </c>
      <c r="E3742" s="115">
        <f>'Exhibit 5'!H$32</f>
        <v>0</v>
      </c>
      <c r="F3742" t="s">
        <v>813</v>
      </c>
    </row>
    <row r="3743" spans="1:6" x14ac:dyDescent="0.3">
      <c r="A3743">
        <f>VLOOKUP('Start Here'!$B$2,EntityNumber,2,FALSE)</f>
        <v>510002</v>
      </c>
      <c r="B3743" s="131">
        <f>YEAR('Start Here'!$B$5)</f>
        <v>2025</v>
      </c>
      <c r="C3743" s="213">
        <v>650</v>
      </c>
      <c r="D3743">
        <v>26390</v>
      </c>
      <c r="E3743" s="115">
        <f>'Exhibit 5'!H$33</f>
        <v>0</v>
      </c>
      <c r="F3743" t="s">
        <v>813</v>
      </c>
    </row>
    <row r="3744" spans="1:6" x14ac:dyDescent="0.3">
      <c r="A3744">
        <f>VLOOKUP('Start Here'!$B$2,EntityNumber,2,FALSE)</f>
        <v>510002</v>
      </c>
      <c r="B3744" s="131">
        <f>YEAR('Start Here'!$B$5)</f>
        <v>2025</v>
      </c>
      <c r="C3744" s="213" t="str">
        <f>IF(ISBLANK('Exhibit 5'!$C$7),"",'Exhibit 5'!$C$7)</f>
        <v/>
      </c>
      <c r="D3744">
        <v>34000</v>
      </c>
      <c r="E3744" s="115">
        <f>'Exhibit 6'!C$10</f>
        <v>0</v>
      </c>
      <c r="F3744" t="s">
        <v>814</v>
      </c>
    </row>
    <row r="3745" spans="1:6" x14ac:dyDescent="0.3">
      <c r="A3745">
        <f>VLOOKUP('Start Here'!$B$2,EntityNumber,2,FALSE)</f>
        <v>510002</v>
      </c>
      <c r="B3745" s="131">
        <f>YEAR('Start Here'!$B$5)</f>
        <v>2025</v>
      </c>
      <c r="C3745" s="213" t="str">
        <f>IF(ISBLANK('Exhibit 5'!$C$7),"",'Exhibit 5'!$C$7)</f>
        <v/>
      </c>
      <c r="D3745">
        <v>36900</v>
      </c>
      <c r="E3745" s="115">
        <f>'Exhibit 6'!C$11</f>
        <v>0</v>
      </c>
      <c r="F3745" t="s">
        <v>814</v>
      </c>
    </row>
    <row r="3746" spans="1:6" x14ac:dyDescent="0.3">
      <c r="A3746">
        <f>VLOOKUP('Start Here'!$B$2,EntityNumber,2,FALSE)</f>
        <v>510002</v>
      </c>
      <c r="B3746" s="131">
        <f>YEAR('Start Here'!$B$5)</f>
        <v>2025</v>
      </c>
      <c r="C3746" s="213" t="str">
        <f>IF(ISBLANK('Exhibit 5'!$C$7),"",'Exhibit 5'!$C$7)</f>
        <v/>
      </c>
      <c r="D3746">
        <v>441000</v>
      </c>
      <c r="E3746" s="115">
        <f>'Exhibit 6'!C$15</f>
        <v>0</v>
      </c>
      <c r="F3746" t="s">
        <v>814</v>
      </c>
    </row>
    <row r="3747" spans="1:6" x14ac:dyDescent="0.3">
      <c r="A3747">
        <f>VLOOKUP('Start Here'!$B$2,EntityNumber,2,FALSE)</f>
        <v>510002</v>
      </c>
      <c r="B3747" s="131">
        <f>YEAR('Start Here'!$B$5)</f>
        <v>2025</v>
      </c>
      <c r="C3747" s="213" t="str">
        <f>IF(ISBLANK('Exhibit 5'!$C$7),"",'Exhibit 5'!$C$7)</f>
        <v/>
      </c>
      <c r="D3747">
        <v>442000</v>
      </c>
      <c r="E3747" s="115">
        <f>'Exhibit 6'!C$16</f>
        <v>0</v>
      </c>
      <c r="F3747" t="s">
        <v>814</v>
      </c>
    </row>
    <row r="3748" spans="1:6" x14ac:dyDescent="0.3">
      <c r="A3748">
        <f>VLOOKUP('Start Here'!$B$2,EntityNumber,2,FALSE)</f>
        <v>510002</v>
      </c>
      <c r="B3748" s="131">
        <f>YEAR('Start Here'!$B$5)</f>
        <v>2025</v>
      </c>
      <c r="C3748" s="213" t="str">
        <f>IF(ISBLANK('Exhibit 5'!$C$7),"",'Exhibit 5'!$C$7)</f>
        <v/>
      </c>
      <c r="D3748">
        <v>442600</v>
      </c>
      <c r="E3748" s="115">
        <f>'Exhibit 6'!C$17</f>
        <v>0</v>
      </c>
      <c r="F3748" t="s">
        <v>814</v>
      </c>
    </row>
    <row r="3749" spans="1:6" x14ac:dyDescent="0.3">
      <c r="A3749">
        <f>VLOOKUP('Start Here'!$B$2,EntityNumber,2,FALSE)</f>
        <v>510002</v>
      </c>
      <c r="B3749" s="131">
        <f>YEAR('Start Here'!$B$5)</f>
        <v>2025</v>
      </c>
      <c r="C3749" s="213" t="str">
        <f>IF(ISBLANK('Exhibit 5'!$C$7),"",'Exhibit 5'!$C$7)</f>
        <v/>
      </c>
      <c r="D3749">
        <v>443000</v>
      </c>
      <c r="E3749" s="115">
        <f>'Exhibit 6'!C$18</f>
        <v>0</v>
      </c>
      <c r="F3749" t="s">
        <v>814</v>
      </c>
    </row>
    <row r="3750" spans="1:6" x14ac:dyDescent="0.3">
      <c r="A3750">
        <f>VLOOKUP('Start Here'!$B$2,EntityNumber,2,FALSE)</f>
        <v>510002</v>
      </c>
      <c r="B3750" s="131">
        <f>YEAR('Start Here'!$B$5)</f>
        <v>2025</v>
      </c>
      <c r="C3750" s="213" t="str">
        <f>IF(ISBLANK('Exhibit 5'!$C$7),"",'Exhibit 5'!$C$7)</f>
        <v/>
      </c>
      <c r="D3750">
        <v>33000</v>
      </c>
      <c r="E3750" s="115">
        <f>'Exhibit 6'!C$23</f>
        <v>0</v>
      </c>
      <c r="F3750" t="s">
        <v>814</v>
      </c>
    </row>
    <row r="3751" spans="1:6" x14ac:dyDescent="0.3">
      <c r="A3751">
        <f>VLOOKUP('Start Here'!$B$2,EntityNumber,2,FALSE)</f>
        <v>510002</v>
      </c>
      <c r="B3751" s="131">
        <f>YEAR('Start Here'!$B$5)</f>
        <v>2025</v>
      </c>
      <c r="C3751" s="213" t="str">
        <f>IF(ISBLANK('Exhibit 5'!$C$7),"",'Exhibit 5'!$C$7)</f>
        <v/>
      </c>
      <c r="D3751">
        <v>36100</v>
      </c>
      <c r="E3751" s="115">
        <f>'Exhibit 6'!C$24</f>
        <v>0</v>
      </c>
      <c r="F3751" t="s">
        <v>814</v>
      </c>
    </row>
    <row r="3752" spans="1:6" x14ac:dyDescent="0.3">
      <c r="A3752">
        <f>VLOOKUP('Start Here'!$B$2,EntityNumber,2,FALSE)</f>
        <v>510002</v>
      </c>
      <c r="B3752" s="131">
        <f>YEAR('Start Here'!$B$5)</f>
        <v>2025</v>
      </c>
      <c r="C3752" s="213" t="str">
        <f>IF(ISBLANK('Exhibit 5'!$C$7),"",'Exhibit 5'!$C$7)</f>
        <v/>
      </c>
      <c r="D3752">
        <v>36200</v>
      </c>
      <c r="E3752" s="115">
        <f>'Exhibit 6'!C$25</f>
        <v>0</v>
      </c>
      <c r="F3752" t="s">
        <v>814</v>
      </c>
    </row>
    <row r="3753" spans="1:6" x14ac:dyDescent="0.3">
      <c r="A3753">
        <f>VLOOKUP('Start Here'!$B$2,EntityNumber,2,FALSE)</f>
        <v>510002</v>
      </c>
      <c r="B3753" s="131">
        <f>YEAR('Start Here'!$B$5)</f>
        <v>2025</v>
      </c>
      <c r="C3753" s="213" t="str">
        <f>IF(ISBLANK('Exhibit 5'!$C$7),"",'Exhibit 5'!$C$7)</f>
        <v/>
      </c>
      <c r="D3753">
        <v>444000</v>
      </c>
      <c r="E3753" s="115">
        <f>'Exhibit 6'!C$26*-1</f>
        <v>0</v>
      </c>
      <c r="F3753" t="s">
        <v>814</v>
      </c>
    </row>
    <row r="3754" spans="1:6" x14ac:dyDescent="0.3">
      <c r="A3754">
        <f>VLOOKUP('Start Here'!$B$2,EntityNumber,2,FALSE)</f>
        <v>510002</v>
      </c>
      <c r="B3754" s="131">
        <f>YEAR('Start Here'!$B$5)</f>
        <v>2025</v>
      </c>
      <c r="C3754" s="213" t="str">
        <f>IF(ISBLANK('Exhibit 5'!$C$7),"",'Exhibit 5'!$C$7)</f>
        <v/>
      </c>
      <c r="D3754">
        <v>444100</v>
      </c>
      <c r="E3754" s="115">
        <f>'Exhibit 6'!C$27*-1</f>
        <v>0</v>
      </c>
      <c r="F3754" t="s">
        <v>814</v>
      </c>
    </row>
    <row r="3755" spans="1:6" x14ac:dyDescent="0.3">
      <c r="A3755">
        <f>VLOOKUP('Start Here'!$B$2,EntityNumber,2,FALSE)</f>
        <v>510002</v>
      </c>
      <c r="B3755" s="131">
        <f>YEAR('Start Here'!$B$5)</f>
        <v>2025</v>
      </c>
      <c r="C3755" s="213" t="str">
        <f>IF(ISBLANK('Exhibit 5'!$C$7),"",'Exhibit 5'!$C$7)</f>
        <v/>
      </c>
      <c r="D3755">
        <v>37400</v>
      </c>
      <c r="E3755" s="115">
        <f>'Exhibit 6'!C$28</f>
        <v>0</v>
      </c>
      <c r="F3755" t="s">
        <v>814</v>
      </c>
    </row>
    <row r="3756" spans="1:6" x14ac:dyDescent="0.3">
      <c r="A3756">
        <f>VLOOKUP('Start Here'!$B$2,EntityNumber,2,FALSE)</f>
        <v>510002</v>
      </c>
      <c r="B3756" s="131">
        <f>YEAR('Start Here'!$B$5)</f>
        <v>2025</v>
      </c>
      <c r="C3756" s="213" t="str">
        <f>IF(ISBLANK('Exhibit 5'!$C$7),"",'Exhibit 5'!$C$7)</f>
        <v/>
      </c>
      <c r="D3756">
        <v>37200</v>
      </c>
      <c r="E3756" s="115">
        <f>'Exhibit 6'!C$29</f>
        <v>0</v>
      </c>
      <c r="F3756" t="s">
        <v>814</v>
      </c>
    </row>
    <row r="3757" spans="1:6" x14ac:dyDescent="0.3">
      <c r="A3757">
        <f>VLOOKUP('Start Here'!$B$2,EntityNumber,2,FALSE)</f>
        <v>510002</v>
      </c>
      <c r="B3757" s="131">
        <f>YEAR('Start Here'!$B$5)</f>
        <v>2025</v>
      </c>
      <c r="C3757" s="213" t="str">
        <f>IF(ISBLANK('Exhibit 5'!$C$7),"",'Exhibit 5'!$C$7)</f>
        <v/>
      </c>
      <c r="D3757">
        <f>IF('Exhibit 6'!C30&gt;0,36901,442900)</f>
        <v>442900</v>
      </c>
      <c r="E3757" s="115">
        <f>IF('Exhibit 6'!C$30&gt;0,'Exhibit 6'!C$30,'Exhibit 6'!C$30*-1)</f>
        <v>0</v>
      </c>
      <c r="F3757" t="s">
        <v>814</v>
      </c>
    </row>
    <row r="3758" spans="1:6" x14ac:dyDescent="0.3">
      <c r="A3758">
        <f>VLOOKUP('Start Here'!$B$2,EntityNumber,2,FALSE)</f>
        <v>510002</v>
      </c>
      <c r="B3758" s="131">
        <f>YEAR('Start Here'!$B$5)</f>
        <v>2025</v>
      </c>
      <c r="C3758" s="213" t="str">
        <f>IF(ISBLANK('Exhibit 5'!$C$7),"",'Exhibit 5'!$C$7)</f>
        <v/>
      </c>
      <c r="D3758">
        <v>37700</v>
      </c>
      <c r="E3758" s="115">
        <f>'Exhibit 6'!C$36</f>
        <v>0</v>
      </c>
      <c r="F3758" t="s">
        <v>814</v>
      </c>
    </row>
    <row r="3759" spans="1:6" x14ac:dyDescent="0.3">
      <c r="A3759">
        <f>VLOOKUP('Start Here'!$B$2,EntityNumber,2,FALSE)</f>
        <v>510002</v>
      </c>
      <c r="B3759" s="131">
        <f>YEAR('Start Here'!$B$5)</f>
        <v>2025</v>
      </c>
      <c r="C3759" s="213" t="str">
        <f>IF(ISBLANK('Exhibit 5'!$C$7),"",'Exhibit 5'!$C$7)</f>
        <v/>
      </c>
      <c r="D3759">
        <v>37100</v>
      </c>
      <c r="E3759" s="115">
        <f>'Exhibit 6'!C$37</f>
        <v>0</v>
      </c>
      <c r="F3759" t="s">
        <v>814</v>
      </c>
    </row>
    <row r="3760" spans="1:6" x14ac:dyDescent="0.3">
      <c r="A3760">
        <f>VLOOKUP('Start Here'!$B$2,EntityNumber,2,FALSE)</f>
        <v>510002</v>
      </c>
      <c r="B3760" s="131">
        <f>YEAR('Start Here'!$B$5)</f>
        <v>2025</v>
      </c>
      <c r="C3760" s="213" t="str">
        <f>IF(ISBLANK('Exhibit 5'!$C$7),"",'Exhibit 5'!$C$7)</f>
        <v/>
      </c>
      <c r="D3760">
        <v>91100</v>
      </c>
      <c r="E3760" s="115">
        <f>'Exhibit 6'!C$38*-1</f>
        <v>0</v>
      </c>
      <c r="F3760" t="s">
        <v>814</v>
      </c>
    </row>
    <row r="3761" spans="1:6" x14ac:dyDescent="0.3">
      <c r="A3761">
        <f>VLOOKUP('Start Here'!$B$2,EntityNumber,2,FALSE)</f>
        <v>510002</v>
      </c>
      <c r="B3761" s="131">
        <f>YEAR('Start Here'!$B$5)</f>
        <v>2025</v>
      </c>
      <c r="C3761" s="213" t="str">
        <f>IF(ISBLANK('Exhibit 5'!$C$7),"",'Exhibit 5'!$C$7)</f>
        <v/>
      </c>
      <c r="D3761">
        <f>IF('Exhibit 6'!C39&gt;0,37600,91300)</f>
        <v>91300</v>
      </c>
      <c r="E3761" s="115">
        <f>IF('Exhibit 6'!C$39&gt;0,'Exhibit 6'!C$39,'Exhibit 6'!C$39*-1)</f>
        <v>0</v>
      </c>
      <c r="F3761" t="s">
        <v>814</v>
      </c>
    </row>
    <row r="3762" spans="1:6" x14ac:dyDescent="0.3">
      <c r="A3762">
        <f>VLOOKUP('Start Here'!$B$2,EntityNumber,2,FALSE)</f>
        <v>510002</v>
      </c>
      <c r="B3762" s="131">
        <f>YEAR('Start Here'!$B$5)</f>
        <v>2025</v>
      </c>
      <c r="C3762" s="213" t="str">
        <f>IF(ISBLANK('Exhibit 5'!$C$7),"",'Exhibit 5'!$C$7)</f>
        <v/>
      </c>
      <c r="D3762">
        <f>IF('Exhibit 6'!C40&gt;0,37500,91400)</f>
        <v>91400</v>
      </c>
      <c r="E3762" s="115">
        <f>IF('Exhibit 6'!C$40&gt;0,'Exhibit 6'!C$40,'Exhibit 6'!C$40*-1)</f>
        <v>0</v>
      </c>
      <c r="F3762" t="s">
        <v>814</v>
      </c>
    </row>
    <row r="3763" spans="1:6" x14ac:dyDescent="0.3">
      <c r="A3763">
        <f>VLOOKUP('Start Here'!$B$2,EntityNumber,2,FALSE)</f>
        <v>510002</v>
      </c>
      <c r="B3763" s="131">
        <f>YEAR('Start Here'!$B$5)</f>
        <v>2025</v>
      </c>
      <c r="C3763" s="213" t="str">
        <f>IF(ISBLANK('Exhibit 5'!$D$7),"",'Exhibit 5'!$D$7)</f>
        <v/>
      </c>
      <c r="D3763">
        <v>34000</v>
      </c>
      <c r="E3763" s="115">
        <f>'Exhibit 6'!D$10</f>
        <v>0</v>
      </c>
      <c r="F3763" t="s">
        <v>814</v>
      </c>
    </row>
    <row r="3764" spans="1:6" x14ac:dyDescent="0.3">
      <c r="A3764">
        <f>VLOOKUP('Start Here'!$B$2,EntityNumber,2,FALSE)</f>
        <v>510002</v>
      </c>
      <c r="B3764" s="131">
        <f>YEAR('Start Here'!$B$5)</f>
        <v>2025</v>
      </c>
      <c r="C3764" s="213" t="str">
        <f>IF(ISBLANK('Exhibit 5'!$D$7),"",'Exhibit 5'!$D$7)</f>
        <v/>
      </c>
      <c r="D3764">
        <v>36900</v>
      </c>
      <c r="E3764" s="115">
        <f>'Exhibit 6'!D$11</f>
        <v>0</v>
      </c>
      <c r="F3764" t="s">
        <v>814</v>
      </c>
    </row>
    <row r="3765" spans="1:6" x14ac:dyDescent="0.3">
      <c r="A3765">
        <f>VLOOKUP('Start Here'!$B$2,EntityNumber,2,FALSE)</f>
        <v>510002</v>
      </c>
      <c r="B3765" s="131">
        <f>YEAR('Start Here'!$B$5)</f>
        <v>2025</v>
      </c>
      <c r="C3765" s="213" t="str">
        <f>IF(ISBLANK('Exhibit 5'!$D$7),"",'Exhibit 5'!$D$7)</f>
        <v/>
      </c>
      <c r="D3765">
        <v>441000</v>
      </c>
      <c r="E3765" s="115">
        <f>'Exhibit 6'!D$15</f>
        <v>0</v>
      </c>
      <c r="F3765" t="s">
        <v>814</v>
      </c>
    </row>
    <row r="3766" spans="1:6" x14ac:dyDescent="0.3">
      <c r="A3766">
        <f>VLOOKUP('Start Here'!$B$2,EntityNumber,2,FALSE)</f>
        <v>510002</v>
      </c>
      <c r="B3766" s="131">
        <f>YEAR('Start Here'!$B$5)</f>
        <v>2025</v>
      </c>
      <c r="C3766" s="213" t="str">
        <f>IF(ISBLANK('Exhibit 5'!$D$7),"",'Exhibit 5'!$D$7)</f>
        <v/>
      </c>
      <c r="D3766">
        <v>442000</v>
      </c>
      <c r="E3766" s="115">
        <f>'Exhibit 6'!D$16</f>
        <v>0</v>
      </c>
      <c r="F3766" t="s">
        <v>814</v>
      </c>
    </row>
    <row r="3767" spans="1:6" x14ac:dyDescent="0.3">
      <c r="A3767">
        <f>VLOOKUP('Start Here'!$B$2,EntityNumber,2,FALSE)</f>
        <v>510002</v>
      </c>
      <c r="B3767" s="131">
        <f>YEAR('Start Here'!$B$5)</f>
        <v>2025</v>
      </c>
      <c r="C3767" s="213" t="str">
        <f>IF(ISBLANK('Exhibit 5'!$D$7),"",'Exhibit 5'!$D$7)</f>
        <v/>
      </c>
      <c r="D3767">
        <v>442600</v>
      </c>
      <c r="E3767" s="115">
        <f>'Exhibit 6'!D$17</f>
        <v>0</v>
      </c>
      <c r="F3767" t="s">
        <v>814</v>
      </c>
    </row>
    <row r="3768" spans="1:6" x14ac:dyDescent="0.3">
      <c r="A3768">
        <f>VLOOKUP('Start Here'!$B$2,EntityNumber,2,FALSE)</f>
        <v>510002</v>
      </c>
      <c r="B3768" s="131">
        <f>YEAR('Start Here'!$B$5)</f>
        <v>2025</v>
      </c>
      <c r="C3768" s="213" t="str">
        <f>IF(ISBLANK('Exhibit 5'!$D$7),"",'Exhibit 5'!$D$7)</f>
        <v/>
      </c>
      <c r="D3768">
        <v>443000</v>
      </c>
      <c r="E3768" s="115">
        <f>'Exhibit 6'!D$18</f>
        <v>0</v>
      </c>
      <c r="F3768" t="s">
        <v>814</v>
      </c>
    </row>
    <row r="3769" spans="1:6" x14ac:dyDescent="0.3">
      <c r="A3769">
        <f>VLOOKUP('Start Here'!$B$2,EntityNumber,2,FALSE)</f>
        <v>510002</v>
      </c>
      <c r="B3769" s="131">
        <f>YEAR('Start Here'!$B$5)</f>
        <v>2025</v>
      </c>
      <c r="C3769" s="213" t="str">
        <f>IF(ISBLANK('Exhibit 5'!$D$7),"",'Exhibit 5'!$D$7)</f>
        <v/>
      </c>
      <c r="D3769">
        <v>33000</v>
      </c>
      <c r="E3769" s="115">
        <f>'Exhibit 6'!D$23</f>
        <v>0</v>
      </c>
      <c r="F3769" t="s">
        <v>814</v>
      </c>
    </row>
    <row r="3770" spans="1:6" x14ac:dyDescent="0.3">
      <c r="A3770">
        <f>VLOOKUP('Start Here'!$B$2,EntityNumber,2,FALSE)</f>
        <v>510002</v>
      </c>
      <c r="B3770" s="131">
        <f>YEAR('Start Here'!$B$5)</f>
        <v>2025</v>
      </c>
      <c r="C3770" s="213" t="str">
        <f>IF(ISBLANK('Exhibit 5'!$D$7),"",'Exhibit 5'!$D$7)</f>
        <v/>
      </c>
      <c r="D3770">
        <v>36100</v>
      </c>
      <c r="E3770" s="115">
        <f>'Exhibit 6'!D$24</f>
        <v>0</v>
      </c>
      <c r="F3770" t="s">
        <v>814</v>
      </c>
    </row>
    <row r="3771" spans="1:6" x14ac:dyDescent="0.3">
      <c r="A3771">
        <f>VLOOKUP('Start Here'!$B$2,EntityNumber,2,FALSE)</f>
        <v>510002</v>
      </c>
      <c r="B3771" s="131">
        <f>YEAR('Start Here'!$B$5)</f>
        <v>2025</v>
      </c>
      <c r="C3771" s="213" t="str">
        <f>IF(ISBLANK('Exhibit 5'!$D$7),"",'Exhibit 5'!$D$7)</f>
        <v/>
      </c>
      <c r="D3771">
        <v>36200</v>
      </c>
      <c r="E3771" s="115">
        <f>'Exhibit 6'!D$25</f>
        <v>0</v>
      </c>
      <c r="F3771" t="s">
        <v>814</v>
      </c>
    </row>
    <row r="3772" spans="1:6" x14ac:dyDescent="0.3">
      <c r="A3772">
        <f>VLOOKUP('Start Here'!$B$2,EntityNumber,2,FALSE)</f>
        <v>510002</v>
      </c>
      <c r="B3772" s="131">
        <f>YEAR('Start Here'!$B$5)</f>
        <v>2025</v>
      </c>
      <c r="C3772" s="213" t="str">
        <f>IF(ISBLANK('Exhibit 5'!$D$7),"",'Exhibit 5'!$D$7)</f>
        <v/>
      </c>
      <c r="D3772">
        <v>444000</v>
      </c>
      <c r="E3772" s="115">
        <f>'Exhibit 6'!D$26*-1</f>
        <v>0</v>
      </c>
      <c r="F3772" t="s">
        <v>814</v>
      </c>
    </row>
    <row r="3773" spans="1:6" x14ac:dyDescent="0.3">
      <c r="A3773">
        <f>VLOOKUP('Start Here'!$B$2,EntityNumber,2,FALSE)</f>
        <v>510002</v>
      </c>
      <c r="B3773" s="131">
        <f>YEAR('Start Here'!$B$5)</f>
        <v>2025</v>
      </c>
      <c r="C3773" s="213" t="str">
        <f>IF(ISBLANK('Exhibit 5'!$D$7),"",'Exhibit 5'!$D$7)</f>
        <v/>
      </c>
      <c r="D3773">
        <v>444100</v>
      </c>
      <c r="E3773" s="115">
        <f>'Exhibit 6'!D$27*-1</f>
        <v>0</v>
      </c>
      <c r="F3773" t="s">
        <v>814</v>
      </c>
    </row>
    <row r="3774" spans="1:6" x14ac:dyDescent="0.3">
      <c r="A3774">
        <f>VLOOKUP('Start Here'!$B$2,EntityNumber,2,FALSE)</f>
        <v>510002</v>
      </c>
      <c r="B3774" s="131">
        <f>YEAR('Start Here'!$B$5)</f>
        <v>2025</v>
      </c>
      <c r="C3774" s="213" t="str">
        <f>IF(ISBLANK('Exhibit 5'!$D$7),"",'Exhibit 5'!$D$7)</f>
        <v/>
      </c>
      <c r="D3774">
        <v>37400</v>
      </c>
      <c r="E3774" s="115">
        <f>'Exhibit 6'!D$28</f>
        <v>0</v>
      </c>
      <c r="F3774" t="s">
        <v>814</v>
      </c>
    </row>
    <row r="3775" spans="1:6" x14ac:dyDescent="0.3">
      <c r="A3775">
        <f>VLOOKUP('Start Here'!$B$2,EntityNumber,2,FALSE)</f>
        <v>510002</v>
      </c>
      <c r="B3775" s="131">
        <f>YEAR('Start Here'!$B$5)</f>
        <v>2025</v>
      </c>
      <c r="C3775" s="213" t="str">
        <f>IF(ISBLANK('Exhibit 5'!$D$7),"",'Exhibit 5'!$D$7)</f>
        <v/>
      </c>
      <c r="D3775">
        <v>37200</v>
      </c>
      <c r="E3775" s="115">
        <f>'Exhibit 6'!D$29</f>
        <v>0</v>
      </c>
      <c r="F3775" t="s">
        <v>814</v>
      </c>
    </row>
    <row r="3776" spans="1:6" x14ac:dyDescent="0.3">
      <c r="A3776">
        <f>VLOOKUP('Start Here'!$B$2,EntityNumber,2,FALSE)</f>
        <v>510002</v>
      </c>
      <c r="B3776" s="131">
        <f>YEAR('Start Here'!$B$5)</f>
        <v>2025</v>
      </c>
      <c r="C3776" s="213" t="str">
        <f>IF(ISBLANK('Exhibit 5'!$D$7),"",'Exhibit 5'!$D$7)</f>
        <v/>
      </c>
      <c r="D3776">
        <f>IF('Exhibit 6'!D30&gt;0,36901,442900)</f>
        <v>442900</v>
      </c>
      <c r="E3776" s="115">
        <f>IF('Exhibit 6'!D$30&gt;0,'Exhibit 6'!D$30,'Exhibit 6'!D$30*-1)</f>
        <v>0</v>
      </c>
      <c r="F3776" t="s">
        <v>814</v>
      </c>
    </row>
    <row r="3777" spans="1:6" x14ac:dyDescent="0.3">
      <c r="A3777">
        <f>VLOOKUP('Start Here'!$B$2,EntityNumber,2,FALSE)</f>
        <v>510002</v>
      </c>
      <c r="B3777" s="131">
        <f>YEAR('Start Here'!$B$5)</f>
        <v>2025</v>
      </c>
      <c r="C3777" s="213" t="str">
        <f>IF(ISBLANK('Exhibit 5'!$D$7),"",'Exhibit 5'!$D$7)</f>
        <v/>
      </c>
      <c r="D3777">
        <v>37700</v>
      </c>
      <c r="E3777" s="115">
        <f>'Exhibit 6'!D$36</f>
        <v>0</v>
      </c>
      <c r="F3777" t="s">
        <v>814</v>
      </c>
    </row>
    <row r="3778" spans="1:6" x14ac:dyDescent="0.3">
      <c r="A3778">
        <f>VLOOKUP('Start Here'!$B$2,EntityNumber,2,FALSE)</f>
        <v>510002</v>
      </c>
      <c r="B3778" s="131">
        <f>YEAR('Start Here'!$B$5)</f>
        <v>2025</v>
      </c>
      <c r="C3778" s="213" t="str">
        <f>IF(ISBLANK('Exhibit 5'!$D$7),"",'Exhibit 5'!$D$7)</f>
        <v/>
      </c>
      <c r="D3778">
        <v>37100</v>
      </c>
      <c r="E3778" s="115">
        <f>'Exhibit 6'!D$37</f>
        <v>0</v>
      </c>
      <c r="F3778" t="s">
        <v>814</v>
      </c>
    </row>
    <row r="3779" spans="1:6" x14ac:dyDescent="0.3">
      <c r="A3779">
        <f>VLOOKUP('Start Here'!$B$2,EntityNumber,2,FALSE)</f>
        <v>510002</v>
      </c>
      <c r="B3779" s="131">
        <f>YEAR('Start Here'!$B$5)</f>
        <v>2025</v>
      </c>
      <c r="C3779" s="213" t="str">
        <f>IF(ISBLANK('Exhibit 5'!$D$7),"",'Exhibit 5'!$D$7)</f>
        <v/>
      </c>
      <c r="D3779">
        <v>91100</v>
      </c>
      <c r="E3779" s="115">
        <f>'Exhibit 6'!D$38*-1</f>
        <v>0</v>
      </c>
      <c r="F3779" t="s">
        <v>814</v>
      </c>
    </row>
    <row r="3780" spans="1:6" x14ac:dyDescent="0.3">
      <c r="A3780">
        <f>VLOOKUP('Start Here'!$B$2,EntityNumber,2,FALSE)</f>
        <v>510002</v>
      </c>
      <c r="B3780" s="131">
        <f>YEAR('Start Here'!$B$5)</f>
        <v>2025</v>
      </c>
      <c r="C3780" s="213" t="str">
        <f>IF(ISBLANK('Exhibit 5'!$D$7),"",'Exhibit 5'!$D$7)</f>
        <v/>
      </c>
      <c r="D3780">
        <f>IF('Exhibit 6'!D39&gt;0,37600,91300)</f>
        <v>91300</v>
      </c>
      <c r="E3780" s="115">
        <f>IF('Exhibit 6'!D$39&gt;0,'Exhibit 6'!D$39,'Exhibit 6'!D$39*-1)</f>
        <v>0</v>
      </c>
      <c r="F3780" t="s">
        <v>814</v>
      </c>
    </row>
    <row r="3781" spans="1:6" x14ac:dyDescent="0.3">
      <c r="A3781">
        <f>VLOOKUP('Start Here'!$B$2,EntityNumber,2,FALSE)</f>
        <v>510002</v>
      </c>
      <c r="B3781" s="131">
        <f>YEAR('Start Here'!$B$5)</f>
        <v>2025</v>
      </c>
      <c r="C3781" s="213" t="str">
        <f>IF(ISBLANK('Exhibit 5'!$D$7),"",'Exhibit 5'!$D$7)</f>
        <v/>
      </c>
      <c r="D3781">
        <f>IF('Exhibit 6'!D40&gt;0,37500,91400)</f>
        <v>91400</v>
      </c>
      <c r="E3781" s="115">
        <f>IF('Exhibit 6'!D$40&gt;0,'Exhibit 6'!D$40,'Exhibit 6'!D$40*-1)</f>
        <v>0</v>
      </c>
      <c r="F3781" t="s">
        <v>814</v>
      </c>
    </row>
    <row r="3782" spans="1:6" x14ac:dyDescent="0.3">
      <c r="A3782">
        <f>VLOOKUP('Start Here'!$B$2,EntityNumber,2,FALSE)</f>
        <v>510002</v>
      </c>
      <c r="B3782" s="131">
        <f>YEAR('Start Here'!$B$5)</f>
        <v>2025</v>
      </c>
      <c r="C3782" s="213" t="str">
        <f>IF(ISBLANK('Exhibit 5'!$E$7),"",'Exhibit 5'!$E$7)</f>
        <v/>
      </c>
      <c r="D3782">
        <v>34000</v>
      </c>
      <c r="E3782" s="115">
        <f>'Exhibit 6'!E$10</f>
        <v>0</v>
      </c>
      <c r="F3782" t="s">
        <v>814</v>
      </c>
    </row>
    <row r="3783" spans="1:6" x14ac:dyDescent="0.3">
      <c r="A3783">
        <f>VLOOKUP('Start Here'!$B$2,EntityNumber,2,FALSE)</f>
        <v>510002</v>
      </c>
      <c r="B3783" s="131">
        <f>YEAR('Start Here'!$B$5)</f>
        <v>2025</v>
      </c>
      <c r="C3783" s="213" t="str">
        <f>IF(ISBLANK('Exhibit 5'!$E$7),"",'Exhibit 5'!$E$7)</f>
        <v/>
      </c>
      <c r="D3783">
        <v>36900</v>
      </c>
      <c r="E3783" s="115">
        <f>'Exhibit 6'!E$11</f>
        <v>0</v>
      </c>
      <c r="F3783" t="s">
        <v>814</v>
      </c>
    </row>
    <row r="3784" spans="1:6" x14ac:dyDescent="0.3">
      <c r="A3784">
        <f>VLOOKUP('Start Here'!$B$2,EntityNumber,2,FALSE)</f>
        <v>510002</v>
      </c>
      <c r="B3784" s="131">
        <f>YEAR('Start Here'!$B$5)</f>
        <v>2025</v>
      </c>
      <c r="C3784" s="213" t="str">
        <f>IF(ISBLANK('Exhibit 5'!$E$7),"",'Exhibit 5'!$E$7)</f>
        <v/>
      </c>
      <c r="D3784">
        <v>441000</v>
      </c>
      <c r="E3784" s="115">
        <f>'Exhibit 6'!E$15</f>
        <v>0</v>
      </c>
      <c r="F3784" t="s">
        <v>814</v>
      </c>
    </row>
    <row r="3785" spans="1:6" x14ac:dyDescent="0.3">
      <c r="A3785">
        <f>VLOOKUP('Start Here'!$B$2,EntityNumber,2,FALSE)</f>
        <v>510002</v>
      </c>
      <c r="B3785" s="131">
        <f>YEAR('Start Here'!$B$5)</f>
        <v>2025</v>
      </c>
      <c r="C3785" s="213" t="str">
        <f>IF(ISBLANK('Exhibit 5'!$E$7),"",'Exhibit 5'!$E$7)</f>
        <v/>
      </c>
      <c r="D3785">
        <v>442000</v>
      </c>
      <c r="E3785" s="115">
        <f>'Exhibit 6'!E$16</f>
        <v>0</v>
      </c>
      <c r="F3785" t="s">
        <v>814</v>
      </c>
    </row>
    <row r="3786" spans="1:6" x14ac:dyDescent="0.3">
      <c r="A3786">
        <f>VLOOKUP('Start Here'!$B$2,EntityNumber,2,FALSE)</f>
        <v>510002</v>
      </c>
      <c r="B3786" s="131">
        <f>YEAR('Start Here'!$B$5)</f>
        <v>2025</v>
      </c>
      <c r="C3786" s="213" t="str">
        <f>IF(ISBLANK('Exhibit 5'!$E$7),"",'Exhibit 5'!$E$7)</f>
        <v/>
      </c>
      <c r="D3786">
        <v>442600</v>
      </c>
      <c r="E3786" s="115">
        <f>'Exhibit 6'!E$17</f>
        <v>0</v>
      </c>
      <c r="F3786" t="s">
        <v>814</v>
      </c>
    </row>
    <row r="3787" spans="1:6" x14ac:dyDescent="0.3">
      <c r="A3787">
        <f>VLOOKUP('Start Here'!$B$2,EntityNumber,2,FALSE)</f>
        <v>510002</v>
      </c>
      <c r="B3787" s="131">
        <f>YEAR('Start Here'!$B$5)</f>
        <v>2025</v>
      </c>
      <c r="C3787" s="213" t="str">
        <f>IF(ISBLANK('Exhibit 5'!$E$7),"",'Exhibit 5'!$E$7)</f>
        <v/>
      </c>
      <c r="D3787">
        <v>443000</v>
      </c>
      <c r="E3787" s="115">
        <f>'Exhibit 6'!E$18</f>
        <v>0</v>
      </c>
      <c r="F3787" t="s">
        <v>814</v>
      </c>
    </row>
    <row r="3788" spans="1:6" x14ac:dyDescent="0.3">
      <c r="A3788">
        <f>VLOOKUP('Start Here'!$B$2,EntityNumber,2,FALSE)</f>
        <v>510002</v>
      </c>
      <c r="B3788" s="131">
        <f>YEAR('Start Here'!$B$5)</f>
        <v>2025</v>
      </c>
      <c r="C3788" s="213" t="str">
        <f>IF(ISBLANK('Exhibit 5'!$E$7),"",'Exhibit 5'!$E$7)</f>
        <v/>
      </c>
      <c r="D3788">
        <v>33000</v>
      </c>
      <c r="E3788" s="115">
        <f>'Exhibit 6'!E$23</f>
        <v>0</v>
      </c>
      <c r="F3788" t="s">
        <v>814</v>
      </c>
    </row>
    <row r="3789" spans="1:6" x14ac:dyDescent="0.3">
      <c r="A3789">
        <f>VLOOKUP('Start Here'!$B$2,EntityNumber,2,FALSE)</f>
        <v>510002</v>
      </c>
      <c r="B3789" s="131">
        <f>YEAR('Start Here'!$B$5)</f>
        <v>2025</v>
      </c>
      <c r="C3789" s="213" t="str">
        <f>IF(ISBLANK('Exhibit 5'!$E$7),"",'Exhibit 5'!$E$7)</f>
        <v/>
      </c>
      <c r="D3789">
        <v>36100</v>
      </c>
      <c r="E3789" s="115">
        <f>'Exhibit 6'!E$24</f>
        <v>0</v>
      </c>
      <c r="F3789" t="s">
        <v>814</v>
      </c>
    </row>
    <row r="3790" spans="1:6" x14ac:dyDescent="0.3">
      <c r="A3790">
        <f>VLOOKUP('Start Here'!$B$2,EntityNumber,2,FALSE)</f>
        <v>510002</v>
      </c>
      <c r="B3790" s="131">
        <f>YEAR('Start Here'!$B$5)</f>
        <v>2025</v>
      </c>
      <c r="C3790" s="213" t="str">
        <f>IF(ISBLANK('Exhibit 5'!$E$7),"",'Exhibit 5'!$E$7)</f>
        <v/>
      </c>
      <c r="D3790">
        <v>36200</v>
      </c>
      <c r="E3790" s="115">
        <f>'Exhibit 6'!E$25</f>
        <v>0</v>
      </c>
      <c r="F3790" t="s">
        <v>814</v>
      </c>
    </row>
    <row r="3791" spans="1:6" x14ac:dyDescent="0.3">
      <c r="A3791">
        <f>VLOOKUP('Start Here'!$B$2,EntityNumber,2,FALSE)</f>
        <v>510002</v>
      </c>
      <c r="B3791" s="131">
        <f>YEAR('Start Here'!$B$5)</f>
        <v>2025</v>
      </c>
      <c r="C3791" s="213" t="str">
        <f>IF(ISBLANK('Exhibit 5'!$E$7),"",'Exhibit 5'!$E$7)</f>
        <v/>
      </c>
      <c r="D3791">
        <v>444000</v>
      </c>
      <c r="E3791" s="115">
        <f>'Exhibit 6'!E$26*-1</f>
        <v>0</v>
      </c>
      <c r="F3791" t="s">
        <v>814</v>
      </c>
    </row>
    <row r="3792" spans="1:6" x14ac:dyDescent="0.3">
      <c r="A3792">
        <f>VLOOKUP('Start Here'!$B$2,EntityNumber,2,FALSE)</f>
        <v>510002</v>
      </c>
      <c r="B3792" s="131">
        <f>YEAR('Start Here'!$B$5)</f>
        <v>2025</v>
      </c>
      <c r="C3792" s="213" t="str">
        <f>IF(ISBLANK('Exhibit 5'!$E$7),"",'Exhibit 5'!$E$7)</f>
        <v/>
      </c>
      <c r="D3792">
        <v>444100</v>
      </c>
      <c r="E3792" s="115">
        <f>'Exhibit 6'!E$27*-1</f>
        <v>0</v>
      </c>
      <c r="F3792" t="s">
        <v>814</v>
      </c>
    </row>
    <row r="3793" spans="1:6" x14ac:dyDescent="0.3">
      <c r="A3793">
        <f>VLOOKUP('Start Here'!$B$2,EntityNumber,2,FALSE)</f>
        <v>510002</v>
      </c>
      <c r="B3793" s="131">
        <f>YEAR('Start Here'!$B$5)</f>
        <v>2025</v>
      </c>
      <c r="C3793" s="213" t="str">
        <f>IF(ISBLANK('Exhibit 5'!$E$7),"",'Exhibit 5'!$E$7)</f>
        <v/>
      </c>
      <c r="D3793">
        <v>37400</v>
      </c>
      <c r="E3793" s="115">
        <f>'Exhibit 6'!E$28</f>
        <v>0</v>
      </c>
      <c r="F3793" t="s">
        <v>814</v>
      </c>
    </row>
    <row r="3794" spans="1:6" x14ac:dyDescent="0.3">
      <c r="A3794">
        <f>VLOOKUP('Start Here'!$B$2,EntityNumber,2,FALSE)</f>
        <v>510002</v>
      </c>
      <c r="B3794" s="131">
        <f>YEAR('Start Here'!$B$5)</f>
        <v>2025</v>
      </c>
      <c r="C3794" s="213" t="str">
        <f>IF(ISBLANK('Exhibit 5'!$E$7),"",'Exhibit 5'!$E$7)</f>
        <v/>
      </c>
      <c r="D3794">
        <v>37200</v>
      </c>
      <c r="E3794" s="115">
        <f>'Exhibit 6'!E$29</f>
        <v>0</v>
      </c>
      <c r="F3794" t="s">
        <v>814</v>
      </c>
    </row>
    <row r="3795" spans="1:6" x14ac:dyDescent="0.3">
      <c r="A3795">
        <f>VLOOKUP('Start Here'!$B$2,EntityNumber,2,FALSE)</f>
        <v>510002</v>
      </c>
      <c r="B3795" s="131">
        <f>YEAR('Start Here'!$B$5)</f>
        <v>2025</v>
      </c>
      <c r="C3795" s="213" t="str">
        <f>IF(ISBLANK('Exhibit 5'!$E$7),"",'Exhibit 5'!$E$7)</f>
        <v/>
      </c>
      <c r="D3795">
        <f>IF('Exhibit 6'!E30&gt;0,36901,442900)</f>
        <v>442900</v>
      </c>
      <c r="E3795" s="115">
        <f>IF('Exhibit 6'!E$30&gt;0,'Exhibit 6'!E$30,'Exhibit 6'!E$30*-1)</f>
        <v>0</v>
      </c>
      <c r="F3795" t="s">
        <v>814</v>
      </c>
    </row>
    <row r="3796" spans="1:6" x14ac:dyDescent="0.3">
      <c r="A3796">
        <f>VLOOKUP('Start Here'!$B$2,EntityNumber,2,FALSE)</f>
        <v>510002</v>
      </c>
      <c r="B3796" s="131">
        <f>YEAR('Start Here'!$B$5)</f>
        <v>2025</v>
      </c>
      <c r="C3796" s="213" t="str">
        <f>IF(ISBLANK('Exhibit 5'!$E$7),"",'Exhibit 5'!$E$7)</f>
        <v/>
      </c>
      <c r="D3796">
        <v>37700</v>
      </c>
      <c r="E3796" s="115">
        <f>'Exhibit 6'!E$36</f>
        <v>0</v>
      </c>
      <c r="F3796" t="s">
        <v>814</v>
      </c>
    </row>
    <row r="3797" spans="1:6" x14ac:dyDescent="0.3">
      <c r="A3797">
        <f>VLOOKUP('Start Here'!$B$2,EntityNumber,2,FALSE)</f>
        <v>510002</v>
      </c>
      <c r="B3797" s="131">
        <f>YEAR('Start Here'!$B$5)</f>
        <v>2025</v>
      </c>
      <c r="C3797" s="213" t="str">
        <f>IF(ISBLANK('Exhibit 5'!$E$7),"",'Exhibit 5'!$E$7)</f>
        <v/>
      </c>
      <c r="D3797">
        <v>37100</v>
      </c>
      <c r="E3797" s="115">
        <f>'Exhibit 6'!E$37</f>
        <v>0</v>
      </c>
      <c r="F3797" t="s">
        <v>814</v>
      </c>
    </row>
    <row r="3798" spans="1:6" x14ac:dyDescent="0.3">
      <c r="A3798">
        <f>VLOOKUP('Start Here'!$B$2,EntityNumber,2,FALSE)</f>
        <v>510002</v>
      </c>
      <c r="B3798" s="131">
        <f>YEAR('Start Here'!$B$5)</f>
        <v>2025</v>
      </c>
      <c r="C3798" s="213" t="str">
        <f>IF(ISBLANK('Exhibit 5'!$E$7),"",'Exhibit 5'!$E$7)</f>
        <v/>
      </c>
      <c r="D3798">
        <v>91100</v>
      </c>
      <c r="E3798" s="115">
        <f>'Exhibit 6'!E$38*-1</f>
        <v>0</v>
      </c>
      <c r="F3798" t="s">
        <v>814</v>
      </c>
    </row>
    <row r="3799" spans="1:6" x14ac:dyDescent="0.3">
      <c r="A3799">
        <f>VLOOKUP('Start Here'!$B$2,EntityNumber,2,FALSE)</f>
        <v>510002</v>
      </c>
      <c r="B3799" s="131">
        <f>YEAR('Start Here'!$B$5)</f>
        <v>2025</v>
      </c>
      <c r="C3799" s="213" t="str">
        <f>IF(ISBLANK('Exhibit 5'!$E$7),"",'Exhibit 5'!$E$7)</f>
        <v/>
      </c>
      <c r="D3799">
        <f>IF('Exhibit 6'!E39&gt;0,37600,91300)</f>
        <v>91300</v>
      </c>
      <c r="E3799" s="115">
        <f>IF('Exhibit 6'!E$39&gt;0,'Exhibit 6'!E$39,'Exhibit 6'!E$39*-1)</f>
        <v>0</v>
      </c>
      <c r="F3799" t="s">
        <v>814</v>
      </c>
    </row>
    <row r="3800" spans="1:6" x14ac:dyDescent="0.3">
      <c r="A3800">
        <f>VLOOKUP('Start Here'!$B$2,EntityNumber,2,FALSE)</f>
        <v>510002</v>
      </c>
      <c r="B3800" s="131">
        <f>YEAR('Start Here'!$B$5)</f>
        <v>2025</v>
      </c>
      <c r="C3800" s="213" t="str">
        <f>IF(ISBLANK('Exhibit 5'!$E$7),"",'Exhibit 5'!$E$7)</f>
        <v/>
      </c>
      <c r="D3800">
        <f>IF('Exhibit 6'!E40&gt;0,37500,91400)</f>
        <v>91400</v>
      </c>
      <c r="E3800" s="115">
        <f>IF('Exhibit 6'!E$40&gt;0,'Exhibit 6'!E$40,'Exhibit 6'!E$40*-1)</f>
        <v>0</v>
      </c>
      <c r="F3800" t="s">
        <v>814</v>
      </c>
    </row>
    <row r="3801" spans="1:6" x14ac:dyDescent="0.3">
      <c r="A3801">
        <f>VLOOKUP('Start Here'!$B$2,EntityNumber,2,FALSE)</f>
        <v>510002</v>
      </c>
      <c r="B3801" s="131">
        <f>YEAR('Start Here'!$B$5)</f>
        <v>2025</v>
      </c>
      <c r="C3801" s="213" t="str">
        <f>IF(ISBLANK('Exhibit 5'!$F$7),"",'Exhibit 5'!$F$7)</f>
        <v/>
      </c>
      <c r="D3801">
        <v>34000</v>
      </c>
      <c r="E3801" s="115">
        <f>'Exhibit 6'!F$10</f>
        <v>0</v>
      </c>
      <c r="F3801" t="s">
        <v>814</v>
      </c>
    </row>
    <row r="3802" spans="1:6" x14ac:dyDescent="0.3">
      <c r="A3802">
        <f>VLOOKUP('Start Here'!$B$2,EntityNumber,2,FALSE)</f>
        <v>510002</v>
      </c>
      <c r="B3802" s="131">
        <f>YEAR('Start Here'!$B$5)</f>
        <v>2025</v>
      </c>
      <c r="C3802" s="213" t="str">
        <f>IF(ISBLANK('Exhibit 5'!$F$7),"",'Exhibit 5'!$F$7)</f>
        <v/>
      </c>
      <c r="D3802">
        <v>36900</v>
      </c>
      <c r="E3802" s="115">
        <f>'Exhibit 6'!F$11</f>
        <v>0</v>
      </c>
      <c r="F3802" t="s">
        <v>814</v>
      </c>
    </row>
    <row r="3803" spans="1:6" x14ac:dyDescent="0.3">
      <c r="A3803">
        <f>VLOOKUP('Start Here'!$B$2,EntityNumber,2,FALSE)</f>
        <v>510002</v>
      </c>
      <c r="B3803" s="131">
        <f>YEAR('Start Here'!$B$5)</f>
        <v>2025</v>
      </c>
      <c r="C3803" s="213" t="str">
        <f>IF(ISBLANK('Exhibit 5'!$F$7),"",'Exhibit 5'!$F$7)</f>
        <v/>
      </c>
      <c r="D3803">
        <v>441000</v>
      </c>
      <c r="E3803" s="115">
        <f>'Exhibit 6'!F$15</f>
        <v>0</v>
      </c>
      <c r="F3803" t="s">
        <v>814</v>
      </c>
    </row>
    <row r="3804" spans="1:6" x14ac:dyDescent="0.3">
      <c r="A3804">
        <f>VLOOKUP('Start Here'!$B$2,EntityNumber,2,FALSE)</f>
        <v>510002</v>
      </c>
      <c r="B3804" s="131">
        <f>YEAR('Start Here'!$B$5)</f>
        <v>2025</v>
      </c>
      <c r="C3804" s="213" t="str">
        <f>IF(ISBLANK('Exhibit 5'!$F$7),"",'Exhibit 5'!$F$7)</f>
        <v/>
      </c>
      <c r="D3804">
        <v>442000</v>
      </c>
      <c r="E3804" s="115">
        <f>'Exhibit 6'!F$16</f>
        <v>0</v>
      </c>
      <c r="F3804" t="s">
        <v>814</v>
      </c>
    </row>
    <row r="3805" spans="1:6" x14ac:dyDescent="0.3">
      <c r="A3805">
        <f>VLOOKUP('Start Here'!$B$2,EntityNumber,2,FALSE)</f>
        <v>510002</v>
      </c>
      <c r="B3805" s="131">
        <f>YEAR('Start Here'!$B$5)</f>
        <v>2025</v>
      </c>
      <c r="C3805" s="213" t="str">
        <f>IF(ISBLANK('Exhibit 5'!$F$7),"",'Exhibit 5'!$F$7)</f>
        <v/>
      </c>
      <c r="D3805">
        <v>442600</v>
      </c>
      <c r="E3805" s="115">
        <f>'Exhibit 6'!F$17</f>
        <v>0</v>
      </c>
      <c r="F3805" t="s">
        <v>814</v>
      </c>
    </row>
    <row r="3806" spans="1:6" x14ac:dyDescent="0.3">
      <c r="A3806">
        <f>VLOOKUP('Start Here'!$B$2,EntityNumber,2,FALSE)</f>
        <v>510002</v>
      </c>
      <c r="B3806" s="131">
        <f>YEAR('Start Here'!$B$5)</f>
        <v>2025</v>
      </c>
      <c r="C3806" s="213" t="str">
        <f>IF(ISBLANK('Exhibit 5'!$F$7),"",'Exhibit 5'!$F$7)</f>
        <v/>
      </c>
      <c r="D3806">
        <v>443000</v>
      </c>
      <c r="E3806" s="115">
        <f>'Exhibit 6'!F$18</f>
        <v>0</v>
      </c>
      <c r="F3806" t="s">
        <v>814</v>
      </c>
    </row>
    <row r="3807" spans="1:6" x14ac:dyDescent="0.3">
      <c r="A3807">
        <f>VLOOKUP('Start Here'!$B$2,EntityNumber,2,FALSE)</f>
        <v>510002</v>
      </c>
      <c r="B3807" s="131">
        <f>YEAR('Start Here'!$B$5)</f>
        <v>2025</v>
      </c>
      <c r="C3807" s="213" t="str">
        <f>IF(ISBLANK('Exhibit 5'!$F$7),"",'Exhibit 5'!$F$7)</f>
        <v/>
      </c>
      <c r="D3807">
        <v>33000</v>
      </c>
      <c r="E3807" s="115">
        <f>'Exhibit 6'!F$23</f>
        <v>0</v>
      </c>
      <c r="F3807" t="s">
        <v>814</v>
      </c>
    </row>
    <row r="3808" spans="1:6" x14ac:dyDescent="0.3">
      <c r="A3808">
        <f>VLOOKUP('Start Here'!$B$2,EntityNumber,2,FALSE)</f>
        <v>510002</v>
      </c>
      <c r="B3808" s="131">
        <f>YEAR('Start Here'!$B$5)</f>
        <v>2025</v>
      </c>
      <c r="C3808" s="213" t="str">
        <f>IF(ISBLANK('Exhibit 5'!$F$7),"",'Exhibit 5'!$F$7)</f>
        <v/>
      </c>
      <c r="D3808">
        <v>36100</v>
      </c>
      <c r="E3808" s="115">
        <f>'Exhibit 6'!F$24</f>
        <v>0</v>
      </c>
      <c r="F3808" t="s">
        <v>814</v>
      </c>
    </row>
    <row r="3809" spans="1:6" x14ac:dyDescent="0.3">
      <c r="A3809">
        <f>VLOOKUP('Start Here'!$B$2,EntityNumber,2,FALSE)</f>
        <v>510002</v>
      </c>
      <c r="B3809" s="131">
        <f>YEAR('Start Here'!$B$5)</f>
        <v>2025</v>
      </c>
      <c r="C3809" s="213" t="str">
        <f>IF(ISBLANK('Exhibit 5'!$F$7),"",'Exhibit 5'!$F$7)</f>
        <v/>
      </c>
      <c r="D3809">
        <v>36200</v>
      </c>
      <c r="E3809" s="115">
        <f>'Exhibit 6'!F$25</f>
        <v>0</v>
      </c>
      <c r="F3809" t="s">
        <v>814</v>
      </c>
    </row>
    <row r="3810" spans="1:6" x14ac:dyDescent="0.3">
      <c r="A3810">
        <f>VLOOKUP('Start Here'!$B$2,EntityNumber,2,FALSE)</f>
        <v>510002</v>
      </c>
      <c r="B3810" s="131">
        <f>YEAR('Start Here'!$B$5)</f>
        <v>2025</v>
      </c>
      <c r="C3810" s="213" t="str">
        <f>IF(ISBLANK('Exhibit 5'!$F$7),"",'Exhibit 5'!$F$7)</f>
        <v/>
      </c>
      <c r="D3810">
        <v>444000</v>
      </c>
      <c r="E3810" s="115">
        <f>'Exhibit 6'!F$26*-1</f>
        <v>0</v>
      </c>
      <c r="F3810" t="s">
        <v>814</v>
      </c>
    </row>
    <row r="3811" spans="1:6" x14ac:dyDescent="0.3">
      <c r="A3811">
        <f>VLOOKUP('Start Here'!$B$2,EntityNumber,2,FALSE)</f>
        <v>510002</v>
      </c>
      <c r="B3811" s="131">
        <f>YEAR('Start Here'!$B$5)</f>
        <v>2025</v>
      </c>
      <c r="C3811" s="213" t="str">
        <f>IF(ISBLANK('Exhibit 5'!$F$7),"",'Exhibit 5'!$F$7)</f>
        <v/>
      </c>
      <c r="D3811">
        <v>444100</v>
      </c>
      <c r="E3811" s="115">
        <f>'Exhibit 6'!F$27*-1</f>
        <v>0</v>
      </c>
      <c r="F3811" t="s">
        <v>814</v>
      </c>
    </row>
    <row r="3812" spans="1:6" x14ac:dyDescent="0.3">
      <c r="A3812">
        <f>VLOOKUP('Start Here'!$B$2,EntityNumber,2,FALSE)</f>
        <v>510002</v>
      </c>
      <c r="B3812" s="131">
        <f>YEAR('Start Here'!$B$5)</f>
        <v>2025</v>
      </c>
      <c r="C3812" s="213" t="str">
        <f>IF(ISBLANK('Exhibit 5'!$F$7),"",'Exhibit 5'!$F$7)</f>
        <v/>
      </c>
      <c r="D3812">
        <v>37400</v>
      </c>
      <c r="E3812" s="115">
        <f>'Exhibit 6'!F$28</f>
        <v>0</v>
      </c>
      <c r="F3812" t="s">
        <v>814</v>
      </c>
    </row>
    <row r="3813" spans="1:6" x14ac:dyDescent="0.3">
      <c r="A3813">
        <f>VLOOKUP('Start Here'!$B$2,EntityNumber,2,FALSE)</f>
        <v>510002</v>
      </c>
      <c r="B3813" s="131">
        <f>YEAR('Start Here'!$B$5)</f>
        <v>2025</v>
      </c>
      <c r="C3813" s="213" t="str">
        <f>IF(ISBLANK('Exhibit 5'!$F$7),"",'Exhibit 5'!$F$7)</f>
        <v/>
      </c>
      <c r="D3813">
        <v>37200</v>
      </c>
      <c r="E3813" s="115">
        <f>'Exhibit 6'!F$29</f>
        <v>0</v>
      </c>
      <c r="F3813" t="s">
        <v>814</v>
      </c>
    </row>
    <row r="3814" spans="1:6" x14ac:dyDescent="0.3">
      <c r="A3814">
        <f>VLOOKUP('Start Here'!$B$2,EntityNumber,2,FALSE)</f>
        <v>510002</v>
      </c>
      <c r="B3814" s="131">
        <f>YEAR('Start Here'!$B$5)</f>
        <v>2025</v>
      </c>
      <c r="C3814" s="213" t="str">
        <f>IF(ISBLANK('Exhibit 5'!$F$7),"",'Exhibit 5'!$F$7)</f>
        <v/>
      </c>
      <c r="D3814">
        <f>IF('Exhibit 6'!F30&gt;0,36901,442900)</f>
        <v>442900</v>
      </c>
      <c r="E3814" s="115">
        <f>IF('Exhibit 6'!F$30&gt;0,'Exhibit 6'!F$30,'Exhibit 6'!F$30*-1)</f>
        <v>0</v>
      </c>
      <c r="F3814" t="s">
        <v>814</v>
      </c>
    </row>
    <row r="3815" spans="1:6" x14ac:dyDescent="0.3">
      <c r="A3815">
        <f>VLOOKUP('Start Here'!$B$2,EntityNumber,2,FALSE)</f>
        <v>510002</v>
      </c>
      <c r="B3815" s="131">
        <f>YEAR('Start Here'!$B$5)</f>
        <v>2025</v>
      </c>
      <c r="C3815" s="213" t="str">
        <f>IF(ISBLANK('Exhibit 5'!$F$7),"",'Exhibit 5'!$F$7)</f>
        <v/>
      </c>
      <c r="D3815">
        <v>37700</v>
      </c>
      <c r="E3815" s="115">
        <f>'Exhibit 6'!F$36</f>
        <v>0</v>
      </c>
      <c r="F3815" t="s">
        <v>814</v>
      </c>
    </row>
    <row r="3816" spans="1:6" x14ac:dyDescent="0.3">
      <c r="A3816">
        <f>VLOOKUP('Start Here'!$B$2,EntityNumber,2,FALSE)</f>
        <v>510002</v>
      </c>
      <c r="B3816" s="131">
        <f>YEAR('Start Here'!$B$5)</f>
        <v>2025</v>
      </c>
      <c r="C3816" s="213" t="str">
        <f>IF(ISBLANK('Exhibit 5'!$F$7),"",'Exhibit 5'!$F$7)</f>
        <v/>
      </c>
      <c r="D3816">
        <v>37100</v>
      </c>
      <c r="E3816" s="115">
        <f>'Exhibit 6'!F$37</f>
        <v>0</v>
      </c>
      <c r="F3816" t="s">
        <v>814</v>
      </c>
    </row>
    <row r="3817" spans="1:6" x14ac:dyDescent="0.3">
      <c r="A3817">
        <f>VLOOKUP('Start Here'!$B$2,EntityNumber,2,FALSE)</f>
        <v>510002</v>
      </c>
      <c r="B3817" s="131">
        <f>YEAR('Start Here'!$B$5)</f>
        <v>2025</v>
      </c>
      <c r="C3817" s="213" t="str">
        <f>IF(ISBLANK('Exhibit 5'!$F$7),"",'Exhibit 5'!$F$7)</f>
        <v/>
      </c>
      <c r="D3817">
        <v>91100</v>
      </c>
      <c r="E3817" s="115">
        <f>'Exhibit 6'!F$38*-1</f>
        <v>0</v>
      </c>
      <c r="F3817" t="s">
        <v>814</v>
      </c>
    </row>
    <row r="3818" spans="1:6" x14ac:dyDescent="0.3">
      <c r="A3818">
        <f>VLOOKUP('Start Here'!$B$2,EntityNumber,2,FALSE)</f>
        <v>510002</v>
      </c>
      <c r="B3818" s="131">
        <f>YEAR('Start Here'!$B$5)</f>
        <v>2025</v>
      </c>
      <c r="C3818" s="213" t="str">
        <f>IF(ISBLANK('Exhibit 5'!$F$7),"",'Exhibit 5'!$F$7)</f>
        <v/>
      </c>
      <c r="D3818">
        <f>IF('Exhibit 6'!F39&gt;0,37600,91300)</f>
        <v>91300</v>
      </c>
      <c r="E3818" s="115">
        <f>IF('Exhibit 6'!F$39&gt;0,'Exhibit 6'!F$39,'Exhibit 6'!F$39*-1)</f>
        <v>0</v>
      </c>
      <c r="F3818" t="s">
        <v>814</v>
      </c>
    </row>
    <row r="3819" spans="1:6" x14ac:dyDescent="0.3">
      <c r="A3819">
        <f>VLOOKUP('Start Here'!$B$2,EntityNumber,2,FALSE)</f>
        <v>510002</v>
      </c>
      <c r="B3819" s="131">
        <f>YEAR('Start Here'!$B$5)</f>
        <v>2025</v>
      </c>
      <c r="C3819" s="213" t="str">
        <f>IF(ISBLANK('Exhibit 5'!$F$7),"",'Exhibit 5'!$F$7)</f>
        <v/>
      </c>
      <c r="D3819">
        <f>IF('Exhibit 6'!F40&gt;0,37500,91400)</f>
        <v>91400</v>
      </c>
      <c r="E3819" s="115">
        <f>IF('Exhibit 6'!F$40&gt;0,'Exhibit 6'!F$40,'Exhibit 6'!F$40*-1)</f>
        <v>0</v>
      </c>
      <c r="F3819" t="s">
        <v>814</v>
      </c>
    </row>
    <row r="3820" spans="1:6" x14ac:dyDescent="0.3">
      <c r="A3820">
        <f>VLOOKUP('Start Here'!$B$2,EntityNumber,2,FALSE)</f>
        <v>510002</v>
      </c>
      <c r="B3820" s="131">
        <f>YEAR('Start Here'!$B$5)</f>
        <v>2025</v>
      </c>
      <c r="C3820" s="213">
        <v>650</v>
      </c>
      <c r="D3820">
        <v>34000</v>
      </c>
      <c r="E3820" s="115">
        <f>'Exhibit 6'!H$10</f>
        <v>0</v>
      </c>
      <c r="F3820" t="s">
        <v>814</v>
      </c>
    </row>
    <row r="3821" spans="1:6" x14ac:dyDescent="0.3">
      <c r="A3821">
        <f>VLOOKUP('Start Here'!$B$2,EntityNumber,2,FALSE)</f>
        <v>510002</v>
      </c>
      <c r="B3821" s="131">
        <f>YEAR('Start Here'!$B$5)</f>
        <v>2025</v>
      </c>
      <c r="C3821" s="213">
        <v>650</v>
      </c>
      <c r="D3821">
        <v>36900</v>
      </c>
      <c r="E3821" s="115">
        <f>'Exhibit 6'!H$11</f>
        <v>0</v>
      </c>
      <c r="F3821" t="s">
        <v>814</v>
      </c>
    </row>
    <row r="3822" spans="1:6" x14ac:dyDescent="0.3">
      <c r="A3822">
        <f>VLOOKUP('Start Here'!$B$2,EntityNumber,2,FALSE)</f>
        <v>510002</v>
      </c>
      <c r="B3822" s="131">
        <f>YEAR('Start Here'!$B$5)</f>
        <v>2025</v>
      </c>
      <c r="C3822" s="213">
        <v>650</v>
      </c>
      <c r="D3822">
        <v>441000</v>
      </c>
      <c r="E3822" s="115">
        <f>'Exhibit 6'!H$15</f>
        <v>0</v>
      </c>
      <c r="F3822" t="s">
        <v>814</v>
      </c>
    </row>
    <row r="3823" spans="1:6" x14ac:dyDescent="0.3">
      <c r="A3823">
        <f>VLOOKUP('Start Here'!$B$2,EntityNumber,2,FALSE)</f>
        <v>510002</v>
      </c>
      <c r="B3823" s="131">
        <f>YEAR('Start Here'!$B$5)</f>
        <v>2025</v>
      </c>
      <c r="C3823" s="213">
        <v>650</v>
      </c>
      <c r="D3823">
        <v>442000</v>
      </c>
      <c r="E3823" s="115">
        <f>'Exhibit 6'!H$16</f>
        <v>0</v>
      </c>
      <c r="F3823" t="s">
        <v>814</v>
      </c>
    </row>
    <row r="3824" spans="1:6" x14ac:dyDescent="0.3">
      <c r="A3824">
        <f>VLOOKUP('Start Here'!$B$2,EntityNumber,2,FALSE)</f>
        <v>510002</v>
      </c>
      <c r="B3824" s="131">
        <f>YEAR('Start Here'!$B$5)</f>
        <v>2025</v>
      </c>
      <c r="C3824" s="213">
        <v>650</v>
      </c>
      <c r="D3824">
        <v>442600</v>
      </c>
      <c r="E3824" s="115">
        <f>'Exhibit 6'!H$17</f>
        <v>0</v>
      </c>
      <c r="F3824" t="s">
        <v>814</v>
      </c>
    </row>
    <row r="3825" spans="1:6" x14ac:dyDescent="0.3">
      <c r="A3825">
        <f>VLOOKUP('Start Here'!$B$2,EntityNumber,2,FALSE)</f>
        <v>510002</v>
      </c>
      <c r="B3825" s="131">
        <f>YEAR('Start Here'!$B$5)</f>
        <v>2025</v>
      </c>
      <c r="C3825" s="213">
        <v>650</v>
      </c>
      <c r="D3825">
        <v>443000</v>
      </c>
      <c r="E3825" s="115">
        <f>'Exhibit 6'!H$18</f>
        <v>0</v>
      </c>
      <c r="F3825" t="s">
        <v>814</v>
      </c>
    </row>
    <row r="3826" spans="1:6" x14ac:dyDescent="0.3">
      <c r="A3826">
        <f>VLOOKUP('Start Here'!$B$2,EntityNumber,2,FALSE)</f>
        <v>510002</v>
      </c>
      <c r="B3826" s="131">
        <f>YEAR('Start Here'!$B$5)</f>
        <v>2025</v>
      </c>
      <c r="C3826" s="213">
        <v>650</v>
      </c>
      <c r="D3826">
        <v>33000</v>
      </c>
      <c r="E3826" s="115">
        <f>'Exhibit 6'!H$23</f>
        <v>0</v>
      </c>
      <c r="F3826" t="s">
        <v>814</v>
      </c>
    </row>
    <row r="3827" spans="1:6" x14ac:dyDescent="0.3">
      <c r="A3827">
        <f>VLOOKUP('Start Here'!$B$2,EntityNumber,2,FALSE)</f>
        <v>510002</v>
      </c>
      <c r="B3827" s="131">
        <f>YEAR('Start Here'!$B$5)</f>
        <v>2025</v>
      </c>
      <c r="C3827" s="213">
        <v>650</v>
      </c>
      <c r="D3827">
        <v>36100</v>
      </c>
      <c r="E3827" s="115">
        <f>'Exhibit 6'!H$24</f>
        <v>0</v>
      </c>
      <c r="F3827" t="s">
        <v>814</v>
      </c>
    </row>
    <row r="3828" spans="1:6" x14ac:dyDescent="0.3">
      <c r="A3828">
        <f>VLOOKUP('Start Here'!$B$2,EntityNumber,2,FALSE)</f>
        <v>510002</v>
      </c>
      <c r="B3828" s="131">
        <f>YEAR('Start Here'!$B$5)</f>
        <v>2025</v>
      </c>
      <c r="C3828" s="213">
        <v>650</v>
      </c>
      <c r="D3828">
        <v>36200</v>
      </c>
      <c r="E3828" s="115">
        <f>'Exhibit 6'!H$25</f>
        <v>0</v>
      </c>
      <c r="F3828" t="s">
        <v>814</v>
      </c>
    </row>
    <row r="3829" spans="1:6" x14ac:dyDescent="0.3">
      <c r="A3829">
        <f>VLOOKUP('Start Here'!$B$2,EntityNumber,2,FALSE)</f>
        <v>510002</v>
      </c>
      <c r="B3829" s="131">
        <f>YEAR('Start Here'!$B$5)</f>
        <v>2025</v>
      </c>
      <c r="C3829" s="213">
        <v>650</v>
      </c>
      <c r="D3829">
        <v>444000</v>
      </c>
      <c r="E3829" s="115">
        <f>'Exhibit 6'!H$26*-1</f>
        <v>0</v>
      </c>
      <c r="F3829" t="s">
        <v>814</v>
      </c>
    </row>
    <row r="3830" spans="1:6" x14ac:dyDescent="0.3">
      <c r="A3830">
        <f>VLOOKUP('Start Here'!$B$2,EntityNumber,2,FALSE)</f>
        <v>510002</v>
      </c>
      <c r="B3830" s="131">
        <f>YEAR('Start Here'!$B$5)</f>
        <v>2025</v>
      </c>
      <c r="C3830" s="213">
        <v>650</v>
      </c>
      <c r="D3830">
        <v>444100</v>
      </c>
      <c r="E3830" s="115">
        <f>'Exhibit 6'!H$27*-1</f>
        <v>0</v>
      </c>
      <c r="F3830" t="s">
        <v>814</v>
      </c>
    </row>
    <row r="3831" spans="1:6" x14ac:dyDescent="0.3">
      <c r="A3831">
        <f>VLOOKUP('Start Here'!$B$2,EntityNumber,2,FALSE)</f>
        <v>510002</v>
      </c>
      <c r="B3831" s="131">
        <f>YEAR('Start Here'!$B$5)</f>
        <v>2025</v>
      </c>
      <c r="C3831" s="213">
        <v>650</v>
      </c>
      <c r="D3831">
        <v>37400</v>
      </c>
      <c r="E3831" s="115">
        <f>'Exhibit 6'!H$28</f>
        <v>0</v>
      </c>
      <c r="F3831" t="s">
        <v>814</v>
      </c>
    </row>
    <row r="3832" spans="1:6" x14ac:dyDescent="0.3">
      <c r="A3832">
        <f>VLOOKUP('Start Here'!$B$2,EntityNumber,2,FALSE)</f>
        <v>510002</v>
      </c>
      <c r="B3832" s="131">
        <f>YEAR('Start Here'!$B$5)</f>
        <v>2025</v>
      </c>
      <c r="C3832" s="213">
        <v>650</v>
      </c>
      <c r="D3832">
        <v>37200</v>
      </c>
      <c r="E3832" s="115">
        <f>'Exhibit 6'!H$29</f>
        <v>0</v>
      </c>
      <c r="F3832" t="s">
        <v>814</v>
      </c>
    </row>
    <row r="3833" spans="1:6" x14ac:dyDescent="0.3">
      <c r="A3833">
        <f>VLOOKUP('Start Here'!$B$2,EntityNumber,2,FALSE)</f>
        <v>510002</v>
      </c>
      <c r="B3833" s="131">
        <f>YEAR('Start Here'!$B$5)</f>
        <v>2025</v>
      </c>
      <c r="C3833" s="213">
        <v>650</v>
      </c>
      <c r="D3833">
        <f>IF('Exhibit 6'!H30&gt;0,36901,442900)</f>
        <v>442900</v>
      </c>
      <c r="E3833" s="115">
        <f>IF('Exhibit 6'!H$30&gt;0,'Exhibit 6'!H$30,'Exhibit 6'!H$30*-1)</f>
        <v>0</v>
      </c>
      <c r="F3833" t="s">
        <v>814</v>
      </c>
    </row>
    <row r="3834" spans="1:6" x14ac:dyDescent="0.3">
      <c r="A3834">
        <f>VLOOKUP('Start Here'!$B$2,EntityNumber,2,FALSE)</f>
        <v>510002</v>
      </c>
      <c r="B3834" s="131">
        <f>YEAR('Start Here'!$B$5)</f>
        <v>2025</v>
      </c>
      <c r="C3834" s="213">
        <v>650</v>
      </c>
      <c r="D3834">
        <v>37700</v>
      </c>
      <c r="E3834" s="115">
        <f>'Exhibit 6'!H$36</f>
        <v>0</v>
      </c>
      <c r="F3834" t="s">
        <v>814</v>
      </c>
    </row>
    <row r="3835" spans="1:6" x14ac:dyDescent="0.3">
      <c r="A3835">
        <f>VLOOKUP('Start Here'!$B$2,EntityNumber,2,FALSE)</f>
        <v>510002</v>
      </c>
      <c r="B3835" s="131">
        <f>YEAR('Start Here'!$B$5)</f>
        <v>2025</v>
      </c>
      <c r="C3835" s="213">
        <v>650</v>
      </c>
      <c r="D3835">
        <v>37100</v>
      </c>
      <c r="E3835" s="115">
        <f>'Exhibit 6'!H$37</f>
        <v>0</v>
      </c>
      <c r="F3835" t="s">
        <v>814</v>
      </c>
    </row>
    <row r="3836" spans="1:6" x14ac:dyDescent="0.3">
      <c r="A3836">
        <f>VLOOKUP('Start Here'!$B$2,EntityNumber,2,FALSE)</f>
        <v>510002</v>
      </c>
      <c r="B3836" s="131">
        <f>YEAR('Start Here'!$B$5)</f>
        <v>2025</v>
      </c>
      <c r="C3836" s="213">
        <v>650</v>
      </c>
      <c r="D3836">
        <v>91100</v>
      </c>
      <c r="E3836" s="115">
        <f>'Exhibit 6'!H$38*-1</f>
        <v>0</v>
      </c>
      <c r="F3836" t="s">
        <v>814</v>
      </c>
    </row>
    <row r="3837" spans="1:6" x14ac:dyDescent="0.3">
      <c r="A3837">
        <f>VLOOKUP('Start Here'!$B$2,EntityNumber,2,FALSE)</f>
        <v>510002</v>
      </c>
      <c r="B3837" s="131">
        <f>YEAR('Start Here'!$B$5)</f>
        <v>2025</v>
      </c>
      <c r="C3837" s="213">
        <v>650</v>
      </c>
      <c r="D3837">
        <f>IF('Exhibit 6'!H39&gt;0,37600,91300)</f>
        <v>91300</v>
      </c>
      <c r="E3837" s="115">
        <f>IF('Exhibit 6'!H$39&gt;0,'Exhibit 6'!H$39,'Exhibit 6'!H$39*-1)</f>
        <v>0</v>
      </c>
      <c r="F3837" t="s">
        <v>814</v>
      </c>
    </row>
    <row r="3838" spans="1:6" x14ac:dyDescent="0.3">
      <c r="A3838">
        <f>VLOOKUP('Start Here'!$B$2,EntityNumber,2,FALSE)</f>
        <v>510002</v>
      </c>
      <c r="B3838" s="131">
        <f>YEAR('Start Here'!$B$5)</f>
        <v>2025</v>
      </c>
      <c r="C3838" s="213">
        <v>650</v>
      </c>
      <c r="D3838">
        <f>IF('Exhibit 6'!H40&gt;0,37500,91400)</f>
        <v>91400</v>
      </c>
      <c r="E3838" s="115">
        <f>IF('Exhibit 6'!H$40&gt;0,'Exhibit 6'!H$40,'Exhibit 6'!H$40*-1)</f>
        <v>0</v>
      </c>
      <c r="F3838" t="s">
        <v>814</v>
      </c>
    </row>
    <row r="3839" spans="1:6" x14ac:dyDescent="0.3">
      <c r="A3839">
        <f>VLOOKUP('Start Here'!$B$2,EntityNumber,2,FALSE)</f>
        <v>510002</v>
      </c>
      <c r="B3839" s="131">
        <f>YEAR('Start Here'!$B$5)</f>
        <v>2025</v>
      </c>
      <c r="C3839">
        <v>750</v>
      </c>
      <c r="D3839">
        <v>10100</v>
      </c>
      <c r="E3839" s="115">
        <f>+'Exhibit 8'!$B$9+'Exhibit 8'!$C$9</f>
        <v>0</v>
      </c>
      <c r="F3839" t="s">
        <v>815</v>
      </c>
    </row>
    <row r="3840" spans="1:6" x14ac:dyDescent="0.3">
      <c r="A3840">
        <f>VLOOKUP('Start Here'!$B$2,EntityNumber,2,FALSE)</f>
        <v>510002</v>
      </c>
      <c r="B3840" s="131">
        <f>YEAR('Start Here'!$B$5)</f>
        <v>2025</v>
      </c>
      <c r="C3840">
        <v>750</v>
      </c>
      <c r="D3840">
        <v>15100</v>
      </c>
      <c r="E3840" s="115">
        <f>+'Exhibit 8'!$B$10+'Exhibit 8'!$C$10</f>
        <v>0</v>
      </c>
      <c r="F3840" t="s">
        <v>815</v>
      </c>
    </row>
    <row r="3841" spans="1:6" x14ac:dyDescent="0.3">
      <c r="A3841">
        <f>VLOOKUP('Start Here'!$B$2,EntityNumber,2,FALSE)</f>
        <v>510002</v>
      </c>
      <c r="B3841" s="131">
        <f>YEAR('Start Here'!$B$5)</f>
        <v>2025</v>
      </c>
      <c r="C3841">
        <v>750</v>
      </c>
      <c r="D3841">
        <v>27498</v>
      </c>
      <c r="E3841" s="115">
        <f>'Exhibit 8'!$B$15+'Exhibit 8'!$C$15</f>
        <v>0</v>
      </c>
      <c r="F3841" t="s">
        <v>815</v>
      </c>
    </row>
    <row r="3842" spans="1:6" x14ac:dyDescent="0.3">
      <c r="A3842">
        <f>VLOOKUP('Start Here'!$B$2,EntityNumber,2,FALSE)</f>
        <v>510002</v>
      </c>
      <c r="B3842" s="131">
        <f>YEAR('Start Here'!$B$5)</f>
        <v>2025</v>
      </c>
      <c r="C3842">
        <v>750</v>
      </c>
      <c r="D3842">
        <v>27499</v>
      </c>
      <c r="E3842" s="115">
        <f>'Exhibit 8'!$B$16</f>
        <v>0</v>
      </c>
      <c r="F3842" t="s">
        <v>815</v>
      </c>
    </row>
    <row r="3843" spans="1:6" x14ac:dyDescent="0.3">
      <c r="A3843">
        <f>VLOOKUP('Start Here'!$B$2,EntityNumber,2,FALSE)</f>
        <v>510002</v>
      </c>
      <c r="B3843" s="131">
        <f>YEAR('Start Here'!$B$5)</f>
        <v>2025</v>
      </c>
      <c r="C3843">
        <v>750</v>
      </c>
      <c r="D3843">
        <v>36500</v>
      </c>
      <c r="E3843" s="115">
        <f>'Exhibit 9'!$B$9+'Exhibit 9'!C9</f>
        <v>0</v>
      </c>
      <c r="F3843" t="s">
        <v>816</v>
      </c>
    </row>
    <row r="3844" spans="1:6" x14ac:dyDescent="0.3">
      <c r="A3844">
        <f>VLOOKUP('Start Here'!$B$2,EntityNumber,2,FALSE)</f>
        <v>510002</v>
      </c>
      <c r="B3844" s="131">
        <f>YEAR('Start Here'!$B$5)</f>
        <v>2025</v>
      </c>
      <c r="C3844">
        <v>750</v>
      </c>
      <c r="D3844">
        <v>36100</v>
      </c>
      <c r="E3844" s="115">
        <f>'Exhibit 9'!$B$18+'Exhibit 9'!C18</f>
        <v>0</v>
      </c>
      <c r="F3844" t="s">
        <v>816</v>
      </c>
    </row>
    <row r="3845" spans="1:6" x14ac:dyDescent="0.3">
      <c r="A3845">
        <f>VLOOKUP('Start Here'!$B$2,EntityNumber,2,FALSE)</f>
        <v>510002</v>
      </c>
      <c r="B3845" s="131">
        <f>YEAR('Start Here'!$B$5)</f>
        <v>2025</v>
      </c>
      <c r="C3845">
        <v>750</v>
      </c>
      <c r="D3845">
        <v>31100</v>
      </c>
      <c r="E3845" s="115">
        <f>'Exhibit 9'!$B$19+'Exhibit 9'!C19</f>
        <v>0</v>
      </c>
      <c r="F3845" t="s">
        <v>816</v>
      </c>
    </row>
    <row r="3846" spans="1:6" x14ac:dyDescent="0.3">
      <c r="A3846">
        <f>VLOOKUP('Start Here'!$B$2,EntityNumber,2,FALSE)</f>
        <v>510002</v>
      </c>
      <c r="B3846" s="131">
        <f>YEAR('Start Here'!$B$5)</f>
        <v>2025</v>
      </c>
      <c r="C3846">
        <v>750</v>
      </c>
      <c r="D3846">
        <v>33599</v>
      </c>
      <c r="E3846" s="115">
        <f>'Exhibit 9'!$B$20+'Exhibit 9'!C20</f>
        <v>0</v>
      </c>
      <c r="F3846" t="s">
        <v>816</v>
      </c>
    </row>
    <row r="3847" spans="1:6" x14ac:dyDescent="0.3">
      <c r="A3847">
        <f>VLOOKUP('Start Here'!$B$2,EntityNumber,2,FALSE)</f>
        <v>510002</v>
      </c>
      <c r="B3847" s="131">
        <f>YEAR('Start Here'!$B$5)</f>
        <v>2025</v>
      </c>
      <c r="C3847">
        <v>750</v>
      </c>
      <c r="D3847">
        <v>36900</v>
      </c>
      <c r="E3847" s="115">
        <f>'Exhibit 9'!B21+'Exhibit 9'!C21</f>
        <v>0</v>
      </c>
      <c r="F3847" t="s">
        <v>816</v>
      </c>
    </row>
    <row r="3848" spans="1:6" x14ac:dyDescent="0.3">
      <c r="A3848">
        <f>VLOOKUP('Start Here'!$B$2,EntityNumber,2,FALSE)</f>
        <v>510002</v>
      </c>
      <c r="B3848" s="131">
        <f>YEAR('Start Here'!$B$5)</f>
        <v>2025</v>
      </c>
      <c r="C3848">
        <v>750</v>
      </c>
      <c r="D3848">
        <v>415900</v>
      </c>
      <c r="E3848" s="115">
        <f>'Exhibit 9'!$B$25+'Exhibit 9'!C25</f>
        <v>0</v>
      </c>
      <c r="F3848" t="s">
        <v>816</v>
      </c>
    </row>
    <row r="3849" spans="1:6" x14ac:dyDescent="0.3">
      <c r="A3849">
        <f>VLOOKUP('Start Here'!$B$2,EntityNumber,2,FALSE)</f>
        <v>510002</v>
      </c>
      <c r="B3849" s="131">
        <f>YEAR('Start Here'!$B$5)</f>
        <v>2025</v>
      </c>
      <c r="C3849">
        <v>750</v>
      </c>
      <c r="D3849">
        <v>475100</v>
      </c>
      <c r="E3849" s="115">
        <f>'Exhibit 9'!$B$26+'Exhibit 9'!C26</f>
        <v>0</v>
      </c>
      <c r="F3849" t="s">
        <v>816</v>
      </c>
    </row>
    <row r="3850" spans="1:6" x14ac:dyDescent="0.3">
      <c r="A3850">
        <f>VLOOKUP('Start Here'!$B$2,EntityNumber,2,FALSE)</f>
        <v>510002</v>
      </c>
      <c r="B3850" s="131">
        <f>YEAR('Start Here'!$B$5)</f>
        <v>2025</v>
      </c>
      <c r="C3850">
        <v>750</v>
      </c>
      <c r="D3850">
        <v>475200</v>
      </c>
      <c r="E3850" s="115">
        <f>'Exhibit 9'!$B$27+'Exhibit 9'!C27</f>
        <v>0</v>
      </c>
      <c r="F3850" t="s">
        <v>816</v>
      </c>
    </row>
    <row r="3851" spans="1:6" x14ac:dyDescent="0.3">
      <c r="A3851">
        <f>VLOOKUP('Start Here'!$B$2,EntityNumber,2,FALSE)</f>
        <v>510002</v>
      </c>
      <c r="B3851" s="131">
        <f>YEAR('Start Here'!$B$5)</f>
        <v>2025</v>
      </c>
      <c r="C3851">
        <v>750</v>
      </c>
      <c r="D3851">
        <v>416900</v>
      </c>
      <c r="E3851" s="115">
        <f>'Exhibit 9'!$B$28+'Exhibit 9'!C28</f>
        <v>0</v>
      </c>
      <c r="F3851" t="s">
        <v>816</v>
      </c>
    </row>
    <row r="3852" spans="1:6" x14ac:dyDescent="0.3">
      <c r="A3852">
        <f>VLOOKUP('Start Here'!$B$2,EntityNumber,2,FALSE)</f>
        <v>510002</v>
      </c>
      <c r="B3852" s="131">
        <f>YEAR('Start Here'!$B$5)</f>
        <v>2025</v>
      </c>
      <c r="C3852">
        <v>1000</v>
      </c>
      <c r="D3852">
        <v>24100</v>
      </c>
      <c r="E3852" s="115">
        <f>'Long-Term Debt'!$F$11</f>
        <v>0</v>
      </c>
      <c r="F3852" t="s">
        <v>817</v>
      </c>
    </row>
    <row r="3853" spans="1:6" x14ac:dyDescent="0.3">
      <c r="A3853">
        <f>VLOOKUP('Start Here'!$B$2,EntityNumber,2,FALSE)</f>
        <v>510002</v>
      </c>
      <c r="B3853" s="131">
        <f>YEAR('Start Here'!$B$5)</f>
        <v>2025</v>
      </c>
      <c r="C3853">
        <v>1000</v>
      </c>
      <c r="D3853">
        <v>24200</v>
      </c>
      <c r="E3853" s="115">
        <f>'Long-Term Debt'!$F$13</f>
        <v>0</v>
      </c>
      <c r="F3853" t="s">
        <v>817</v>
      </c>
    </row>
    <row r="3854" spans="1:6" x14ac:dyDescent="0.3">
      <c r="A3854">
        <f>VLOOKUP('Start Here'!$B$2,EntityNumber,2,FALSE)</f>
        <v>510002</v>
      </c>
      <c r="B3854" s="131">
        <f>YEAR('Start Here'!$B$5)</f>
        <v>2025</v>
      </c>
      <c r="C3854">
        <v>1000</v>
      </c>
      <c r="D3854">
        <v>24300</v>
      </c>
      <c r="E3854" s="115">
        <f>'Long-Term Debt'!$F$14</f>
        <v>0</v>
      </c>
      <c r="F3854" t="s">
        <v>817</v>
      </c>
    </row>
    <row r="3855" spans="1:6" x14ac:dyDescent="0.3">
      <c r="A3855">
        <f>VLOOKUP('Start Here'!$B$2,EntityNumber,2,FALSE)</f>
        <v>510002</v>
      </c>
      <c r="B3855" s="131">
        <f>YEAR('Start Here'!$B$5)</f>
        <v>2025</v>
      </c>
      <c r="C3855">
        <v>1000</v>
      </c>
      <c r="D3855">
        <v>24500</v>
      </c>
      <c r="E3855" s="115">
        <f>+'Long-Term Debt'!$F$15+'Long-Term Debt'!$F$16</f>
        <v>0</v>
      </c>
      <c r="F3855" t="s">
        <v>817</v>
      </c>
    </row>
    <row r="3856" spans="1:6" x14ac:dyDescent="0.3">
      <c r="A3856">
        <f>VLOOKUP('Start Here'!$B$2,EntityNumber,2,FALSE)</f>
        <v>510002</v>
      </c>
      <c r="B3856" s="131">
        <f>YEAR('Start Here'!$B$5)</f>
        <v>2025</v>
      </c>
      <c r="C3856">
        <v>1000</v>
      </c>
      <c r="D3856">
        <v>24600</v>
      </c>
      <c r="E3856" s="115">
        <f>'Long-Term Debt'!$F$17</f>
        <v>0</v>
      </c>
      <c r="F3856" t="s">
        <v>817</v>
      </c>
    </row>
    <row r="3857" spans="1:6" x14ac:dyDescent="0.3">
      <c r="A3857">
        <f>VLOOKUP('Start Here'!$B$2,EntityNumber,2,FALSE)</f>
        <v>510002</v>
      </c>
      <c r="B3857" s="131">
        <f>YEAR('Start Here'!$B$5)</f>
        <v>2025</v>
      </c>
      <c r="C3857">
        <v>600</v>
      </c>
      <c r="D3857">
        <v>24100</v>
      </c>
      <c r="E3857" s="115">
        <f>'Long-Term Debt'!$F$20</f>
        <v>0</v>
      </c>
      <c r="F3857" t="s">
        <v>817</v>
      </c>
    </row>
    <row r="3858" spans="1:6" x14ac:dyDescent="0.3">
      <c r="A3858">
        <f>VLOOKUP('Start Here'!$B$2,EntityNumber,2,FALSE)</f>
        <v>510002</v>
      </c>
      <c r="B3858" s="131">
        <f>YEAR('Start Here'!$B$5)</f>
        <v>2025</v>
      </c>
      <c r="C3858">
        <v>600</v>
      </c>
      <c r="D3858">
        <v>24200</v>
      </c>
      <c r="E3858" s="115">
        <f>'Long-Term Debt'!$F$22</f>
        <v>0</v>
      </c>
      <c r="F3858" t="s">
        <v>817</v>
      </c>
    </row>
    <row r="3859" spans="1:6" x14ac:dyDescent="0.3">
      <c r="A3859">
        <f>VLOOKUP('Start Here'!$B$2,EntityNumber,2,FALSE)</f>
        <v>510002</v>
      </c>
      <c r="B3859" s="131">
        <f>YEAR('Start Here'!$B$5)</f>
        <v>2025</v>
      </c>
      <c r="C3859">
        <v>600</v>
      </c>
      <c r="D3859">
        <v>24300</v>
      </c>
      <c r="E3859" s="115">
        <f>'Long-Term Debt'!$F$23</f>
        <v>0</v>
      </c>
      <c r="F3859" t="s">
        <v>817</v>
      </c>
    </row>
    <row r="3860" spans="1:6" x14ac:dyDescent="0.3">
      <c r="A3860">
        <f>VLOOKUP('Start Here'!$B$2,EntityNumber,2,FALSE)</f>
        <v>510002</v>
      </c>
      <c r="B3860" s="131">
        <f>YEAR('Start Here'!$B$5)</f>
        <v>2025</v>
      </c>
      <c r="C3860">
        <v>600</v>
      </c>
      <c r="D3860">
        <v>24500</v>
      </c>
      <c r="E3860" s="115">
        <f>+'Long-Term Debt'!$F$24+'Long-Term Debt'!$F$25</f>
        <v>0</v>
      </c>
      <c r="F3860" t="s">
        <v>817</v>
      </c>
    </row>
    <row r="3861" spans="1:6" x14ac:dyDescent="0.3">
      <c r="A3861">
        <f>VLOOKUP('Start Here'!$B$2,EntityNumber,2,FALSE)</f>
        <v>510002</v>
      </c>
      <c r="B3861" s="131">
        <f>YEAR('Start Here'!$B$5)</f>
        <v>2025</v>
      </c>
      <c r="C3861">
        <v>600</v>
      </c>
      <c r="D3861">
        <v>24600</v>
      </c>
      <c r="E3861" s="115">
        <f>'Long-Term Debt'!$F$26</f>
        <v>0</v>
      </c>
      <c r="F3861" t="s">
        <v>817</v>
      </c>
    </row>
    <row r="3862" spans="1:6" x14ac:dyDescent="0.3">
      <c r="A3862">
        <f>VLOOKUP('Start Here'!$B$2,EntityNumber,2,FALSE)</f>
        <v>510002</v>
      </c>
      <c r="B3862" s="131">
        <f>YEAR('Start Here'!$B$5)</f>
        <v>2025</v>
      </c>
      <c r="C3862">
        <v>600</v>
      </c>
      <c r="D3862">
        <v>24700</v>
      </c>
      <c r="E3862" s="115">
        <f>'Long-Term Debt'!$F$27</f>
        <v>0</v>
      </c>
      <c r="F3862" t="s">
        <v>817</v>
      </c>
    </row>
  </sheetData>
  <mergeCells count="1">
    <mergeCell ref="K1:M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C161C-22CC-4577-B5D5-5F4BAC98E053}">
  <sheetPr>
    <pageSetUpPr fitToPage="1"/>
  </sheetPr>
  <dimension ref="A1:S24"/>
  <sheetViews>
    <sheetView zoomScaleNormal="100" workbookViewId="0">
      <pane xSplit="2" ySplit="8" topLeftCell="C9" activePane="bottomRight" state="frozen"/>
      <selection pane="topRight" activeCell="C1" sqref="C1"/>
      <selection pane="bottomLeft" activeCell="A9" sqref="A9"/>
      <selection pane="bottomRight" activeCell="C7" sqref="C7"/>
    </sheetView>
  </sheetViews>
  <sheetFormatPr defaultColWidth="9.109375" defaultRowHeight="14.4" x14ac:dyDescent="0.3"/>
  <cols>
    <col min="1" max="1" width="6.6640625" style="7" customWidth="1"/>
    <col min="2" max="2" width="39" style="7" customWidth="1"/>
    <col min="3" max="18" width="19" style="7" customWidth="1"/>
    <col min="19" max="16384" width="9.109375" style="7"/>
  </cols>
  <sheetData>
    <row r="1" spans="1:19" x14ac:dyDescent="0.3">
      <c r="B1" s="276" t="str">
        <f>('Start Here'!B2)</f>
        <v>AURORA COUNTY</v>
      </c>
      <c r="C1" s="276"/>
      <c r="D1" s="276"/>
      <c r="E1" s="276"/>
      <c r="F1" s="276"/>
      <c r="G1" s="276"/>
      <c r="H1" s="276"/>
      <c r="I1" s="276"/>
      <c r="J1" s="276"/>
      <c r="K1" s="276"/>
      <c r="L1" s="276"/>
      <c r="M1" s="276"/>
      <c r="N1" s="276"/>
      <c r="O1" s="276"/>
      <c r="P1" s="276"/>
      <c r="Q1" s="276"/>
      <c r="R1" s="276"/>
      <c r="S1" s="21"/>
    </row>
    <row r="2" spans="1:19" x14ac:dyDescent="0.3">
      <c r="B2" s="274" t="s">
        <v>102</v>
      </c>
      <c r="C2" s="274"/>
      <c r="D2" s="274"/>
      <c r="E2" s="274"/>
      <c r="F2" s="274"/>
      <c r="G2" s="274"/>
      <c r="H2" s="274"/>
      <c r="I2" s="274"/>
      <c r="J2" s="274"/>
      <c r="K2" s="274"/>
      <c r="L2" s="274"/>
      <c r="M2" s="274"/>
      <c r="N2" s="274"/>
      <c r="O2" s="274"/>
      <c r="P2" s="274"/>
      <c r="Q2" s="274"/>
      <c r="R2" s="274"/>
    </row>
    <row r="3" spans="1:19" x14ac:dyDescent="0.3">
      <c r="B3" s="274" t="s">
        <v>111</v>
      </c>
      <c r="C3" s="274"/>
      <c r="D3" s="274"/>
      <c r="E3" s="274"/>
      <c r="F3" s="274"/>
      <c r="G3" s="274"/>
      <c r="H3" s="274"/>
      <c r="I3" s="274"/>
      <c r="J3" s="274"/>
      <c r="K3" s="274"/>
      <c r="L3" s="274"/>
      <c r="M3" s="274"/>
      <c r="N3" s="274"/>
      <c r="O3" s="274"/>
      <c r="P3" s="274"/>
      <c r="Q3" s="274"/>
      <c r="R3" s="274"/>
    </row>
    <row r="4" spans="1:19" x14ac:dyDescent="0.3">
      <c r="B4" s="277">
        <f>('Start Here'!B5)</f>
        <v>46022</v>
      </c>
      <c r="C4" s="277"/>
      <c r="D4" s="277"/>
      <c r="E4" s="277"/>
      <c r="F4" s="277"/>
      <c r="G4" s="277"/>
      <c r="H4" s="277"/>
      <c r="I4" s="277"/>
      <c r="J4" s="277"/>
      <c r="K4" s="277"/>
      <c r="L4" s="277"/>
      <c r="M4" s="277"/>
      <c r="N4" s="277"/>
      <c r="O4" s="277"/>
      <c r="P4" s="277"/>
      <c r="Q4" s="277"/>
      <c r="R4" s="277"/>
      <c r="S4" s="22"/>
    </row>
    <row r="5" spans="1:19" x14ac:dyDescent="0.3">
      <c r="B5" s="37"/>
      <c r="C5" s="37"/>
      <c r="D5" s="37"/>
      <c r="E5" s="37"/>
      <c r="F5" s="37"/>
      <c r="G5" s="37"/>
      <c r="H5" s="37"/>
      <c r="I5" s="37"/>
      <c r="J5" s="37"/>
      <c r="K5" s="37"/>
      <c r="L5" s="37"/>
      <c r="M5" s="37"/>
      <c r="N5" s="37"/>
      <c r="O5" s="37"/>
      <c r="P5" s="37"/>
      <c r="Q5" s="37"/>
      <c r="R5" s="37"/>
    </row>
    <row r="6" spans="1:19" x14ac:dyDescent="0.3">
      <c r="B6" s="20"/>
      <c r="C6" s="20"/>
      <c r="D6" s="20"/>
      <c r="E6" s="20"/>
      <c r="F6" s="20"/>
      <c r="G6" s="197"/>
      <c r="H6" s="197"/>
      <c r="I6" s="197"/>
      <c r="J6" s="197"/>
      <c r="K6" s="197"/>
      <c r="L6" s="197"/>
      <c r="M6" s="217"/>
      <c r="N6" s="217"/>
      <c r="O6" s="217"/>
      <c r="P6" s="197"/>
      <c r="Q6" s="38"/>
      <c r="R6" s="17" t="s">
        <v>112</v>
      </c>
    </row>
    <row r="7" spans="1:19" x14ac:dyDescent="0.3">
      <c r="B7" s="20"/>
      <c r="C7" s="42"/>
      <c r="D7" s="42"/>
      <c r="E7" s="42"/>
      <c r="F7" s="42"/>
      <c r="G7" s="42"/>
      <c r="H7" s="42"/>
      <c r="I7" s="42"/>
      <c r="J7" s="42"/>
      <c r="K7" s="42"/>
      <c r="L7" s="42"/>
      <c r="M7" s="42"/>
      <c r="N7" s="42"/>
      <c r="O7" s="42"/>
      <c r="P7" s="42"/>
      <c r="Q7" s="42"/>
      <c r="R7" s="17" t="s">
        <v>104</v>
      </c>
    </row>
    <row r="8" spans="1:19" x14ac:dyDescent="0.3">
      <c r="B8" s="20"/>
      <c r="C8" s="18" t="s">
        <v>105</v>
      </c>
      <c r="D8" s="18" t="s">
        <v>105</v>
      </c>
      <c r="E8" s="18" t="s">
        <v>105</v>
      </c>
      <c r="F8" s="18" t="s">
        <v>105</v>
      </c>
      <c r="G8" s="194" t="s">
        <v>105</v>
      </c>
      <c r="H8" s="194" t="s">
        <v>105</v>
      </c>
      <c r="I8" s="194" t="s">
        <v>105</v>
      </c>
      <c r="J8" s="194" t="s">
        <v>105</v>
      </c>
      <c r="K8" s="194" t="s">
        <v>105</v>
      </c>
      <c r="L8" s="194" t="s">
        <v>105</v>
      </c>
      <c r="M8" s="215" t="s">
        <v>105</v>
      </c>
      <c r="N8" s="215" t="s">
        <v>105</v>
      </c>
      <c r="O8" s="215" t="s">
        <v>105</v>
      </c>
      <c r="P8" s="194" t="s">
        <v>105</v>
      </c>
      <c r="Q8" s="18" t="s">
        <v>105</v>
      </c>
      <c r="R8" s="18" t="s">
        <v>106</v>
      </c>
    </row>
    <row r="9" spans="1:19" x14ac:dyDescent="0.3">
      <c r="B9" s="20" t="s">
        <v>107</v>
      </c>
      <c r="C9" s="36"/>
      <c r="D9" s="36"/>
      <c r="E9" s="36"/>
      <c r="F9" s="36"/>
      <c r="G9" s="36"/>
      <c r="H9" s="36"/>
      <c r="I9" s="36"/>
      <c r="J9" s="36"/>
      <c r="K9" s="36"/>
      <c r="L9" s="36"/>
      <c r="M9" s="36"/>
      <c r="N9" s="36"/>
      <c r="O9" s="36"/>
      <c r="P9" s="36"/>
      <c r="Q9" s="36"/>
      <c r="R9" s="36"/>
    </row>
    <row r="10" spans="1:19" x14ac:dyDescent="0.3">
      <c r="A10" s="7">
        <v>101</v>
      </c>
      <c r="B10" s="39" t="s">
        <v>113</v>
      </c>
      <c r="C10" s="29"/>
      <c r="D10" s="29"/>
      <c r="E10" s="29"/>
      <c r="F10" s="29"/>
      <c r="G10" s="29"/>
      <c r="H10" s="29"/>
      <c r="I10" s="29"/>
      <c r="J10" s="29"/>
      <c r="K10" s="29"/>
      <c r="L10" s="29"/>
      <c r="M10" s="29"/>
      <c r="N10" s="29"/>
      <c r="O10" s="29"/>
      <c r="P10" s="29"/>
      <c r="Q10" s="29"/>
      <c r="R10" s="23">
        <f>+SUM(C10:Q10)</f>
        <v>0</v>
      </c>
    </row>
    <row r="11" spans="1:19" x14ac:dyDescent="0.3">
      <c r="A11" s="7">
        <v>104</v>
      </c>
      <c r="B11" s="40" t="s">
        <v>114</v>
      </c>
      <c r="C11" s="29"/>
      <c r="D11" s="29"/>
      <c r="E11" s="29"/>
      <c r="F11" s="29"/>
      <c r="G11" s="29"/>
      <c r="H11" s="29"/>
      <c r="I11" s="29"/>
      <c r="J11" s="29"/>
      <c r="K11" s="29"/>
      <c r="L11" s="29"/>
      <c r="M11" s="29"/>
      <c r="N11" s="29"/>
      <c r="O11" s="29"/>
      <c r="P11" s="29"/>
      <c r="Q11" s="29"/>
      <c r="R11" s="23">
        <f>+SUM(C11:Q11)</f>
        <v>0</v>
      </c>
    </row>
    <row r="12" spans="1:19" x14ac:dyDescent="0.3">
      <c r="A12" s="7">
        <v>105</v>
      </c>
      <c r="B12" s="40" t="s">
        <v>115</v>
      </c>
      <c r="C12" s="29"/>
      <c r="D12" s="29"/>
      <c r="E12" s="29"/>
      <c r="F12" s="29"/>
      <c r="G12" s="29"/>
      <c r="H12" s="29"/>
      <c r="I12" s="29"/>
      <c r="J12" s="29"/>
      <c r="K12" s="29"/>
      <c r="L12" s="29"/>
      <c r="M12" s="29"/>
      <c r="N12" s="29"/>
      <c r="O12" s="29"/>
      <c r="P12" s="29"/>
      <c r="Q12" s="29"/>
      <c r="R12" s="23">
        <f>+SUM(C12:Q12)</f>
        <v>0</v>
      </c>
    </row>
    <row r="13" spans="1:19" x14ac:dyDescent="0.3">
      <c r="A13" s="7">
        <v>107.1</v>
      </c>
      <c r="B13" s="40" t="s">
        <v>116</v>
      </c>
      <c r="C13" s="29"/>
      <c r="D13" s="29"/>
      <c r="E13" s="29"/>
      <c r="F13" s="29"/>
      <c r="G13" s="29"/>
      <c r="H13" s="29"/>
      <c r="I13" s="29"/>
      <c r="J13" s="29"/>
      <c r="K13" s="29"/>
      <c r="L13" s="29"/>
      <c r="M13" s="29"/>
      <c r="N13" s="29"/>
      <c r="O13" s="29"/>
      <c r="P13" s="29"/>
      <c r="Q13" s="29"/>
      <c r="R13" s="23">
        <f>+SUM(C13:Q13)</f>
        <v>0</v>
      </c>
    </row>
    <row r="14" spans="1:19" x14ac:dyDescent="0.3">
      <c r="A14" s="7">
        <v>107.2</v>
      </c>
      <c r="B14" s="40" t="s">
        <v>117</v>
      </c>
      <c r="C14" s="43"/>
      <c r="D14" s="43"/>
      <c r="E14" s="43"/>
      <c r="F14" s="43"/>
      <c r="G14" s="43"/>
      <c r="H14" s="43"/>
      <c r="I14" s="43"/>
      <c r="J14" s="43"/>
      <c r="K14" s="43"/>
      <c r="L14" s="43"/>
      <c r="M14" s="43"/>
      <c r="N14" s="43"/>
      <c r="O14" s="43"/>
      <c r="P14" s="43"/>
      <c r="Q14" s="43"/>
      <c r="R14" s="25">
        <f>+SUM(C14:Q14)</f>
        <v>0</v>
      </c>
    </row>
    <row r="15" spans="1:19" ht="15" thickBot="1" x14ac:dyDescent="0.35">
      <c r="B15" s="7" t="s">
        <v>108</v>
      </c>
      <c r="C15" s="27">
        <f t="shared" ref="C15:R15" si="0">SUM(C10:C14)</f>
        <v>0</v>
      </c>
      <c r="D15" s="27">
        <f t="shared" si="0"/>
        <v>0</v>
      </c>
      <c r="E15" s="27">
        <f t="shared" si="0"/>
        <v>0</v>
      </c>
      <c r="F15" s="27">
        <f t="shared" si="0"/>
        <v>0</v>
      </c>
      <c r="G15" s="27">
        <f t="shared" si="0"/>
        <v>0</v>
      </c>
      <c r="H15" s="27">
        <f t="shared" si="0"/>
        <v>0</v>
      </c>
      <c r="I15" s="27">
        <f t="shared" si="0"/>
        <v>0</v>
      </c>
      <c r="J15" s="27">
        <f t="shared" si="0"/>
        <v>0</v>
      </c>
      <c r="K15" s="27">
        <f t="shared" si="0"/>
        <v>0</v>
      </c>
      <c r="L15" s="27">
        <f t="shared" si="0"/>
        <v>0</v>
      </c>
      <c r="M15" s="27">
        <f t="shared" si="0"/>
        <v>0</v>
      </c>
      <c r="N15" s="27">
        <f t="shared" si="0"/>
        <v>0</v>
      </c>
      <c r="O15" s="27">
        <f t="shared" si="0"/>
        <v>0</v>
      </c>
      <c r="P15" s="27">
        <f t="shared" si="0"/>
        <v>0</v>
      </c>
      <c r="Q15" s="27">
        <f t="shared" si="0"/>
        <v>0</v>
      </c>
      <c r="R15" s="27">
        <f t="shared" si="0"/>
        <v>0</v>
      </c>
    </row>
    <row r="16" spans="1:19" ht="15" thickTop="1" x14ac:dyDescent="0.3">
      <c r="C16" s="23"/>
      <c r="D16" s="23"/>
      <c r="E16" s="23"/>
      <c r="F16" s="23"/>
      <c r="G16" s="23"/>
      <c r="H16" s="23"/>
      <c r="I16" s="23"/>
      <c r="J16" s="23"/>
      <c r="K16" s="23"/>
      <c r="L16" s="23"/>
      <c r="M16" s="23"/>
      <c r="N16" s="23"/>
      <c r="O16" s="23"/>
      <c r="P16" s="23"/>
      <c r="Q16" s="23"/>
      <c r="R16" s="23"/>
    </row>
    <row r="17" spans="1:18" x14ac:dyDescent="0.3">
      <c r="B17" s="20" t="s">
        <v>109</v>
      </c>
      <c r="C17" s="23"/>
      <c r="D17" s="23"/>
      <c r="E17" s="23"/>
      <c r="F17" s="23"/>
      <c r="G17" s="23"/>
      <c r="H17" s="23"/>
      <c r="I17" s="23"/>
      <c r="J17" s="23"/>
      <c r="K17" s="23"/>
      <c r="L17" s="23"/>
      <c r="M17" s="23"/>
      <c r="N17" s="23"/>
      <c r="O17" s="23"/>
      <c r="P17" s="23"/>
      <c r="Q17" s="23"/>
      <c r="R17" s="23"/>
    </row>
    <row r="18" spans="1:18" x14ac:dyDescent="0.3">
      <c r="A18" s="7">
        <v>273</v>
      </c>
      <c r="B18" s="39" t="s">
        <v>118</v>
      </c>
      <c r="C18" s="29"/>
      <c r="D18" s="29"/>
      <c r="E18" s="29"/>
      <c r="F18" s="29"/>
      <c r="G18" s="29"/>
      <c r="H18" s="29"/>
      <c r="I18" s="29"/>
      <c r="J18" s="29"/>
      <c r="K18" s="29"/>
      <c r="L18" s="29"/>
      <c r="M18" s="29"/>
      <c r="N18" s="29"/>
      <c r="O18" s="29"/>
      <c r="P18" s="29"/>
      <c r="Q18" s="29"/>
      <c r="R18" s="23">
        <f>+SUM(C18:Q18)</f>
        <v>0</v>
      </c>
    </row>
    <row r="19" spans="1:18" x14ac:dyDescent="0.3">
      <c r="A19" s="7">
        <v>274</v>
      </c>
      <c r="B19" s="40" t="s">
        <v>119</v>
      </c>
      <c r="C19" s="29"/>
      <c r="D19" s="29"/>
      <c r="E19" s="29"/>
      <c r="F19" s="29"/>
      <c r="G19" s="29"/>
      <c r="H19" s="29"/>
      <c r="I19" s="29"/>
      <c r="J19" s="29"/>
      <c r="K19" s="29"/>
      <c r="L19" s="29"/>
      <c r="M19" s="29"/>
      <c r="N19" s="29"/>
      <c r="O19" s="29"/>
      <c r="P19" s="29"/>
      <c r="Q19" s="29"/>
      <c r="R19" s="23">
        <f>+SUM(C19:Q19)</f>
        <v>0</v>
      </c>
    </row>
    <row r="20" spans="1:18" x14ac:dyDescent="0.3">
      <c r="A20" s="7">
        <v>275</v>
      </c>
      <c r="B20" s="40" t="s">
        <v>120</v>
      </c>
      <c r="C20" s="29"/>
      <c r="D20" s="29"/>
      <c r="E20" s="29"/>
      <c r="F20" s="29"/>
      <c r="G20" s="29"/>
      <c r="H20" s="29"/>
      <c r="I20" s="29"/>
      <c r="J20" s="29"/>
      <c r="K20" s="29"/>
      <c r="L20" s="29"/>
      <c r="M20" s="29"/>
      <c r="N20" s="29"/>
      <c r="O20" s="29"/>
      <c r="P20" s="29"/>
      <c r="Q20" s="29"/>
      <c r="R20" s="23">
        <f>+SUM(C20:Q20)</f>
        <v>0</v>
      </c>
    </row>
    <row r="21" spans="1:18" x14ac:dyDescent="0.3">
      <c r="A21" s="7">
        <v>276</v>
      </c>
      <c r="B21" s="40" t="s">
        <v>121</v>
      </c>
      <c r="C21" s="29"/>
      <c r="D21" s="29"/>
      <c r="E21" s="29"/>
      <c r="F21" s="29"/>
      <c r="G21" s="29"/>
      <c r="H21" s="29"/>
      <c r="I21" s="29"/>
      <c r="J21" s="29"/>
      <c r="K21" s="29"/>
      <c r="L21" s="29"/>
      <c r="M21" s="29"/>
      <c r="N21" s="29"/>
      <c r="O21" s="29"/>
      <c r="P21" s="29"/>
      <c r="Q21" s="29"/>
      <c r="R21" s="23">
        <f>+SUM(C21:Q21)</f>
        <v>0</v>
      </c>
    </row>
    <row r="22" spans="1:18" x14ac:dyDescent="0.3">
      <c r="A22" s="7">
        <v>277</v>
      </c>
      <c r="B22" s="40" t="s">
        <v>122</v>
      </c>
      <c r="C22" s="43"/>
      <c r="D22" s="43"/>
      <c r="E22" s="43"/>
      <c r="F22" s="43"/>
      <c r="G22" s="43"/>
      <c r="H22" s="43"/>
      <c r="I22" s="43"/>
      <c r="J22" s="43"/>
      <c r="K22" s="43"/>
      <c r="L22" s="43"/>
      <c r="M22" s="43"/>
      <c r="N22" s="43"/>
      <c r="O22" s="43"/>
      <c r="P22" s="43"/>
      <c r="Q22" s="43"/>
      <c r="R22" s="25">
        <f>+SUM(C22:Q22)</f>
        <v>0</v>
      </c>
    </row>
    <row r="23" spans="1:18" ht="15" thickBot="1" x14ac:dyDescent="0.35">
      <c r="B23" s="7" t="s">
        <v>110</v>
      </c>
      <c r="C23" s="41">
        <f t="shared" ref="C23:R23" si="1">SUM(C18:C22)</f>
        <v>0</v>
      </c>
      <c r="D23" s="41">
        <f t="shared" si="1"/>
        <v>0</v>
      </c>
      <c r="E23" s="41">
        <f t="shared" si="1"/>
        <v>0</v>
      </c>
      <c r="F23" s="41">
        <f t="shared" si="1"/>
        <v>0</v>
      </c>
      <c r="G23" s="41">
        <f t="shared" si="1"/>
        <v>0</v>
      </c>
      <c r="H23" s="41">
        <f t="shared" si="1"/>
        <v>0</v>
      </c>
      <c r="I23" s="41">
        <f t="shared" si="1"/>
        <v>0</v>
      </c>
      <c r="J23" s="41">
        <f t="shared" si="1"/>
        <v>0</v>
      </c>
      <c r="K23" s="41">
        <f t="shared" si="1"/>
        <v>0</v>
      </c>
      <c r="L23" s="41">
        <f t="shared" si="1"/>
        <v>0</v>
      </c>
      <c r="M23" s="41">
        <f t="shared" si="1"/>
        <v>0</v>
      </c>
      <c r="N23" s="41">
        <f t="shared" si="1"/>
        <v>0</v>
      </c>
      <c r="O23" s="41">
        <f t="shared" si="1"/>
        <v>0</v>
      </c>
      <c r="P23" s="41">
        <f t="shared" si="1"/>
        <v>0</v>
      </c>
      <c r="Q23" s="41">
        <f t="shared" si="1"/>
        <v>0</v>
      </c>
      <c r="R23" s="41">
        <f t="shared" si="1"/>
        <v>0</v>
      </c>
    </row>
    <row r="24" spans="1:18" ht="15" thickTop="1" x14ac:dyDescent="0.3">
      <c r="C24" s="23"/>
      <c r="D24" s="23"/>
      <c r="E24" s="23"/>
      <c r="F24" s="23"/>
      <c r="G24" s="23"/>
      <c r="H24" s="23"/>
      <c r="I24" s="23"/>
      <c r="J24" s="23"/>
      <c r="K24" s="23"/>
      <c r="L24" s="23"/>
      <c r="M24" s="23"/>
      <c r="N24" s="23"/>
      <c r="O24" s="23"/>
      <c r="P24" s="23"/>
      <c r="Q24" s="23"/>
      <c r="R24" s="23"/>
    </row>
  </sheetData>
  <sheetProtection algorithmName="SHA-512" hashValue="/wRNi0Pt0Nju+e3PSxBz+jm5Q4WTke3wVoh8t8gP9SYSCZ2jo7tdJ1IGDCmISXazyFH3NP9sSYlMUmvNqkNVlA==" saltValue="D2MYHQQNZ8ODHULWbgyyqw==" spinCount="100000" sheet="1" formatCells="0" formatColumns="0" formatRows="0" selectLockedCells="1"/>
  <mergeCells count="4">
    <mergeCell ref="B2:R2"/>
    <mergeCell ref="B3:R3"/>
    <mergeCell ref="B1:R1"/>
    <mergeCell ref="B4:R4"/>
  </mergeCells>
  <pageMargins left="0.7" right="0.7" top="0.75" bottom="0.75" header="0.3" footer="0.3"/>
  <pageSetup scale="4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C4F1F-6624-4D54-A3D9-FCE686D0EE62}">
  <sheetPr>
    <pageSetUpPr fitToPage="1"/>
  </sheetPr>
  <dimension ref="A1:S272"/>
  <sheetViews>
    <sheetView zoomScaleNormal="100" workbookViewId="0">
      <pane xSplit="2" ySplit="8" topLeftCell="C9" activePane="bottomRight" state="frozen"/>
      <selection pane="topRight" activeCell="C1" sqref="C1"/>
      <selection pane="bottomLeft" activeCell="A9" sqref="A9"/>
      <selection pane="bottomRight" activeCell="C11" sqref="C11"/>
    </sheetView>
  </sheetViews>
  <sheetFormatPr defaultColWidth="9.109375" defaultRowHeight="14.4" x14ac:dyDescent="0.3"/>
  <cols>
    <col min="1" max="1" width="8.88671875" style="7" bestFit="1" customWidth="1"/>
    <col min="2" max="2" width="48.6640625" style="7" customWidth="1"/>
    <col min="3" max="18" width="19" style="7" customWidth="1"/>
    <col min="19" max="16384" width="9.109375" style="7"/>
  </cols>
  <sheetData>
    <row r="1" spans="1:18" x14ac:dyDescent="0.3">
      <c r="B1" s="276" t="str">
        <f>('Start Here'!B2)</f>
        <v>AURORA COUNTY</v>
      </c>
      <c r="C1" s="276"/>
      <c r="D1" s="276"/>
      <c r="E1" s="276"/>
      <c r="F1" s="276"/>
      <c r="G1" s="276"/>
      <c r="H1" s="276"/>
      <c r="I1" s="276"/>
      <c r="J1" s="276"/>
      <c r="K1" s="276"/>
      <c r="L1" s="276"/>
      <c r="M1" s="276"/>
      <c r="N1" s="276"/>
      <c r="O1" s="276"/>
      <c r="P1" s="276"/>
      <c r="Q1" s="276"/>
      <c r="R1" s="276"/>
    </row>
    <row r="2" spans="1:18" x14ac:dyDescent="0.3">
      <c r="B2" s="274" t="s">
        <v>123</v>
      </c>
      <c r="C2" s="274"/>
      <c r="D2" s="274"/>
      <c r="E2" s="274"/>
      <c r="F2" s="274"/>
      <c r="G2" s="274"/>
      <c r="H2" s="274"/>
      <c r="I2" s="274"/>
      <c r="J2" s="274"/>
      <c r="K2" s="274"/>
      <c r="L2" s="274"/>
      <c r="M2" s="274"/>
      <c r="N2" s="274"/>
      <c r="O2" s="274"/>
      <c r="P2" s="274"/>
      <c r="Q2" s="274"/>
      <c r="R2" s="274"/>
    </row>
    <row r="3" spans="1:18" x14ac:dyDescent="0.3">
      <c r="B3" s="274" t="s">
        <v>111</v>
      </c>
      <c r="C3" s="274"/>
      <c r="D3" s="274"/>
      <c r="E3" s="274"/>
      <c r="F3" s="274"/>
      <c r="G3" s="274"/>
      <c r="H3" s="274"/>
      <c r="I3" s="274"/>
      <c r="J3" s="274"/>
      <c r="K3" s="274"/>
      <c r="L3" s="274"/>
      <c r="M3" s="274"/>
      <c r="N3" s="274"/>
      <c r="O3" s="274"/>
      <c r="P3" s="274"/>
      <c r="Q3" s="274"/>
      <c r="R3" s="274"/>
    </row>
    <row r="4" spans="1:18" x14ac:dyDescent="0.3">
      <c r="B4" s="278" t="str">
        <f>CONCATENATE("For the Year Ended"," ",TEXT('Start Here'!B5,"mmmm d, yyyy"))</f>
        <v>For the Year Ended December 31, 2025</v>
      </c>
      <c r="C4" s="278"/>
      <c r="D4" s="278"/>
      <c r="E4" s="278"/>
      <c r="F4" s="278"/>
      <c r="G4" s="278"/>
      <c r="H4" s="278"/>
      <c r="I4" s="278"/>
      <c r="J4" s="278"/>
      <c r="K4" s="278"/>
      <c r="L4" s="278"/>
      <c r="M4" s="278"/>
      <c r="N4" s="278"/>
      <c r="O4" s="278"/>
      <c r="P4" s="278"/>
      <c r="Q4" s="278"/>
      <c r="R4" s="278"/>
    </row>
    <row r="5" spans="1:18" x14ac:dyDescent="0.3">
      <c r="B5" s="17"/>
      <c r="C5" s="17"/>
      <c r="D5" s="17"/>
      <c r="E5" s="193"/>
      <c r="F5" s="193"/>
      <c r="G5" s="193"/>
      <c r="H5" s="193"/>
      <c r="I5" s="193"/>
      <c r="J5" s="193"/>
      <c r="K5" s="193"/>
      <c r="L5" s="214"/>
      <c r="M5" s="214"/>
      <c r="N5" s="214"/>
      <c r="O5" s="17"/>
      <c r="P5" s="17"/>
      <c r="Q5" s="17"/>
      <c r="R5" s="17"/>
    </row>
    <row r="6" spans="1:18" x14ac:dyDescent="0.3">
      <c r="B6" s="20"/>
      <c r="C6" s="17"/>
      <c r="D6" s="17"/>
      <c r="E6" s="193"/>
      <c r="F6" s="193"/>
      <c r="G6" s="193"/>
      <c r="H6" s="193"/>
      <c r="I6" s="193"/>
      <c r="J6" s="193"/>
      <c r="K6" s="193"/>
      <c r="L6" s="214"/>
      <c r="M6" s="214"/>
      <c r="N6" s="214"/>
      <c r="O6" s="17"/>
      <c r="P6" s="17"/>
      <c r="Q6" s="17"/>
      <c r="R6" s="17" t="s">
        <v>112</v>
      </c>
    </row>
    <row r="7" spans="1:18" x14ac:dyDescent="0.3">
      <c r="B7" s="20"/>
      <c r="C7" s="49" t="str">
        <f>IF(ISBLANK('Combining-Exhibit 3'!C7),"",'Combining-Exhibit 3'!C7)</f>
        <v/>
      </c>
      <c r="D7" s="49" t="str">
        <f>IF(ISBLANK('Combining-Exhibit 3'!D7),"",'Combining-Exhibit 3'!D7)</f>
        <v/>
      </c>
      <c r="E7" s="49" t="str">
        <f>IF(ISBLANK('Combining-Exhibit 3'!E7),"",'Combining-Exhibit 3'!E7)</f>
        <v/>
      </c>
      <c r="F7" s="49" t="str">
        <f>IF(ISBLANK('Combining-Exhibit 3'!F7),"",'Combining-Exhibit 3'!F7)</f>
        <v/>
      </c>
      <c r="G7" s="49" t="str">
        <f>IF(ISBLANK('Combining-Exhibit 3'!G7),"",'Combining-Exhibit 3'!G7)</f>
        <v/>
      </c>
      <c r="H7" s="49" t="str">
        <f>IF(ISBLANK('Combining-Exhibit 3'!H7),"",'Combining-Exhibit 3'!H7)</f>
        <v/>
      </c>
      <c r="I7" s="49" t="str">
        <f>IF(ISBLANK('Combining-Exhibit 3'!I7),"",'Combining-Exhibit 3'!I7)</f>
        <v/>
      </c>
      <c r="J7" s="49" t="str">
        <f>IF(ISBLANK('Combining-Exhibit 3'!J7),"",'Combining-Exhibit 3'!J7)</f>
        <v/>
      </c>
      <c r="K7" s="49" t="str">
        <f>IF(ISBLANK('Combining-Exhibit 3'!K7),"",'Combining-Exhibit 3'!K7)</f>
        <v/>
      </c>
      <c r="L7" s="49" t="str">
        <f>IF(ISBLANK('Combining-Exhibit 3'!L7),"",'Combining-Exhibit 3'!L7)</f>
        <v/>
      </c>
      <c r="M7" s="49" t="str">
        <f>IF(ISBLANK('Combining-Exhibit 3'!M7),"",'Combining-Exhibit 3'!M7)</f>
        <v/>
      </c>
      <c r="N7" s="49" t="str">
        <f>IF(ISBLANK('Combining-Exhibit 3'!N7),"",'Combining-Exhibit 3'!N7)</f>
        <v/>
      </c>
      <c r="O7" s="49" t="str">
        <f>IF(ISBLANK('Combining-Exhibit 3'!O7),"",'Combining-Exhibit 3'!O7)</f>
        <v/>
      </c>
      <c r="P7" s="49" t="str">
        <f>IF(ISBLANK('Combining-Exhibit 3'!P7),"",'Combining-Exhibit 3'!P7)</f>
        <v/>
      </c>
      <c r="Q7" s="49" t="str">
        <f>IF(ISBLANK('Combining-Exhibit 3'!Q7),"",'Combining-Exhibit 3'!Q7)</f>
        <v/>
      </c>
      <c r="R7" s="17" t="s">
        <v>104</v>
      </c>
    </row>
    <row r="8" spans="1:18" x14ac:dyDescent="0.3">
      <c r="B8" s="20"/>
      <c r="C8" s="18" t="s">
        <v>105</v>
      </c>
      <c r="D8" s="18" t="s">
        <v>105</v>
      </c>
      <c r="E8" s="194" t="s">
        <v>105</v>
      </c>
      <c r="F8" s="194" t="s">
        <v>105</v>
      </c>
      <c r="G8" s="194" t="s">
        <v>105</v>
      </c>
      <c r="H8" s="194" t="s">
        <v>105</v>
      </c>
      <c r="I8" s="194" t="s">
        <v>105</v>
      </c>
      <c r="J8" s="194" t="s">
        <v>105</v>
      </c>
      <c r="K8" s="194" t="s">
        <v>105</v>
      </c>
      <c r="L8" s="215" t="s">
        <v>105</v>
      </c>
      <c r="M8" s="215" t="s">
        <v>105</v>
      </c>
      <c r="N8" s="215" t="s">
        <v>105</v>
      </c>
      <c r="O8" s="18" t="s">
        <v>105</v>
      </c>
      <c r="P8" s="18" t="s">
        <v>105</v>
      </c>
      <c r="Q8" s="18" t="s">
        <v>105</v>
      </c>
      <c r="R8" s="18" t="s">
        <v>106</v>
      </c>
    </row>
    <row r="9" spans="1:18" x14ac:dyDescent="0.3">
      <c r="B9" s="20" t="s">
        <v>124</v>
      </c>
    </row>
    <row r="10" spans="1:18" x14ac:dyDescent="0.3">
      <c r="A10" s="7">
        <v>310</v>
      </c>
      <c r="B10" s="39" t="s">
        <v>145</v>
      </c>
      <c r="C10" s="15"/>
      <c r="D10" s="15"/>
      <c r="E10" s="15"/>
      <c r="F10" s="15"/>
      <c r="G10" s="15"/>
      <c r="H10" s="15"/>
      <c r="I10" s="15"/>
      <c r="J10" s="15"/>
      <c r="K10" s="15"/>
      <c r="L10" s="15"/>
      <c r="M10" s="15"/>
      <c r="N10" s="15"/>
      <c r="O10" s="15"/>
      <c r="P10" s="15"/>
      <c r="Q10" s="15"/>
      <c r="R10" s="15"/>
    </row>
    <row r="11" spans="1:18" x14ac:dyDescent="0.3">
      <c r="A11" s="7">
        <v>311</v>
      </c>
      <c r="B11" s="47" t="s">
        <v>146</v>
      </c>
      <c r="C11" s="29"/>
      <c r="D11" s="29"/>
      <c r="E11" s="29"/>
      <c r="F11" s="29"/>
      <c r="G11" s="29"/>
      <c r="H11" s="29"/>
      <c r="I11" s="29"/>
      <c r="J11" s="29"/>
      <c r="K11" s="29"/>
      <c r="L11" s="29"/>
      <c r="M11" s="29"/>
      <c r="N11" s="29"/>
      <c r="O11" s="29"/>
      <c r="P11" s="29"/>
      <c r="Q11" s="29"/>
      <c r="R11" s="23">
        <f t="shared" ref="R11:R18" si="0">SUM(C11:Q11)</f>
        <v>0</v>
      </c>
    </row>
    <row r="12" spans="1:18" x14ac:dyDescent="0.3">
      <c r="A12" s="7">
        <v>312</v>
      </c>
      <c r="B12" s="48" t="s">
        <v>147</v>
      </c>
      <c r="C12" s="29"/>
      <c r="D12" s="29"/>
      <c r="E12" s="29"/>
      <c r="F12" s="29"/>
      <c r="G12" s="29"/>
      <c r="H12" s="29"/>
      <c r="I12" s="29"/>
      <c r="J12" s="29"/>
      <c r="K12" s="29"/>
      <c r="L12" s="29"/>
      <c r="M12" s="29"/>
      <c r="N12" s="29"/>
      <c r="O12" s="29"/>
      <c r="P12" s="29"/>
      <c r="Q12" s="29"/>
      <c r="R12" s="23">
        <f t="shared" si="0"/>
        <v>0</v>
      </c>
    </row>
    <row r="13" spans="1:18" x14ac:dyDescent="0.3">
      <c r="A13" s="7">
        <v>313</v>
      </c>
      <c r="B13" s="48" t="s">
        <v>148</v>
      </c>
      <c r="C13" s="29"/>
      <c r="D13" s="29"/>
      <c r="E13" s="29"/>
      <c r="F13" s="29"/>
      <c r="G13" s="29"/>
      <c r="H13" s="29"/>
      <c r="I13" s="29"/>
      <c r="J13" s="29"/>
      <c r="K13" s="29"/>
      <c r="L13" s="29"/>
      <c r="M13" s="29"/>
      <c r="N13" s="29"/>
      <c r="O13" s="29"/>
      <c r="P13" s="29"/>
      <c r="Q13" s="29"/>
      <c r="R13" s="23">
        <f t="shared" si="0"/>
        <v>0</v>
      </c>
    </row>
    <row r="14" spans="1:18" x14ac:dyDescent="0.3">
      <c r="A14" s="7">
        <v>314</v>
      </c>
      <c r="B14" s="48" t="s">
        <v>149</v>
      </c>
      <c r="C14" s="29"/>
      <c r="D14" s="29"/>
      <c r="E14" s="29"/>
      <c r="F14" s="29"/>
      <c r="G14" s="29"/>
      <c r="H14" s="29"/>
      <c r="I14" s="29"/>
      <c r="J14" s="29"/>
      <c r="K14" s="29"/>
      <c r="L14" s="29"/>
      <c r="M14" s="29"/>
      <c r="N14" s="29"/>
      <c r="O14" s="29"/>
      <c r="P14" s="29"/>
      <c r="Q14" s="29"/>
      <c r="R14" s="23">
        <f t="shared" si="0"/>
        <v>0</v>
      </c>
    </row>
    <row r="15" spans="1:18" x14ac:dyDescent="0.3">
      <c r="A15" s="7">
        <v>315</v>
      </c>
      <c r="B15" s="48" t="s">
        <v>150</v>
      </c>
      <c r="C15" s="29"/>
      <c r="D15" s="29"/>
      <c r="E15" s="29"/>
      <c r="F15" s="29"/>
      <c r="G15" s="29"/>
      <c r="H15" s="29"/>
      <c r="I15" s="29"/>
      <c r="J15" s="29"/>
      <c r="K15" s="29"/>
      <c r="L15" s="29"/>
      <c r="M15" s="29"/>
      <c r="N15" s="29"/>
      <c r="O15" s="29"/>
      <c r="P15" s="29"/>
      <c r="Q15" s="29"/>
      <c r="R15" s="23">
        <f t="shared" si="0"/>
        <v>0</v>
      </c>
    </row>
    <row r="16" spans="1:18" x14ac:dyDescent="0.3">
      <c r="A16" s="7">
        <v>316</v>
      </c>
      <c r="B16" s="48" t="s">
        <v>151</v>
      </c>
      <c r="C16" s="29"/>
      <c r="D16" s="29"/>
      <c r="E16" s="29"/>
      <c r="F16" s="29"/>
      <c r="G16" s="29"/>
      <c r="H16" s="29"/>
      <c r="I16" s="29"/>
      <c r="J16" s="29"/>
      <c r="K16" s="29"/>
      <c r="L16" s="29"/>
      <c r="M16" s="29"/>
      <c r="N16" s="29"/>
      <c r="O16" s="29"/>
      <c r="P16" s="29"/>
      <c r="Q16" s="29"/>
      <c r="R16" s="23">
        <f t="shared" si="0"/>
        <v>0</v>
      </c>
    </row>
    <row r="17" spans="1:18" x14ac:dyDescent="0.3">
      <c r="A17" s="7">
        <v>318</v>
      </c>
      <c r="B17" s="48" t="s">
        <v>152</v>
      </c>
      <c r="C17" s="29"/>
      <c r="D17" s="29"/>
      <c r="E17" s="29"/>
      <c r="F17" s="29"/>
      <c r="G17" s="29"/>
      <c r="H17" s="29"/>
      <c r="I17" s="29"/>
      <c r="J17" s="29"/>
      <c r="K17" s="29"/>
      <c r="L17" s="29"/>
      <c r="M17" s="29"/>
      <c r="N17" s="29"/>
      <c r="O17" s="29"/>
      <c r="P17" s="29"/>
      <c r="Q17" s="29"/>
      <c r="R17" s="23">
        <f t="shared" si="0"/>
        <v>0</v>
      </c>
    </row>
    <row r="18" spans="1:18" x14ac:dyDescent="0.3">
      <c r="A18" s="7">
        <v>319</v>
      </c>
      <c r="B18" s="48" t="s">
        <v>153</v>
      </c>
      <c r="C18" s="43"/>
      <c r="D18" s="43"/>
      <c r="E18" s="43"/>
      <c r="F18" s="43"/>
      <c r="G18" s="43"/>
      <c r="H18" s="43"/>
      <c r="I18" s="43"/>
      <c r="J18" s="43"/>
      <c r="K18" s="43"/>
      <c r="L18" s="43"/>
      <c r="M18" s="43"/>
      <c r="N18" s="43"/>
      <c r="O18" s="43"/>
      <c r="P18" s="43"/>
      <c r="Q18" s="43"/>
      <c r="R18" s="25">
        <f t="shared" si="0"/>
        <v>0</v>
      </c>
    </row>
    <row r="19" spans="1:18" x14ac:dyDescent="0.3">
      <c r="B19" s="40" t="s">
        <v>154</v>
      </c>
      <c r="C19" s="25">
        <f t="shared" ref="C19:R19" si="1">SUM(C11:C18)</f>
        <v>0</v>
      </c>
      <c r="D19" s="25">
        <f t="shared" si="1"/>
        <v>0</v>
      </c>
      <c r="E19" s="25">
        <f t="shared" si="1"/>
        <v>0</v>
      </c>
      <c r="F19" s="25">
        <f t="shared" si="1"/>
        <v>0</v>
      </c>
      <c r="G19" s="25">
        <f t="shared" si="1"/>
        <v>0</v>
      </c>
      <c r="H19" s="25">
        <f t="shared" si="1"/>
        <v>0</v>
      </c>
      <c r="I19" s="25">
        <f t="shared" si="1"/>
        <v>0</v>
      </c>
      <c r="J19" s="25">
        <f t="shared" si="1"/>
        <v>0</v>
      </c>
      <c r="K19" s="25">
        <f t="shared" si="1"/>
        <v>0</v>
      </c>
      <c r="L19" s="25">
        <f t="shared" si="1"/>
        <v>0</v>
      </c>
      <c r="M19" s="25">
        <f t="shared" si="1"/>
        <v>0</v>
      </c>
      <c r="N19" s="25">
        <f t="shared" si="1"/>
        <v>0</v>
      </c>
      <c r="O19" s="25">
        <f t="shared" si="1"/>
        <v>0</v>
      </c>
      <c r="P19" s="25">
        <f t="shared" si="1"/>
        <v>0</v>
      </c>
      <c r="Q19" s="25">
        <f t="shared" si="1"/>
        <v>0</v>
      </c>
      <c r="R19" s="25">
        <f t="shared" si="1"/>
        <v>0</v>
      </c>
    </row>
    <row r="20" spans="1:18" x14ac:dyDescent="0.3">
      <c r="C20" s="23"/>
      <c r="D20" s="23"/>
      <c r="E20" s="23"/>
      <c r="F20" s="23"/>
      <c r="G20" s="23"/>
      <c r="H20" s="23"/>
      <c r="I20" s="23"/>
      <c r="J20" s="23"/>
      <c r="K20" s="23"/>
      <c r="L20" s="23"/>
      <c r="M20" s="23"/>
      <c r="N20" s="23"/>
      <c r="O20" s="23"/>
      <c r="P20" s="23"/>
      <c r="Q20" s="23"/>
      <c r="R20" s="23"/>
    </row>
    <row r="21" spans="1:18" x14ac:dyDescent="0.3">
      <c r="A21" s="7">
        <v>320</v>
      </c>
      <c r="B21" s="40" t="s">
        <v>155</v>
      </c>
      <c r="C21" s="29"/>
      <c r="D21" s="29"/>
      <c r="E21" s="29"/>
      <c r="F21" s="29"/>
      <c r="G21" s="29"/>
      <c r="H21" s="29"/>
      <c r="I21" s="29"/>
      <c r="J21" s="29"/>
      <c r="K21" s="29"/>
      <c r="L21" s="29"/>
      <c r="M21" s="29"/>
      <c r="N21" s="29"/>
      <c r="O21" s="29"/>
      <c r="P21" s="29"/>
      <c r="Q21" s="29"/>
      <c r="R21" s="23">
        <f>SUM(C21:Q21)</f>
        <v>0</v>
      </c>
    </row>
    <row r="22" spans="1:18" x14ac:dyDescent="0.3">
      <c r="C22" s="23"/>
      <c r="D22" s="23"/>
      <c r="E22" s="23"/>
      <c r="F22" s="23"/>
      <c r="G22" s="23"/>
      <c r="H22" s="23"/>
      <c r="I22" s="23"/>
      <c r="J22" s="23"/>
      <c r="K22" s="23"/>
      <c r="L22" s="23"/>
      <c r="M22" s="23"/>
      <c r="N22" s="23"/>
      <c r="O22" s="23"/>
      <c r="P22" s="23"/>
      <c r="Q22" s="23"/>
      <c r="R22" s="23"/>
    </row>
    <row r="23" spans="1:18" x14ac:dyDescent="0.3">
      <c r="A23" s="7">
        <v>330</v>
      </c>
      <c r="B23" s="40" t="s">
        <v>156</v>
      </c>
      <c r="C23" s="23"/>
      <c r="D23" s="23"/>
      <c r="E23" s="23"/>
      <c r="F23" s="23"/>
      <c r="G23" s="23"/>
      <c r="H23" s="23"/>
      <c r="I23" s="23"/>
      <c r="J23" s="23"/>
      <c r="K23" s="23"/>
      <c r="L23" s="23"/>
      <c r="M23" s="23"/>
      <c r="N23" s="23"/>
      <c r="O23" s="23"/>
      <c r="P23" s="23"/>
      <c r="Q23" s="23"/>
      <c r="R23" s="23"/>
    </row>
    <row r="24" spans="1:18" x14ac:dyDescent="0.3">
      <c r="A24" s="7">
        <v>331</v>
      </c>
      <c r="B24" s="47" t="s">
        <v>157</v>
      </c>
      <c r="C24" s="29"/>
      <c r="D24" s="29"/>
      <c r="E24" s="29"/>
      <c r="F24" s="29"/>
      <c r="G24" s="29"/>
      <c r="H24" s="29"/>
      <c r="I24" s="29"/>
      <c r="J24" s="29"/>
      <c r="K24" s="29"/>
      <c r="L24" s="29"/>
      <c r="M24" s="29"/>
      <c r="N24" s="29"/>
      <c r="O24" s="29"/>
      <c r="P24" s="29"/>
      <c r="Q24" s="29"/>
      <c r="R24" s="23">
        <f>SUM(C24:Q24)</f>
        <v>0</v>
      </c>
    </row>
    <row r="25" spans="1:18" x14ac:dyDescent="0.3">
      <c r="A25" s="7">
        <v>332</v>
      </c>
      <c r="B25" s="48" t="s">
        <v>158</v>
      </c>
      <c r="C25" s="29"/>
      <c r="D25" s="29"/>
      <c r="E25" s="29"/>
      <c r="F25" s="29"/>
      <c r="G25" s="29"/>
      <c r="H25" s="29"/>
      <c r="I25" s="29"/>
      <c r="J25" s="29"/>
      <c r="K25" s="29"/>
      <c r="L25" s="29"/>
      <c r="M25" s="29"/>
      <c r="N25" s="29"/>
      <c r="O25" s="29"/>
      <c r="P25" s="29"/>
      <c r="Q25" s="29"/>
      <c r="R25" s="23">
        <f>SUM(C25:Q25)</f>
        <v>0</v>
      </c>
    </row>
    <row r="26" spans="1:18" x14ac:dyDescent="0.3">
      <c r="A26" s="7">
        <v>333</v>
      </c>
      <c r="B26" s="48" t="s">
        <v>159</v>
      </c>
      <c r="C26" s="29"/>
      <c r="D26" s="29"/>
      <c r="E26" s="29"/>
      <c r="F26" s="29"/>
      <c r="G26" s="29"/>
      <c r="H26" s="29"/>
      <c r="I26" s="29"/>
      <c r="J26" s="29"/>
      <c r="K26" s="29"/>
      <c r="L26" s="29"/>
      <c r="M26" s="29"/>
      <c r="N26" s="29"/>
      <c r="O26" s="29"/>
      <c r="P26" s="29"/>
      <c r="Q26" s="29"/>
      <c r="R26" s="23">
        <f>SUM(C26:Q26)</f>
        <v>0</v>
      </c>
    </row>
    <row r="27" spans="1:18" x14ac:dyDescent="0.3">
      <c r="A27" s="7">
        <v>334</v>
      </c>
      <c r="B27" s="48" t="s">
        <v>160</v>
      </c>
      <c r="C27" s="29"/>
      <c r="D27" s="29"/>
      <c r="E27" s="29"/>
      <c r="F27" s="29"/>
      <c r="G27" s="29"/>
      <c r="H27" s="29"/>
      <c r="I27" s="29"/>
      <c r="J27" s="29"/>
      <c r="K27" s="29"/>
      <c r="L27" s="29"/>
      <c r="M27" s="29"/>
      <c r="N27" s="29"/>
      <c r="O27" s="29"/>
      <c r="P27" s="29"/>
      <c r="Q27" s="29"/>
      <c r="R27" s="23">
        <f>SUM(C27:Q27)</f>
        <v>0</v>
      </c>
    </row>
    <row r="28" spans="1:18" x14ac:dyDescent="0.3">
      <c r="A28" s="7">
        <v>335</v>
      </c>
      <c r="B28" s="48" t="s">
        <v>161</v>
      </c>
      <c r="C28" s="23"/>
      <c r="D28" s="23"/>
      <c r="E28" s="23"/>
      <c r="F28" s="23"/>
      <c r="G28" s="23"/>
      <c r="H28" s="23"/>
      <c r="I28" s="23"/>
      <c r="J28" s="23"/>
      <c r="K28" s="23"/>
      <c r="L28" s="23"/>
      <c r="M28" s="23"/>
      <c r="N28" s="23"/>
      <c r="O28" s="23"/>
      <c r="P28" s="23"/>
      <c r="Q28" s="23"/>
      <c r="R28" s="23"/>
    </row>
    <row r="29" spans="1:18" x14ac:dyDescent="0.3">
      <c r="A29" s="7">
        <v>335.01</v>
      </c>
      <c r="B29" s="50" t="s">
        <v>162</v>
      </c>
      <c r="C29" s="29"/>
      <c r="D29" s="29"/>
      <c r="E29" s="29"/>
      <c r="F29" s="29"/>
      <c r="G29" s="29"/>
      <c r="H29" s="29"/>
      <c r="I29" s="29"/>
      <c r="J29" s="29"/>
      <c r="K29" s="29"/>
      <c r="L29" s="29"/>
      <c r="M29" s="29"/>
      <c r="N29" s="29"/>
      <c r="O29" s="29"/>
      <c r="P29" s="29"/>
      <c r="Q29" s="29"/>
      <c r="R29" s="23">
        <f t="shared" ref="R29:R49" si="2">SUM(C29:Q29)</f>
        <v>0</v>
      </c>
    </row>
    <row r="30" spans="1:18" x14ac:dyDescent="0.3">
      <c r="A30" s="7">
        <v>335.02</v>
      </c>
      <c r="B30" s="51" t="s">
        <v>163</v>
      </c>
      <c r="C30" s="29"/>
      <c r="D30" s="29"/>
      <c r="E30" s="29"/>
      <c r="F30" s="29"/>
      <c r="G30" s="29"/>
      <c r="H30" s="29"/>
      <c r="I30" s="29"/>
      <c r="J30" s="29"/>
      <c r="K30" s="29"/>
      <c r="L30" s="29"/>
      <c r="M30" s="29"/>
      <c r="N30" s="29"/>
      <c r="O30" s="29"/>
      <c r="P30" s="29"/>
      <c r="Q30" s="29"/>
      <c r="R30" s="23">
        <f t="shared" si="2"/>
        <v>0</v>
      </c>
    </row>
    <row r="31" spans="1:18" x14ac:dyDescent="0.3">
      <c r="A31" s="7">
        <v>335.04</v>
      </c>
      <c r="B31" s="50" t="s">
        <v>164</v>
      </c>
      <c r="C31" s="29"/>
      <c r="D31" s="29"/>
      <c r="E31" s="29"/>
      <c r="F31" s="29"/>
      <c r="G31" s="29"/>
      <c r="H31" s="29"/>
      <c r="I31" s="29"/>
      <c r="J31" s="29"/>
      <c r="K31" s="29"/>
      <c r="L31" s="29"/>
      <c r="M31" s="29"/>
      <c r="N31" s="29"/>
      <c r="O31" s="29"/>
      <c r="P31" s="29"/>
      <c r="Q31" s="29"/>
      <c r="R31" s="23">
        <f t="shared" si="2"/>
        <v>0</v>
      </c>
    </row>
    <row r="32" spans="1:18" x14ac:dyDescent="0.3">
      <c r="A32" s="7">
        <v>335.05</v>
      </c>
      <c r="B32" s="50" t="s">
        <v>165</v>
      </c>
      <c r="C32" s="29"/>
      <c r="D32" s="29"/>
      <c r="E32" s="29"/>
      <c r="F32" s="29"/>
      <c r="G32" s="29"/>
      <c r="H32" s="29"/>
      <c r="I32" s="29"/>
      <c r="J32" s="29"/>
      <c r="K32" s="29"/>
      <c r="L32" s="29"/>
      <c r="M32" s="29"/>
      <c r="N32" s="29"/>
      <c r="O32" s="29"/>
      <c r="P32" s="29"/>
      <c r="Q32" s="29"/>
      <c r="R32" s="23">
        <f t="shared" si="2"/>
        <v>0</v>
      </c>
    </row>
    <row r="33" spans="1:19" x14ac:dyDescent="0.3">
      <c r="A33" s="7">
        <v>335.06</v>
      </c>
      <c r="B33" s="50" t="s">
        <v>166</v>
      </c>
      <c r="C33" s="29"/>
      <c r="D33" s="29"/>
      <c r="E33" s="29"/>
      <c r="F33" s="29"/>
      <c r="G33" s="29"/>
      <c r="H33" s="29"/>
      <c r="I33" s="29"/>
      <c r="J33" s="29"/>
      <c r="K33" s="29"/>
      <c r="L33" s="29"/>
      <c r="M33" s="29"/>
      <c r="N33" s="29"/>
      <c r="O33" s="29"/>
      <c r="P33" s="29"/>
      <c r="Q33" s="29"/>
      <c r="R33" s="23">
        <f t="shared" si="2"/>
        <v>0</v>
      </c>
    </row>
    <row r="34" spans="1:19" x14ac:dyDescent="0.3">
      <c r="A34" s="7">
        <v>335.07</v>
      </c>
      <c r="B34" s="50" t="s">
        <v>167</v>
      </c>
      <c r="C34" s="29"/>
      <c r="D34" s="29"/>
      <c r="E34" s="29"/>
      <c r="F34" s="29"/>
      <c r="G34" s="29"/>
      <c r="H34" s="29"/>
      <c r="I34" s="29"/>
      <c r="J34" s="29"/>
      <c r="K34" s="29"/>
      <c r="L34" s="29"/>
      <c r="M34" s="29"/>
      <c r="N34" s="29"/>
      <c r="O34" s="29"/>
      <c r="P34" s="29"/>
      <c r="Q34" s="29"/>
      <c r="R34" s="23">
        <f t="shared" si="2"/>
        <v>0</v>
      </c>
    </row>
    <row r="35" spans="1:19" x14ac:dyDescent="0.3">
      <c r="A35" s="7">
        <v>335.08</v>
      </c>
      <c r="B35" s="50" t="s">
        <v>168</v>
      </c>
      <c r="C35" s="29"/>
      <c r="D35" s="29"/>
      <c r="E35" s="29"/>
      <c r="F35" s="29"/>
      <c r="G35" s="29"/>
      <c r="H35" s="29"/>
      <c r="I35" s="29"/>
      <c r="J35" s="29"/>
      <c r="K35" s="29"/>
      <c r="L35" s="29"/>
      <c r="M35" s="29"/>
      <c r="N35" s="29"/>
      <c r="O35" s="29"/>
      <c r="P35" s="29"/>
      <c r="Q35" s="29"/>
      <c r="R35" s="23">
        <f t="shared" si="2"/>
        <v>0</v>
      </c>
    </row>
    <row r="36" spans="1:19" x14ac:dyDescent="0.3">
      <c r="A36" s="7">
        <v>335.09</v>
      </c>
      <c r="B36" s="50" t="s">
        <v>169</v>
      </c>
      <c r="C36" s="29"/>
      <c r="D36" s="29"/>
      <c r="E36" s="29"/>
      <c r="F36" s="29"/>
      <c r="G36" s="29"/>
      <c r="H36" s="29"/>
      <c r="I36" s="29"/>
      <c r="J36" s="29"/>
      <c r="K36" s="29"/>
      <c r="L36" s="29"/>
      <c r="M36" s="29"/>
      <c r="N36" s="29"/>
      <c r="O36" s="29"/>
      <c r="P36" s="29"/>
      <c r="Q36" s="29"/>
      <c r="R36" s="23">
        <f t="shared" si="2"/>
        <v>0</v>
      </c>
    </row>
    <row r="37" spans="1:19" x14ac:dyDescent="0.3">
      <c r="A37" s="44">
        <v>335.1</v>
      </c>
      <c r="B37" s="50" t="s">
        <v>170</v>
      </c>
      <c r="C37" s="29"/>
      <c r="D37" s="29"/>
      <c r="E37" s="29"/>
      <c r="F37" s="29"/>
      <c r="G37" s="29"/>
      <c r="H37" s="29"/>
      <c r="I37" s="29"/>
      <c r="J37" s="29"/>
      <c r="K37" s="29"/>
      <c r="L37" s="29"/>
      <c r="M37" s="29"/>
      <c r="N37" s="29"/>
      <c r="O37" s="29"/>
      <c r="P37" s="29"/>
      <c r="Q37" s="29"/>
      <c r="R37" s="23">
        <f t="shared" si="2"/>
        <v>0</v>
      </c>
    </row>
    <row r="38" spans="1:19" x14ac:dyDescent="0.3">
      <c r="A38" s="7">
        <v>335.11</v>
      </c>
      <c r="B38" s="50" t="s">
        <v>171</v>
      </c>
      <c r="C38" s="29"/>
      <c r="D38" s="29"/>
      <c r="E38" s="29"/>
      <c r="F38" s="29"/>
      <c r="G38" s="29"/>
      <c r="H38" s="29"/>
      <c r="I38" s="29"/>
      <c r="J38" s="29"/>
      <c r="K38" s="29"/>
      <c r="L38" s="29"/>
      <c r="M38" s="29"/>
      <c r="N38" s="29"/>
      <c r="O38" s="29"/>
      <c r="P38" s="29"/>
      <c r="Q38" s="29"/>
      <c r="R38" s="23">
        <f t="shared" si="2"/>
        <v>0</v>
      </c>
      <c r="S38" s="15"/>
    </row>
    <row r="39" spans="1:19" x14ac:dyDescent="0.3">
      <c r="A39" s="7">
        <v>335.13</v>
      </c>
      <c r="B39" s="50" t="s">
        <v>172</v>
      </c>
      <c r="C39" s="29"/>
      <c r="D39" s="29"/>
      <c r="E39" s="29"/>
      <c r="F39" s="29"/>
      <c r="G39" s="29"/>
      <c r="H39" s="29"/>
      <c r="I39" s="29"/>
      <c r="J39" s="29"/>
      <c r="K39" s="29"/>
      <c r="L39" s="29"/>
      <c r="M39" s="29"/>
      <c r="N39" s="29"/>
      <c r="O39" s="29"/>
      <c r="P39" s="29"/>
      <c r="Q39" s="29"/>
      <c r="R39" s="23">
        <f t="shared" si="2"/>
        <v>0</v>
      </c>
    </row>
    <row r="40" spans="1:19" x14ac:dyDescent="0.3">
      <c r="A40" s="7">
        <v>335.14</v>
      </c>
      <c r="B40" s="50" t="s">
        <v>173</v>
      </c>
      <c r="C40" s="29"/>
      <c r="D40" s="29"/>
      <c r="E40" s="29"/>
      <c r="F40" s="29"/>
      <c r="G40" s="29"/>
      <c r="H40" s="29"/>
      <c r="I40" s="29"/>
      <c r="J40" s="29"/>
      <c r="K40" s="29"/>
      <c r="L40" s="29"/>
      <c r="M40" s="29"/>
      <c r="N40" s="29"/>
      <c r="O40" s="29"/>
      <c r="P40" s="29"/>
      <c r="Q40" s="29"/>
      <c r="R40" s="23">
        <f t="shared" si="2"/>
        <v>0</v>
      </c>
    </row>
    <row r="41" spans="1:19" x14ac:dyDescent="0.3">
      <c r="A41" s="7">
        <v>335.15</v>
      </c>
      <c r="B41" s="50" t="s">
        <v>174</v>
      </c>
      <c r="C41" s="29"/>
      <c r="D41" s="29"/>
      <c r="E41" s="29"/>
      <c r="F41" s="29"/>
      <c r="G41" s="29"/>
      <c r="H41" s="29"/>
      <c r="I41" s="29"/>
      <c r="J41" s="29"/>
      <c r="K41" s="29"/>
      <c r="L41" s="29"/>
      <c r="M41" s="29"/>
      <c r="N41" s="29"/>
      <c r="O41" s="29"/>
      <c r="P41" s="29"/>
      <c r="Q41" s="29"/>
      <c r="R41" s="23">
        <f t="shared" si="2"/>
        <v>0</v>
      </c>
    </row>
    <row r="42" spans="1:19" x14ac:dyDescent="0.3">
      <c r="A42" s="7">
        <v>335.16</v>
      </c>
      <c r="B42" s="52" t="s">
        <v>175</v>
      </c>
      <c r="C42" s="29"/>
      <c r="D42" s="29"/>
      <c r="E42" s="29"/>
      <c r="F42" s="29"/>
      <c r="G42" s="29"/>
      <c r="H42" s="29"/>
      <c r="I42" s="29"/>
      <c r="J42" s="29"/>
      <c r="K42" s="29"/>
      <c r="L42" s="29"/>
      <c r="M42" s="29"/>
      <c r="N42" s="29"/>
      <c r="O42" s="29"/>
      <c r="P42" s="29"/>
      <c r="Q42" s="29"/>
      <c r="R42" s="23">
        <f t="shared" si="2"/>
        <v>0</v>
      </c>
    </row>
    <row r="43" spans="1:19" x14ac:dyDescent="0.3">
      <c r="A43" s="7">
        <v>335.17</v>
      </c>
      <c r="B43" s="52" t="s">
        <v>176</v>
      </c>
      <c r="C43" s="29"/>
      <c r="D43" s="29"/>
      <c r="E43" s="29"/>
      <c r="F43" s="29"/>
      <c r="G43" s="29"/>
      <c r="H43" s="29"/>
      <c r="I43" s="29"/>
      <c r="J43" s="29"/>
      <c r="K43" s="29"/>
      <c r="L43" s="29"/>
      <c r="M43" s="29"/>
      <c r="N43" s="29"/>
      <c r="O43" s="29"/>
      <c r="P43" s="29"/>
      <c r="Q43" s="29"/>
      <c r="R43" s="23">
        <f t="shared" si="2"/>
        <v>0</v>
      </c>
    </row>
    <row r="44" spans="1:19" x14ac:dyDescent="0.3">
      <c r="A44" s="7">
        <v>335.18</v>
      </c>
      <c r="B44" s="52" t="s">
        <v>177</v>
      </c>
      <c r="C44" s="29"/>
      <c r="D44" s="29"/>
      <c r="E44" s="29"/>
      <c r="F44" s="29"/>
      <c r="G44" s="29"/>
      <c r="H44" s="29"/>
      <c r="I44" s="29"/>
      <c r="J44" s="29"/>
      <c r="K44" s="29"/>
      <c r="L44" s="29"/>
      <c r="M44" s="29"/>
      <c r="N44" s="29"/>
      <c r="O44" s="29"/>
      <c r="P44" s="29"/>
      <c r="Q44" s="29"/>
      <c r="R44" s="23">
        <f t="shared" si="2"/>
        <v>0</v>
      </c>
    </row>
    <row r="45" spans="1:19" x14ac:dyDescent="0.3">
      <c r="A45" s="7">
        <v>335.19</v>
      </c>
      <c r="B45" s="52" t="s">
        <v>178</v>
      </c>
      <c r="C45" s="29"/>
      <c r="D45" s="29"/>
      <c r="E45" s="29"/>
      <c r="F45" s="29"/>
      <c r="G45" s="29"/>
      <c r="H45" s="29"/>
      <c r="I45" s="29"/>
      <c r="J45" s="29"/>
      <c r="K45" s="29"/>
      <c r="L45" s="29"/>
      <c r="M45" s="29"/>
      <c r="N45" s="29"/>
      <c r="O45" s="29"/>
      <c r="P45" s="29"/>
      <c r="Q45" s="29"/>
      <c r="R45" s="23">
        <f t="shared" si="2"/>
        <v>0</v>
      </c>
    </row>
    <row r="46" spans="1:19" x14ac:dyDescent="0.3">
      <c r="A46" s="7">
        <v>335.99</v>
      </c>
      <c r="B46" s="50" t="s">
        <v>179</v>
      </c>
      <c r="C46" s="29"/>
      <c r="D46" s="29"/>
      <c r="E46" s="29"/>
      <c r="F46" s="29"/>
      <c r="G46" s="29"/>
      <c r="H46" s="29"/>
      <c r="I46" s="29"/>
      <c r="J46" s="29"/>
      <c r="K46" s="29"/>
      <c r="L46" s="29"/>
      <c r="M46" s="29"/>
      <c r="N46" s="29"/>
      <c r="O46" s="29"/>
      <c r="P46" s="29"/>
      <c r="Q46" s="29"/>
      <c r="R46" s="23">
        <f t="shared" si="2"/>
        <v>0</v>
      </c>
    </row>
    <row r="47" spans="1:19" x14ac:dyDescent="0.3">
      <c r="A47" s="7">
        <v>336</v>
      </c>
      <c r="B47" s="48" t="s">
        <v>180</v>
      </c>
      <c r="C47" s="29"/>
      <c r="D47" s="29"/>
      <c r="E47" s="29"/>
      <c r="F47" s="29"/>
      <c r="G47" s="29"/>
      <c r="H47" s="29"/>
      <c r="I47" s="29"/>
      <c r="J47" s="29"/>
      <c r="K47" s="29"/>
      <c r="L47" s="29"/>
      <c r="M47" s="29"/>
      <c r="N47" s="29"/>
      <c r="O47" s="29"/>
      <c r="P47" s="29"/>
      <c r="Q47" s="29"/>
      <c r="R47" s="23">
        <f t="shared" si="2"/>
        <v>0</v>
      </c>
    </row>
    <row r="48" spans="1:19" x14ac:dyDescent="0.3">
      <c r="A48" s="7">
        <v>338</v>
      </c>
      <c r="B48" s="48" t="s">
        <v>181</v>
      </c>
      <c r="C48" s="29"/>
      <c r="D48" s="29"/>
      <c r="E48" s="29"/>
      <c r="F48" s="29"/>
      <c r="G48" s="29"/>
      <c r="H48" s="29"/>
      <c r="I48" s="29"/>
      <c r="J48" s="29"/>
      <c r="K48" s="29"/>
      <c r="L48" s="29"/>
      <c r="M48" s="29"/>
      <c r="N48" s="29"/>
      <c r="O48" s="29"/>
      <c r="P48" s="29"/>
      <c r="Q48" s="29"/>
      <c r="R48" s="23">
        <f t="shared" si="2"/>
        <v>0</v>
      </c>
    </row>
    <row r="49" spans="1:18" x14ac:dyDescent="0.3">
      <c r="A49" s="7">
        <v>339</v>
      </c>
      <c r="B49" s="48" t="s">
        <v>182</v>
      </c>
      <c r="C49" s="43"/>
      <c r="D49" s="43"/>
      <c r="E49" s="43"/>
      <c r="F49" s="43"/>
      <c r="G49" s="43"/>
      <c r="H49" s="43"/>
      <c r="I49" s="43"/>
      <c r="J49" s="43"/>
      <c r="K49" s="43"/>
      <c r="L49" s="43"/>
      <c r="M49" s="43"/>
      <c r="N49" s="43"/>
      <c r="O49" s="43"/>
      <c r="P49" s="43"/>
      <c r="Q49" s="43"/>
      <c r="R49" s="25">
        <f t="shared" si="2"/>
        <v>0</v>
      </c>
    </row>
    <row r="50" spans="1:18" x14ac:dyDescent="0.3">
      <c r="B50" s="39" t="s">
        <v>184</v>
      </c>
      <c r="C50" s="25">
        <f t="shared" ref="C50:R50" si="3">SUM(C24:C49)</f>
        <v>0</v>
      </c>
      <c r="D50" s="25">
        <f t="shared" si="3"/>
        <v>0</v>
      </c>
      <c r="E50" s="25">
        <f t="shared" si="3"/>
        <v>0</v>
      </c>
      <c r="F50" s="25">
        <f t="shared" si="3"/>
        <v>0</v>
      </c>
      <c r="G50" s="25">
        <f t="shared" si="3"/>
        <v>0</v>
      </c>
      <c r="H50" s="25">
        <f t="shared" si="3"/>
        <v>0</v>
      </c>
      <c r="I50" s="25">
        <f t="shared" si="3"/>
        <v>0</v>
      </c>
      <c r="J50" s="25">
        <f t="shared" si="3"/>
        <v>0</v>
      </c>
      <c r="K50" s="25">
        <f t="shared" si="3"/>
        <v>0</v>
      </c>
      <c r="L50" s="25">
        <f t="shared" si="3"/>
        <v>0</v>
      </c>
      <c r="M50" s="25">
        <f t="shared" si="3"/>
        <v>0</v>
      </c>
      <c r="N50" s="25">
        <f t="shared" si="3"/>
        <v>0</v>
      </c>
      <c r="O50" s="25">
        <f t="shared" si="3"/>
        <v>0</v>
      </c>
      <c r="P50" s="25">
        <f t="shared" si="3"/>
        <v>0</v>
      </c>
      <c r="Q50" s="25">
        <f t="shared" si="3"/>
        <v>0</v>
      </c>
      <c r="R50" s="46">
        <f t="shared" si="3"/>
        <v>0</v>
      </c>
    </row>
    <row r="51" spans="1:18" x14ac:dyDescent="0.3">
      <c r="C51" s="23"/>
      <c r="D51" s="23"/>
      <c r="E51" s="23"/>
      <c r="F51" s="23"/>
      <c r="G51" s="23"/>
      <c r="H51" s="23"/>
      <c r="I51" s="23"/>
      <c r="J51" s="23"/>
      <c r="K51" s="23"/>
      <c r="L51" s="23"/>
      <c r="M51" s="23"/>
      <c r="N51" s="23"/>
      <c r="O51" s="23"/>
      <c r="P51" s="23"/>
      <c r="Q51" s="23"/>
      <c r="R51" s="23"/>
    </row>
    <row r="52" spans="1:18" x14ac:dyDescent="0.3">
      <c r="A52" s="7">
        <v>340</v>
      </c>
      <c r="B52" s="39" t="s">
        <v>183</v>
      </c>
      <c r="C52" s="23"/>
      <c r="D52" s="23"/>
      <c r="E52" s="23"/>
      <c r="F52" s="23"/>
      <c r="G52" s="23"/>
      <c r="H52" s="23"/>
      <c r="I52" s="23"/>
      <c r="J52" s="23"/>
      <c r="K52" s="23"/>
      <c r="L52" s="23"/>
      <c r="M52" s="23"/>
      <c r="N52" s="23"/>
      <c r="O52" s="23"/>
      <c r="P52" s="23"/>
      <c r="Q52" s="23"/>
      <c r="R52" s="23"/>
    </row>
    <row r="53" spans="1:18" x14ac:dyDescent="0.3">
      <c r="A53" s="7">
        <v>341</v>
      </c>
      <c r="B53" s="47" t="s">
        <v>185</v>
      </c>
      <c r="C53" s="23"/>
      <c r="D53" s="23"/>
      <c r="E53" s="23"/>
      <c r="F53" s="23"/>
      <c r="G53" s="23"/>
      <c r="H53" s="23"/>
      <c r="I53" s="23"/>
      <c r="J53" s="23"/>
      <c r="K53" s="23"/>
      <c r="L53" s="23"/>
      <c r="M53" s="23"/>
      <c r="N53" s="23"/>
      <c r="O53" s="23"/>
      <c r="P53" s="23"/>
      <c r="Q53" s="23"/>
      <c r="R53" s="23"/>
    </row>
    <row r="54" spans="1:18" x14ac:dyDescent="0.3">
      <c r="A54" s="44">
        <v>341.1</v>
      </c>
      <c r="B54" s="51" t="s">
        <v>186</v>
      </c>
      <c r="C54" s="29"/>
      <c r="D54" s="29"/>
      <c r="E54" s="29"/>
      <c r="F54" s="29"/>
      <c r="G54" s="29"/>
      <c r="H54" s="29"/>
      <c r="I54" s="29"/>
      <c r="J54" s="29"/>
      <c r="K54" s="29"/>
      <c r="L54" s="29"/>
      <c r="M54" s="29"/>
      <c r="N54" s="29"/>
      <c r="O54" s="29"/>
      <c r="P54" s="29"/>
      <c r="Q54" s="29"/>
      <c r="R54" s="23">
        <f t="shared" ref="R54:R59" si="4">SUM(C54:Q54)</f>
        <v>0</v>
      </c>
    </row>
    <row r="55" spans="1:18" x14ac:dyDescent="0.3">
      <c r="A55" s="44">
        <v>341.2</v>
      </c>
      <c r="B55" s="50" t="s">
        <v>187</v>
      </c>
      <c r="C55" s="29"/>
      <c r="D55" s="29"/>
      <c r="E55" s="29"/>
      <c r="F55" s="29"/>
      <c r="G55" s="29"/>
      <c r="H55" s="29"/>
      <c r="I55" s="29"/>
      <c r="J55" s="29"/>
      <c r="K55" s="29"/>
      <c r="L55" s="29"/>
      <c r="M55" s="29"/>
      <c r="N55" s="29"/>
      <c r="O55" s="29"/>
      <c r="P55" s="29"/>
      <c r="Q55" s="29"/>
      <c r="R55" s="23">
        <f t="shared" si="4"/>
        <v>0</v>
      </c>
    </row>
    <row r="56" spans="1:18" x14ac:dyDescent="0.3">
      <c r="A56" s="44">
        <v>341.3</v>
      </c>
      <c r="B56" s="50" t="s">
        <v>188</v>
      </c>
      <c r="C56" s="29"/>
      <c r="D56" s="29"/>
      <c r="E56" s="29"/>
      <c r="F56" s="29"/>
      <c r="G56" s="29"/>
      <c r="H56" s="29"/>
      <c r="I56" s="29"/>
      <c r="J56" s="29"/>
      <c r="K56" s="29"/>
      <c r="L56" s="29"/>
      <c r="M56" s="29"/>
      <c r="N56" s="29"/>
      <c r="O56" s="29"/>
      <c r="P56" s="29"/>
      <c r="Q56" s="29"/>
      <c r="R56" s="23">
        <f t="shared" si="4"/>
        <v>0</v>
      </c>
    </row>
    <row r="57" spans="1:18" x14ac:dyDescent="0.3">
      <c r="A57" s="44">
        <v>341.4</v>
      </c>
      <c r="B57" s="50" t="s">
        <v>189</v>
      </c>
      <c r="C57" s="29"/>
      <c r="D57" s="29"/>
      <c r="E57" s="29"/>
      <c r="F57" s="29"/>
      <c r="G57" s="29"/>
      <c r="H57" s="29"/>
      <c r="I57" s="29"/>
      <c r="J57" s="29"/>
      <c r="K57" s="29"/>
      <c r="L57" s="29"/>
      <c r="M57" s="29"/>
      <c r="N57" s="29"/>
      <c r="O57" s="29"/>
      <c r="P57" s="29"/>
      <c r="Q57" s="29"/>
      <c r="R57" s="23">
        <f t="shared" si="4"/>
        <v>0</v>
      </c>
    </row>
    <row r="58" spans="1:18" x14ac:dyDescent="0.3">
      <c r="A58" s="44">
        <v>341.5</v>
      </c>
      <c r="B58" s="50" t="s">
        <v>190</v>
      </c>
      <c r="C58" s="29"/>
      <c r="D58" s="29"/>
      <c r="E58" s="29"/>
      <c r="F58" s="29"/>
      <c r="G58" s="29"/>
      <c r="H58" s="29"/>
      <c r="I58" s="29"/>
      <c r="J58" s="29"/>
      <c r="K58" s="29"/>
      <c r="L58" s="29"/>
      <c r="M58" s="29"/>
      <c r="N58" s="29"/>
      <c r="O58" s="29"/>
      <c r="P58" s="29"/>
      <c r="Q58" s="29"/>
      <c r="R58" s="23">
        <f t="shared" si="4"/>
        <v>0</v>
      </c>
    </row>
    <row r="59" spans="1:18" x14ac:dyDescent="0.3">
      <c r="A59" s="44">
        <v>341.9</v>
      </c>
      <c r="B59" s="50" t="s">
        <v>191</v>
      </c>
      <c r="C59" s="29"/>
      <c r="D59" s="29"/>
      <c r="E59" s="29"/>
      <c r="F59" s="29"/>
      <c r="G59" s="29"/>
      <c r="H59" s="29"/>
      <c r="I59" s="29"/>
      <c r="J59" s="29"/>
      <c r="K59" s="29"/>
      <c r="L59" s="29"/>
      <c r="M59" s="29"/>
      <c r="N59" s="29"/>
      <c r="O59" s="29"/>
      <c r="P59" s="29"/>
      <c r="Q59" s="29"/>
      <c r="R59" s="23">
        <f t="shared" si="4"/>
        <v>0</v>
      </c>
    </row>
    <row r="60" spans="1:18" x14ac:dyDescent="0.3">
      <c r="A60" s="45">
        <v>342</v>
      </c>
      <c r="B60" s="47" t="s">
        <v>192</v>
      </c>
      <c r="C60" s="23"/>
      <c r="D60" s="23"/>
      <c r="E60" s="23"/>
      <c r="F60" s="23"/>
      <c r="G60" s="23"/>
      <c r="H60" s="23"/>
      <c r="I60" s="23"/>
      <c r="J60" s="23"/>
      <c r="K60" s="23"/>
      <c r="L60" s="23"/>
      <c r="M60" s="23"/>
      <c r="N60" s="23"/>
      <c r="O60" s="23"/>
      <c r="P60" s="23"/>
      <c r="Q60" s="23"/>
      <c r="R60" s="23"/>
    </row>
    <row r="61" spans="1:18" x14ac:dyDescent="0.3">
      <c r="A61" s="44">
        <v>342.1</v>
      </c>
      <c r="B61" s="51" t="s">
        <v>193</v>
      </c>
      <c r="C61" s="29"/>
      <c r="D61" s="29"/>
      <c r="E61" s="29"/>
      <c r="F61" s="29"/>
      <c r="G61" s="29"/>
      <c r="H61" s="29"/>
      <c r="I61" s="29"/>
      <c r="J61" s="29"/>
      <c r="K61" s="29"/>
      <c r="L61" s="29"/>
      <c r="M61" s="29"/>
      <c r="N61" s="29"/>
      <c r="O61" s="29"/>
      <c r="P61" s="29"/>
      <c r="Q61" s="29"/>
      <c r="R61" s="23">
        <f>SUM(C61:Q61)</f>
        <v>0</v>
      </c>
    </row>
    <row r="62" spans="1:18" x14ac:dyDescent="0.3">
      <c r="A62" s="44">
        <v>342.2</v>
      </c>
      <c r="B62" s="51" t="s">
        <v>194</v>
      </c>
      <c r="C62" s="29"/>
      <c r="D62" s="29"/>
      <c r="E62" s="29"/>
      <c r="F62" s="29"/>
      <c r="G62" s="29"/>
      <c r="H62" s="29"/>
      <c r="I62" s="29"/>
      <c r="J62" s="29"/>
      <c r="K62" s="29"/>
      <c r="L62" s="29"/>
      <c r="M62" s="29"/>
      <c r="N62" s="29"/>
      <c r="O62" s="29"/>
      <c r="P62" s="29"/>
      <c r="Q62" s="29"/>
      <c r="R62" s="23">
        <f>SUM(C62:Q62)</f>
        <v>0</v>
      </c>
    </row>
    <row r="63" spans="1:18" x14ac:dyDescent="0.3">
      <c r="A63" s="44">
        <v>342.3</v>
      </c>
      <c r="B63" s="50" t="s">
        <v>195</v>
      </c>
      <c r="C63" s="29"/>
      <c r="D63" s="29"/>
      <c r="E63" s="29"/>
      <c r="F63" s="29"/>
      <c r="G63" s="29"/>
      <c r="H63" s="29"/>
      <c r="I63" s="29"/>
      <c r="J63" s="29"/>
      <c r="K63" s="29"/>
      <c r="L63" s="29"/>
      <c r="M63" s="29"/>
      <c r="N63" s="29"/>
      <c r="O63" s="29"/>
      <c r="P63" s="29"/>
      <c r="Q63" s="29"/>
      <c r="R63" s="23">
        <f>SUM(C63:Q63)</f>
        <v>0</v>
      </c>
    </row>
    <row r="64" spans="1:18" x14ac:dyDescent="0.3">
      <c r="A64" s="44">
        <v>342.9</v>
      </c>
      <c r="B64" s="50" t="s">
        <v>103</v>
      </c>
      <c r="C64" s="29"/>
      <c r="D64" s="29"/>
      <c r="E64" s="29"/>
      <c r="F64" s="29"/>
      <c r="G64" s="29"/>
      <c r="H64" s="29"/>
      <c r="I64" s="29"/>
      <c r="J64" s="29"/>
      <c r="K64" s="29"/>
      <c r="L64" s="29"/>
      <c r="M64" s="29"/>
      <c r="N64" s="29"/>
      <c r="O64" s="29"/>
      <c r="P64" s="29"/>
      <c r="Q64" s="29"/>
      <c r="R64" s="23">
        <f>SUM(C64:Q64)</f>
        <v>0</v>
      </c>
    </row>
    <row r="65" spans="1:19" x14ac:dyDescent="0.3">
      <c r="A65" s="45">
        <v>343</v>
      </c>
      <c r="B65" s="47" t="s">
        <v>197</v>
      </c>
      <c r="C65" s="23"/>
      <c r="D65" s="23"/>
      <c r="E65" s="23"/>
      <c r="F65" s="23"/>
      <c r="G65" s="23"/>
      <c r="H65" s="23"/>
      <c r="I65" s="23"/>
      <c r="J65" s="23"/>
      <c r="K65" s="23"/>
      <c r="L65" s="23"/>
      <c r="M65" s="23"/>
      <c r="N65" s="23"/>
      <c r="O65" s="23"/>
      <c r="P65" s="23"/>
      <c r="Q65" s="23"/>
      <c r="R65" s="23"/>
    </row>
    <row r="66" spans="1:19" x14ac:dyDescent="0.3">
      <c r="A66" s="44">
        <v>343.1</v>
      </c>
      <c r="B66" s="51" t="s">
        <v>196</v>
      </c>
      <c r="C66" s="29"/>
      <c r="D66" s="29"/>
      <c r="E66" s="29"/>
      <c r="F66" s="29"/>
      <c r="G66" s="29"/>
      <c r="H66" s="29"/>
      <c r="I66" s="29"/>
      <c r="J66" s="29"/>
      <c r="K66" s="29"/>
      <c r="L66" s="29"/>
      <c r="M66" s="29"/>
      <c r="N66" s="29"/>
      <c r="O66" s="29"/>
      <c r="P66" s="29"/>
      <c r="Q66" s="29"/>
      <c r="R66" s="23">
        <f>SUM(C66:Q66)</f>
        <v>0</v>
      </c>
    </row>
    <row r="67" spans="1:19" x14ac:dyDescent="0.3">
      <c r="A67" s="44">
        <v>343.2</v>
      </c>
      <c r="B67" s="50" t="s">
        <v>658</v>
      </c>
      <c r="C67" s="29"/>
      <c r="D67" s="29"/>
      <c r="E67" s="29"/>
      <c r="F67" s="29"/>
      <c r="G67" s="29"/>
      <c r="H67" s="29"/>
      <c r="I67" s="29"/>
      <c r="J67" s="29"/>
      <c r="K67" s="29"/>
      <c r="L67" s="29"/>
      <c r="M67" s="29"/>
      <c r="N67" s="29"/>
      <c r="O67" s="29"/>
      <c r="P67" s="29"/>
      <c r="Q67" s="29"/>
      <c r="R67" s="23">
        <f>SUM(C67:Q67)</f>
        <v>0</v>
      </c>
    </row>
    <row r="68" spans="1:19" x14ac:dyDescent="0.3">
      <c r="A68" s="44">
        <v>343.3</v>
      </c>
      <c r="B68" s="50" t="s">
        <v>198</v>
      </c>
      <c r="C68" s="29"/>
      <c r="D68" s="29"/>
      <c r="E68" s="29"/>
      <c r="F68" s="29"/>
      <c r="G68" s="29"/>
      <c r="H68" s="29"/>
      <c r="I68" s="29"/>
      <c r="J68" s="29"/>
      <c r="K68" s="29"/>
      <c r="L68" s="29"/>
      <c r="M68" s="29"/>
      <c r="N68" s="29"/>
      <c r="O68" s="29"/>
      <c r="P68" s="29"/>
      <c r="Q68" s="29"/>
      <c r="R68" s="23">
        <f>SUM(C68:Q68)</f>
        <v>0</v>
      </c>
    </row>
    <row r="69" spans="1:19" x14ac:dyDescent="0.3">
      <c r="A69" s="44">
        <v>343.9</v>
      </c>
      <c r="B69" s="50" t="s">
        <v>103</v>
      </c>
      <c r="C69" s="29"/>
      <c r="D69" s="29"/>
      <c r="E69" s="29"/>
      <c r="F69" s="29"/>
      <c r="G69" s="29"/>
      <c r="H69" s="29"/>
      <c r="I69" s="29"/>
      <c r="J69" s="29"/>
      <c r="K69" s="29"/>
      <c r="L69" s="29"/>
      <c r="M69" s="29"/>
      <c r="N69" s="29"/>
      <c r="O69" s="29"/>
      <c r="P69" s="29"/>
      <c r="Q69" s="29"/>
      <c r="R69" s="23">
        <f>SUM(C69:Q69)</f>
        <v>0</v>
      </c>
    </row>
    <row r="70" spans="1:19" x14ac:dyDescent="0.3">
      <c r="A70" s="45">
        <v>344</v>
      </c>
      <c r="B70" s="47" t="s">
        <v>199</v>
      </c>
      <c r="C70" s="23"/>
      <c r="D70" s="23"/>
      <c r="E70" s="23"/>
      <c r="F70" s="23"/>
      <c r="G70" s="23"/>
      <c r="H70" s="23"/>
      <c r="I70" s="23"/>
      <c r="J70" s="23"/>
      <c r="K70" s="23"/>
      <c r="L70" s="23"/>
      <c r="M70" s="23"/>
      <c r="N70" s="23"/>
      <c r="O70" s="23"/>
      <c r="P70" s="23"/>
      <c r="Q70" s="23"/>
      <c r="R70" s="23"/>
    </row>
    <row r="71" spans="1:19" x14ac:dyDescent="0.3">
      <c r="A71" s="44">
        <v>344.1</v>
      </c>
      <c r="B71" s="51" t="s">
        <v>200</v>
      </c>
      <c r="C71" s="23"/>
      <c r="D71" s="23"/>
      <c r="E71" s="23"/>
      <c r="F71" s="23"/>
      <c r="G71" s="23"/>
      <c r="H71" s="23"/>
      <c r="I71" s="23"/>
      <c r="J71" s="23"/>
      <c r="K71" s="23"/>
      <c r="L71" s="23"/>
      <c r="M71" s="23"/>
      <c r="N71" s="23"/>
      <c r="O71" s="23"/>
      <c r="P71" s="23"/>
      <c r="Q71" s="23"/>
      <c r="R71" s="23"/>
      <c r="S71" s="15"/>
    </row>
    <row r="72" spans="1:19" x14ac:dyDescent="0.3">
      <c r="A72" s="44">
        <v>344.11</v>
      </c>
      <c r="B72" s="54" t="s">
        <v>201</v>
      </c>
      <c r="C72" s="29"/>
      <c r="D72" s="29"/>
      <c r="E72" s="29"/>
      <c r="F72" s="29"/>
      <c r="G72" s="29"/>
      <c r="H72" s="29"/>
      <c r="I72" s="29"/>
      <c r="J72" s="29"/>
      <c r="K72" s="29"/>
      <c r="L72" s="29"/>
      <c r="M72" s="29"/>
      <c r="N72" s="29"/>
      <c r="O72" s="29"/>
      <c r="P72" s="29"/>
      <c r="Q72" s="29"/>
      <c r="R72" s="23">
        <f>SUM(C72:Q72)</f>
        <v>0</v>
      </c>
    </row>
    <row r="73" spans="1:19" x14ac:dyDescent="0.3">
      <c r="A73" s="44">
        <v>344.12</v>
      </c>
      <c r="B73" s="53" t="s">
        <v>202</v>
      </c>
      <c r="C73" s="29"/>
      <c r="D73" s="29"/>
      <c r="E73" s="29"/>
      <c r="F73" s="29"/>
      <c r="G73" s="29"/>
      <c r="H73" s="29"/>
      <c r="I73" s="29"/>
      <c r="J73" s="29"/>
      <c r="K73" s="29"/>
      <c r="L73" s="29"/>
      <c r="M73" s="29"/>
      <c r="N73" s="29"/>
      <c r="O73" s="29"/>
      <c r="P73" s="29"/>
      <c r="Q73" s="29"/>
      <c r="R73" s="23">
        <f>SUM(C73:Q73)</f>
        <v>0</v>
      </c>
    </row>
    <row r="74" spans="1:19" x14ac:dyDescent="0.3">
      <c r="A74" s="7">
        <v>344.13</v>
      </c>
      <c r="B74" s="53" t="s">
        <v>203</v>
      </c>
      <c r="C74" s="29"/>
      <c r="D74" s="29"/>
      <c r="E74" s="29"/>
      <c r="F74" s="29"/>
      <c r="G74" s="29"/>
      <c r="H74" s="29"/>
      <c r="I74" s="29"/>
      <c r="J74" s="29"/>
      <c r="K74" s="29"/>
      <c r="L74" s="29"/>
      <c r="M74" s="29"/>
      <c r="N74" s="29"/>
      <c r="O74" s="29"/>
      <c r="P74" s="29"/>
      <c r="Q74" s="29"/>
      <c r="R74" s="23">
        <f>SUM(C74:Q74)</f>
        <v>0</v>
      </c>
    </row>
    <row r="75" spans="1:19" x14ac:dyDescent="0.3">
      <c r="A75" s="44">
        <v>344.14</v>
      </c>
      <c r="B75" s="53" t="s">
        <v>204</v>
      </c>
      <c r="C75" s="29"/>
      <c r="D75" s="29"/>
      <c r="E75" s="29"/>
      <c r="F75" s="29"/>
      <c r="G75" s="29"/>
      <c r="H75" s="29"/>
      <c r="I75" s="29"/>
      <c r="J75" s="29"/>
      <c r="K75" s="29"/>
      <c r="L75" s="29"/>
      <c r="M75" s="29"/>
      <c r="N75" s="29"/>
      <c r="O75" s="29"/>
      <c r="P75" s="29"/>
      <c r="Q75" s="29"/>
      <c r="R75" s="23">
        <f>SUM(C75:Q75)</f>
        <v>0</v>
      </c>
    </row>
    <row r="76" spans="1:19" x14ac:dyDescent="0.3">
      <c r="A76" s="44">
        <v>344.19</v>
      </c>
      <c r="B76" s="53" t="s">
        <v>103</v>
      </c>
      <c r="C76" s="29"/>
      <c r="D76" s="29"/>
      <c r="E76" s="29"/>
      <c r="F76" s="29"/>
      <c r="G76" s="29"/>
      <c r="H76" s="29"/>
      <c r="I76" s="29"/>
      <c r="J76" s="29"/>
      <c r="K76" s="29"/>
      <c r="L76" s="29"/>
      <c r="M76" s="29"/>
      <c r="N76" s="29"/>
      <c r="O76" s="29"/>
      <c r="P76" s="29"/>
      <c r="Q76" s="29"/>
      <c r="R76" s="23">
        <f>SUM(C76:Q76)</f>
        <v>0</v>
      </c>
    </row>
    <row r="77" spans="1:19" x14ac:dyDescent="0.3">
      <c r="A77" s="44">
        <v>344.2</v>
      </c>
      <c r="B77" s="50" t="s">
        <v>205</v>
      </c>
      <c r="C77" s="23"/>
      <c r="D77" s="23"/>
      <c r="E77" s="23"/>
      <c r="F77" s="23"/>
      <c r="G77" s="23"/>
      <c r="H77" s="23"/>
      <c r="I77" s="23"/>
      <c r="J77" s="23"/>
      <c r="K77" s="23"/>
      <c r="L77" s="23"/>
      <c r="M77" s="23"/>
      <c r="N77" s="23"/>
      <c r="O77" s="23"/>
      <c r="P77" s="23"/>
      <c r="Q77" s="23"/>
      <c r="R77" s="23"/>
    </row>
    <row r="78" spans="1:19" x14ac:dyDescent="0.3">
      <c r="A78" s="44">
        <v>344.21</v>
      </c>
      <c r="B78" s="54" t="s">
        <v>206</v>
      </c>
      <c r="C78" s="29"/>
      <c r="D78" s="29"/>
      <c r="E78" s="29"/>
      <c r="F78" s="29"/>
      <c r="G78" s="29"/>
      <c r="H78" s="29"/>
      <c r="I78" s="29"/>
      <c r="J78" s="29"/>
      <c r="K78" s="29"/>
      <c r="L78" s="29"/>
      <c r="M78" s="29"/>
      <c r="N78" s="29"/>
      <c r="O78" s="29"/>
      <c r="P78" s="29"/>
      <c r="Q78" s="29"/>
      <c r="R78" s="23">
        <f t="shared" ref="R78:R88" si="5">SUM(C78:Q78)</f>
        <v>0</v>
      </c>
    </row>
    <row r="79" spans="1:19" x14ac:dyDescent="0.3">
      <c r="A79" s="44">
        <v>344.22</v>
      </c>
      <c r="B79" s="53" t="s">
        <v>207</v>
      </c>
      <c r="C79" s="29"/>
      <c r="D79" s="29"/>
      <c r="E79" s="29"/>
      <c r="F79" s="29"/>
      <c r="G79" s="29"/>
      <c r="H79" s="29"/>
      <c r="I79" s="29"/>
      <c r="J79" s="29"/>
      <c r="K79" s="29"/>
      <c r="L79" s="29"/>
      <c r="M79" s="29"/>
      <c r="N79" s="29"/>
      <c r="O79" s="29"/>
      <c r="P79" s="29"/>
      <c r="Q79" s="29"/>
      <c r="R79" s="23">
        <f t="shared" si="5"/>
        <v>0</v>
      </c>
    </row>
    <row r="80" spans="1:19" x14ac:dyDescent="0.3">
      <c r="A80" s="44">
        <v>344.23</v>
      </c>
      <c r="B80" s="53" t="s">
        <v>208</v>
      </c>
      <c r="C80" s="29"/>
      <c r="D80" s="29"/>
      <c r="E80" s="29"/>
      <c r="F80" s="29"/>
      <c r="G80" s="29"/>
      <c r="H80" s="29"/>
      <c r="I80" s="29"/>
      <c r="J80" s="29"/>
      <c r="K80" s="29"/>
      <c r="L80" s="29"/>
      <c r="M80" s="29"/>
      <c r="N80" s="29"/>
      <c r="O80" s="29"/>
      <c r="P80" s="29"/>
      <c r="Q80" s="29"/>
      <c r="R80" s="23">
        <f t="shared" si="5"/>
        <v>0</v>
      </c>
    </row>
    <row r="81" spans="1:18" x14ac:dyDescent="0.3">
      <c r="A81" s="44">
        <v>344.24</v>
      </c>
      <c r="B81" s="54" t="s">
        <v>209</v>
      </c>
      <c r="C81" s="29"/>
      <c r="D81" s="29"/>
      <c r="E81" s="29"/>
      <c r="F81" s="29"/>
      <c r="G81" s="29"/>
      <c r="H81" s="29"/>
      <c r="I81" s="29"/>
      <c r="J81" s="29"/>
      <c r="K81" s="29"/>
      <c r="L81" s="29"/>
      <c r="M81" s="29"/>
      <c r="N81" s="29"/>
      <c r="O81" s="29"/>
      <c r="P81" s="29"/>
      <c r="Q81" s="29"/>
      <c r="R81" s="23">
        <f t="shared" si="5"/>
        <v>0</v>
      </c>
    </row>
    <row r="82" spans="1:18" x14ac:dyDescent="0.3">
      <c r="A82" s="44">
        <v>344.29</v>
      </c>
      <c r="B82" s="53" t="s">
        <v>103</v>
      </c>
      <c r="C82" s="29"/>
      <c r="D82" s="29"/>
      <c r="E82" s="29"/>
      <c r="F82" s="29"/>
      <c r="G82" s="29"/>
      <c r="H82" s="29"/>
      <c r="I82" s="29"/>
      <c r="J82" s="29"/>
      <c r="K82" s="29"/>
      <c r="L82" s="29"/>
      <c r="M82" s="29"/>
      <c r="N82" s="29"/>
      <c r="O82" s="29"/>
      <c r="P82" s="29"/>
      <c r="Q82" s="29"/>
      <c r="R82" s="23">
        <f t="shared" si="5"/>
        <v>0</v>
      </c>
    </row>
    <row r="83" spans="1:18" x14ac:dyDescent="0.3">
      <c r="A83" s="44">
        <v>344.3</v>
      </c>
      <c r="B83" s="51" t="s">
        <v>210</v>
      </c>
      <c r="C83" s="29"/>
      <c r="D83" s="29"/>
      <c r="E83" s="29"/>
      <c r="F83" s="29"/>
      <c r="G83" s="29"/>
      <c r="H83" s="29"/>
      <c r="I83" s="29"/>
      <c r="J83" s="29"/>
      <c r="K83" s="29"/>
      <c r="L83" s="29"/>
      <c r="M83" s="29"/>
      <c r="N83" s="29"/>
      <c r="O83" s="29"/>
      <c r="P83" s="29"/>
      <c r="Q83" s="29"/>
      <c r="R83" s="23">
        <f t="shared" si="5"/>
        <v>0</v>
      </c>
    </row>
    <row r="84" spans="1:18" x14ac:dyDescent="0.3">
      <c r="A84" s="44">
        <v>344.4</v>
      </c>
      <c r="B84" s="50" t="s">
        <v>211</v>
      </c>
      <c r="C84" s="29"/>
      <c r="D84" s="29"/>
      <c r="E84" s="29"/>
      <c r="F84" s="29"/>
      <c r="G84" s="29"/>
      <c r="H84" s="29"/>
      <c r="I84" s="29"/>
      <c r="J84" s="29"/>
      <c r="K84" s="29"/>
      <c r="L84" s="29"/>
      <c r="M84" s="29"/>
      <c r="N84" s="29"/>
      <c r="O84" s="29"/>
      <c r="P84" s="29"/>
      <c r="Q84" s="29"/>
      <c r="R84" s="23">
        <f t="shared" si="5"/>
        <v>0</v>
      </c>
    </row>
    <row r="85" spans="1:18" x14ac:dyDescent="0.3">
      <c r="A85" s="45">
        <v>345</v>
      </c>
      <c r="B85" s="47" t="s">
        <v>212</v>
      </c>
      <c r="C85" s="29"/>
      <c r="D85" s="29"/>
      <c r="E85" s="29"/>
      <c r="F85" s="29"/>
      <c r="G85" s="29"/>
      <c r="H85" s="29"/>
      <c r="I85" s="29"/>
      <c r="J85" s="29"/>
      <c r="K85" s="29"/>
      <c r="L85" s="29"/>
      <c r="M85" s="29"/>
      <c r="N85" s="29"/>
      <c r="O85" s="29"/>
      <c r="P85" s="29"/>
      <c r="Q85" s="29"/>
      <c r="R85" s="23">
        <f t="shared" si="5"/>
        <v>0</v>
      </c>
    </row>
    <row r="86" spans="1:18" x14ac:dyDescent="0.3">
      <c r="A86" s="45">
        <v>346</v>
      </c>
      <c r="B86" s="48" t="s">
        <v>213</v>
      </c>
      <c r="C86" s="29"/>
      <c r="D86" s="29"/>
      <c r="E86" s="29"/>
      <c r="F86" s="29"/>
      <c r="G86" s="29"/>
      <c r="H86" s="29"/>
      <c r="I86" s="29"/>
      <c r="J86" s="29"/>
      <c r="K86" s="29"/>
      <c r="L86" s="29"/>
      <c r="M86" s="29"/>
      <c r="N86" s="29"/>
      <c r="O86" s="29"/>
      <c r="P86" s="29"/>
      <c r="Q86" s="29"/>
      <c r="R86" s="23">
        <f t="shared" si="5"/>
        <v>0</v>
      </c>
    </row>
    <row r="87" spans="1:18" x14ac:dyDescent="0.3">
      <c r="A87" s="45">
        <v>348</v>
      </c>
      <c r="B87" s="48" t="s">
        <v>214</v>
      </c>
      <c r="C87" s="29"/>
      <c r="D87" s="29"/>
      <c r="E87" s="29"/>
      <c r="F87" s="29"/>
      <c r="G87" s="29"/>
      <c r="H87" s="29"/>
      <c r="I87" s="29"/>
      <c r="J87" s="29"/>
      <c r="K87" s="29"/>
      <c r="L87" s="29"/>
      <c r="M87" s="29"/>
      <c r="N87" s="29"/>
      <c r="O87" s="29"/>
      <c r="P87" s="29"/>
      <c r="Q87" s="29"/>
      <c r="R87" s="23">
        <f t="shared" si="5"/>
        <v>0</v>
      </c>
    </row>
    <row r="88" spans="1:18" x14ac:dyDescent="0.3">
      <c r="A88" s="45">
        <v>349</v>
      </c>
      <c r="B88" s="48" t="s">
        <v>215</v>
      </c>
      <c r="C88" s="43"/>
      <c r="D88" s="43"/>
      <c r="E88" s="43"/>
      <c r="F88" s="43"/>
      <c r="G88" s="43"/>
      <c r="H88" s="43"/>
      <c r="I88" s="43"/>
      <c r="J88" s="43"/>
      <c r="K88" s="43"/>
      <c r="L88" s="43"/>
      <c r="M88" s="43"/>
      <c r="N88" s="43"/>
      <c r="O88" s="43"/>
      <c r="P88" s="43"/>
      <c r="Q88" s="43"/>
      <c r="R88" s="25">
        <f t="shared" si="5"/>
        <v>0</v>
      </c>
    </row>
    <row r="89" spans="1:18" x14ac:dyDescent="0.3">
      <c r="B89" s="40" t="s">
        <v>220</v>
      </c>
      <c r="C89" s="25">
        <f t="shared" ref="C89:R89" si="6">SUM(C54:C88)</f>
        <v>0</v>
      </c>
      <c r="D89" s="25">
        <f t="shared" si="6"/>
        <v>0</v>
      </c>
      <c r="E89" s="25">
        <f t="shared" si="6"/>
        <v>0</v>
      </c>
      <c r="F89" s="25">
        <f t="shared" si="6"/>
        <v>0</v>
      </c>
      <c r="G89" s="25">
        <f t="shared" si="6"/>
        <v>0</v>
      </c>
      <c r="H89" s="25">
        <f t="shared" si="6"/>
        <v>0</v>
      </c>
      <c r="I89" s="25">
        <f t="shared" si="6"/>
        <v>0</v>
      </c>
      <c r="J89" s="25">
        <f t="shared" si="6"/>
        <v>0</v>
      </c>
      <c r="K89" s="25">
        <f t="shared" si="6"/>
        <v>0</v>
      </c>
      <c r="L89" s="25">
        <f t="shared" si="6"/>
        <v>0</v>
      </c>
      <c r="M89" s="25">
        <f t="shared" si="6"/>
        <v>0</v>
      </c>
      <c r="N89" s="25">
        <f t="shared" si="6"/>
        <v>0</v>
      </c>
      <c r="O89" s="25">
        <f t="shared" si="6"/>
        <v>0</v>
      </c>
      <c r="P89" s="25">
        <f t="shared" si="6"/>
        <v>0</v>
      </c>
      <c r="Q89" s="25">
        <f t="shared" si="6"/>
        <v>0</v>
      </c>
      <c r="R89" s="46">
        <f t="shared" si="6"/>
        <v>0</v>
      </c>
    </row>
    <row r="90" spans="1:18" x14ac:dyDescent="0.3">
      <c r="C90" s="24"/>
      <c r="D90" s="24"/>
      <c r="E90" s="24"/>
      <c r="F90" s="24"/>
      <c r="G90" s="24"/>
      <c r="H90" s="24"/>
      <c r="I90" s="24"/>
      <c r="J90" s="24"/>
      <c r="K90" s="24"/>
      <c r="L90" s="24"/>
      <c r="M90" s="24"/>
      <c r="N90" s="24"/>
      <c r="O90" s="24"/>
      <c r="P90" s="24"/>
      <c r="Q90" s="24"/>
      <c r="R90" s="24"/>
    </row>
    <row r="91" spans="1:18" x14ac:dyDescent="0.3">
      <c r="A91" s="7">
        <v>350</v>
      </c>
      <c r="B91" s="40" t="s">
        <v>216</v>
      </c>
      <c r="C91" s="24"/>
      <c r="D91" s="24"/>
      <c r="E91" s="24"/>
      <c r="F91" s="24"/>
      <c r="G91" s="24"/>
      <c r="H91" s="24"/>
      <c r="I91" s="24"/>
      <c r="J91" s="24"/>
      <c r="K91" s="24"/>
      <c r="L91" s="24"/>
      <c r="M91" s="24"/>
      <c r="N91" s="24"/>
      <c r="O91" s="24"/>
      <c r="P91" s="24"/>
      <c r="Q91" s="24"/>
      <c r="R91" s="24"/>
    </row>
    <row r="92" spans="1:18" x14ac:dyDescent="0.3">
      <c r="A92" s="7">
        <v>351</v>
      </c>
      <c r="B92" s="47" t="s">
        <v>217</v>
      </c>
      <c r="C92" s="29"/>
      <c r="D92" s="29"/>
      <c r="E92" s="29"/>
      <c r="F92" s="29"/>
      <c r="G92" s="29"/>
      <c r="H92" s="29"/>
      <c r="I92" s="29"/>
      <c r="J92" s="29"/>
      <c r="K92" s="29"/>
      <c r="L92" s="29"/>
      <c r="M92" s="29"/>
      <c r="N92" s="29"/>
      <c r="O92" s="29"/>
      <c r="P92" s="29"/>
      <c r="Q92" s="29"/>
      <c r="R92" s="23">
        <f>SUM(C92:Q92)</f>
        <v>0</v>
      </c>
    </row>
    <row r="93" spans="1:18" x14ac:dyDescent="0.3">
      <c r="A93" s="7">
        <v>352</v>
      </c>
      <c r="B93" s="48" t="s">
        <v>218</v>
      </c>
      <c r="C93" s="29"/>
      <c r="D93" s="29"/>
      <c r="E93" s="29"/>
      <c r="F93" s="29"/>
      <c r="G93" s="29"/>
      <c r="H93" s="29"/>
      <c r="I93" s="29"/>
      <c r="J93" s="29"/>
      <c r="K93" s="29"/>
      <c r="L93" s="29"/>
      <c r="M93" s="29"/>
      <c r="N93" s="29"/>
      <c r="O93" s="29"/>
      <c r="P93" s="29"/>
      <c r="Q93" s="29"/>
      <c r="R93" s="23">
        <f>SUM(C93:Q93)</f>
        <v>0</v>
      </c>
    </row>
    <row r="94" spans="1:18" x14ac:dyDescent="0.3">
      <c r="A94" s="7">
        <v>353</v>
      </c>
      <c r="B94" s="48" t="s">
        <v>219</v>
      </c>
      <c r="C94" s="29"/>
      <c r="D94" s="29"/>
      <c r="E94" s="29"/>
      <c r="F94" s="29"/>
      <c r="G94" s="29"/>
      <c r="H94" s="29"/>
      <c r="I94" s="29"/>
      <c r="J94" s="29"/>
      <c r="K94" s="29"/>
      <c r="L94" s="29"/>
      <c r="M94" s="29"/>
      <c r="N94" s="29"/>
      <c r="O94" s="29"/>
      <c r="P94" s="29"/>
      <c r="Q94" s="29"/>
      <c r="R94" s="23">
        <f>SUM(C94:Q94)</f>
        <v>0</v>
      </c>
    </row>
    <row r="95" spans="1:18" x14ac:dyDescent="0.3">
      <c r="A95" s="7">
        <v>359</v>
      </c>
      <c r="B95" s="48" t="s">
        <v>103</v>
      </c>
      <c r="C95" s="43"/>
      <c r="D95" s="43"/>
      <c r="E95" s="43"/>
      <c r="F95" s="43"/>
      <c r="G95" s="43"/>
      <c r="H95" s="43"/>
      <c r="I95" s="43"/>
      <c r="J95" s="43"/>
      <c r="K95" s="43"/>
      <c r="L95" s="43"/>
      <c r="M95" s="43"/>
      <c r="N95" s="43"/>
      <c r="O95" s="43"/>
      <c r="P95" s="43"/>
      <c r="Q95" s="43"/>
      <c r="R95" s="23">
        <f>SUM(C95:Q95)</f>
        <v>0</v>
      </c>
    </row>
    <row r="96" spans="1:18" x14ac:dyDescent="0.3">
      <c r="B96" s="40" t="s">
        <v>221</v>
      </c>
      <c r="C96" s="25">
        <f t="shared" ref="C96:R96" si="7">SUM(C92:C95)</f>
        <v>0</v>
      </c>
      <c r="D96" s="25">
        <f t="shared" si="7"/>
        <v>0</v>
      </c>
      <c r="E96" s="25">
        <f t="shared" si="7"/>
        <v>0</v>
      </c>
      <c r="F96" s="25">
        <f t="shared" si="7"/>
        <v>0</v>
      </c>
      <c r="G96" s="25">
        <f t="shared" si="7"/>
        <v>0</v>
      </c>
      <c r="H96" s="25">
        <f t="shared" si="7"/>
        <v>0</v>
      </c>
      <c r="I96" s="25">
        <f t="shared" si="7"/>
        <v>0</v>
      </c>
      <c r="J96" s="25">
        <f t="shared" si="7"/>
        <v>0</v>
      </c>
      <c r="K96" s="25">
        <f t="shared" si="7"/>
        <v>0</v>
      </c>
      <c r="L96" s="25">
        <f t="shared" si="7"/>
        <v>0</v>
      </c>
      <c r="M96" s="25">
        <f t="shared" si="7"/>
        <v>0</v>
      </c>
      <c r="N96" s="25">
        <f t="shared" si="7"/>
        <v>0</v>
      </c>
      <c r="O96" s="25">
        <f t="shared" si="7"/>
        <v>0</v>
      </c>
      <c r="P96" s="25">
        <f t="shared" si="7"/>
        <v>0</v>
      </c>
      <c r="Q96" s="25">
        <f t="shared" si="7"/>
        <v>0</v>
      </c>
      <c r="R96" s="46">
        <f t="shared" si="7"/>
        <v>0</v>
      </c>
    </row>
    <row r="97" spans="1:19" x14ac:dyDescent="0.3">
      <c r="C97" s="24"/>
      <c r="D97" s="24"/>
      <c r="E97" s="24"/>
      <c r="F97" s="24"/>
      <c r="G97" s="24"/>
      <c r="H97" s="24"/>
      <c r="I97" s="24"/>
      <c r="J97" s="24"/>
      <c r="K97" s="24"/>
      <c r="L97" s="24"/>
      <c r="M97" s="24"/>
      <c r="N97" s="24"/>
      <c r="O97" s="24"/>
      <c r="P97" s="24"/>
      <c r="Q97" s="24"/>
      <c r="R97" s="24"/>
    </row>
    <row r="98" spans="1:19" x14ac:dyDescent="0.3">
      <c r="A98" s="7">
        <v>360</v>
      </c>
      <c r="B98" s="40" t="s">
        <v>222</v>
      </c>
      <c r="C98" s="24"/>
      <c r="D98" s="24"/>
      <c r="E98" s="24"/>
      <c r="F98" s="24"/>
      <c r="G98" s="24"/>
      <c r="H98" s="24"/>
      <c r="I98" s="24"/>
      <c r="J98" s="24"/>
      <c r="K98" s="24"/>
      <c r="L98" s="24"/>
      <c r="M98" s="24"/>
      <c r="N98" s="24"/>
      <c r="O98" s="24"/>
      <c r="P98" s="24"/>
      <c r="Q98" s="24"/>
      <c r="R98" s="24"/>
    </row>
    <row r="99" spans="1:19" x14ac:dyDescent="0.3">
      <c r="A99" s="7">
        <v>361</v>
      </c>
      <c r="B99" s="48" t="s">
        <v>223</v>
      </c>
      <c r="C99" s="29"/>
      <c r="D99" s="29"/>
      <c r="E99" s="29"/>
      <c r="F99" s="29"/>
      <c r="G99" s="29"/>
      <c r="H99" s="29"/>
      <c r="I99" s="29"/>
      <c r="J99" s="29"/>
      <c r="K99" s="29"/>
      <c r="L99" s="29"/>
      <c r="M99" s="29"/>
      <c r="N99" s="29"/>
      <c r="O99" s="29"/>
      <c r="P99" s="29"/>
      <c r="Q99" s="29"/>
      <c r="R99" s="23">
        <f t="shared" ref="R99:R104" si="8">SUM(C99:Q99)</f>
        <v>0</v>
      </c>
    </row>
    <row r="100" spans="1:19" x14ac:dyDescent="0.3">
      <c r="A100" s="7">
        <v>362</v>
      </c>
      <c r="B100" s="47" t="s">
        <v>224</v>
      </c>
      <c r="C100" s="29"/>
      <c r="D100" s="29"/>
      <c r="E100" s="29"/>
      <c r="F100" s="29"/>
      <c r="G100" s="29"/>
      <c r="H100" s="29"/>
      <c r="I100" s="29"/>
      <c r="J100" s="29"/>
      <c r="K100" s="29"/>
      <c r="L100" s="29"/>
      <c r="M100" s="29"/>
      <c r="N100" s="29"/>
      <c r="O100" s="29"/>
      <c r="P100" s="29"/>
      <c r="Q100" s="29"/>
      <c r="R100" s="23">
        <f t="shared" si="8"/>
        <v>0</v>
      </c>
    </row>
    <row r="101" spans="1:19" x14ac:dyDescent="0.3">
      <c r="A101" s="7">
        <v>363</v>
      </c>
      <c r="B101" s="48" t="s">
        <v>225</v>
      </c>
      <c r="C101" s="29"/>
      <c r="D101" s="29"/>
      <c r="E101" s="29"/>
      <c r="F101" s="29"/>
      <c r="G101" s="29"/>
      <c r="H101" s="29"/>
      <c r="I101" s="29"/>
      <c r="J101" s="29"/>
      <c r="K101" s="29"/>
      <c r="L101" s="29"/>
      <c r="M101" s="29"/>
      <c r="N101" s="29"/>
      <c r="O101" s="29"/>
      <c r="P101" s="29"/>
      <c r="Q101" s="29"/>
      <c r="R101" s="23">
        <f t="shared" si="8"/>
        <v>0</v>
      </c>
    </row>
    <row r="102" spans="1:19" x14ac:dyDescent="0.3">
      <c r="A102" s="7">
        <v>365</v>
      </c>
      <c r="B102" s="48" t="s">
        <v>226</v>
      </c>
      <c r="C102" s="29"/>
      <c r="D102" s="29"/>
      <c r="E102" s="29"/>
      <c r="F102" s="29"/>
      <c r="G102" s="29"/>
      <c r="H102" s="29"/>
      <c r="I102" s="29"/>
      <c r="J102" s="29"/>
      <c r="K102" s="29"/>
      <c r="L102" s="29"/>
      <c r="M102" s="29"/>
      <c r="N102" s="29"/>
      <c r="O102" s="29"/>
      <c r="P102" s="29"/>
      <c r="Q102" s="29"/>
      <c r="R102" s="23">
        <f t="shared" si="8"/>
        <v>0</v>
      </c>
    </row>
    <row r="103" spans="1:19" x14ac:dyDescent="0.3">
      <c r="A103" s="7">
        <v>366</v>
      </c>
      <c r="B103" s="48" t="s">
        <v>227</v>
      </c>
      <c r="C103" s="29"/>
      <c r="D103" s="29"/>
      <c r="E103" s="29"/>
      <c r="F103" s="29"/>
      <c r="G103" s="29"/>
      <c r="H103" s="29"/>
      <c r="I103" s="29"/>
      <c r="J103" s="29"/>
      <c r="K103" s="29"/>
      <c r="L103" s="29"/>
      <c r="M103" s="29"/>
      <c r="N103" s="29"/>
      <c r="O103" s="29"/>
      <c r="P103" s="29"/>
      <c r="Q103" s="29"/>
      <c r="R103" s="23">
        <f t="shared" si="8"/>
        <v>0</v>
      </c>
    </row>
    <row r="104" spans="1:19" x14ac:dyDescent="0.3">
      <c r="A104" s="7">
        <v>369</v>
      </c>
      <c r="B104" s="48" t="s">
        <v>103</v>
      </c>
      <c r="C104" s="43"/>
      <c r="D104" s="43"/>
      <c r="E104" s="43"/>
      <c r="F104" s="43"/>
      <c r="G104" s="43"/>
      <c r="H104" s="43"/>
      <c r="I104" s="43"/>
      <c r="J104" s="43"/>
      <c r="K104" s="43"/>
      <c r="L104" s="43"/>
      <c r="M104" s="43"/>
      <c r="N104" s="43"/>
      <c r="O104" s="43"/>
      <c r="P104" s="43"/>
      <c r="Q104" s="43"/>
      <c r="R104" s="25">
        <f t="shared" si="8"/>
        <v>0</v>
      </c>
    </row>
    <row r="105" spans="1:19" x14ac:dyDescent="0.3">
      <c r="B105" s="40" t="s">
        <v>228</v>
      </c>
      <c r="C105" s="25">
        <f t="shared" ref="C105:R105" si="9">SUM(C99:C104)</f>
        <v>0</v>
      </c>
      <c r="D105" s="25">
        <f t="shared" si="9"/>
        <v>0</v>
      </c>
      <c r="E105" s="25">
        <f t="shared" si="9"/>
        <v>0</v>
      </c>
      <c r="F105" s="25">
        <f t="shared" si="9"/>
        <v>0</v>
      </c>
      <c r="G105" s="25">
        <f t="shared" si="9"/>
        <v>0</v>
      </c>
      <c r="H105" s="25">
        <f t="shared" si="9"/>
        <v>0</v>
      </c>
      <c r="I105" s="25">
        <f t="shared" si="9"/>
        <v>0</v>
      </c>
      <c r="J105" s="25">
        <f t="shared" si="9"/>
        <v>0</v>
      </c>
      <c r="K105" s="25">
        <f t="shared" si="9"/>
        <v>0</v>
      </c>
      <c r="L105" s="25">
        <f t="shared" si="9"/>
        <v>0</v>
      </c>
      <c r="M105" s="25">
        <f t="shared" si="9"/>
        <v>0</v>
      </c>
      <c r="N105" s="25">
        <f t="shared" si="9"/>
        <v>0</v>
      </c>
      <c r="O105" s="25">
        <f t="shared" si="9"/>
        <v>0</v>
      </c>
      <c r="P105" s="25">
        <f t="shared" si="9"/>
        <v>0</v>
      </c>
      <c r="Q105" s="25">
        <f t="shared" si="9"/>
        <v>0</v>
      </c>
      <c r="R105" s="46">
        <f t="shared" si="9"/>
        <v>0</v>
      </c>
    </row>
    <row r="106" spans="1:19" x14ac:dyDescent="0.3">
      <c r="B106" s="20" t="s">
        <v>125</v>
      </c>
      <c r="C106" s="25">
        <f t="shared" ref="C106:R106" si="10">+C105+C96+C89+C50+C21+C19</f>
        <v>0</v>
      </c>
      <c r="D106" s="25">
        <f t="shared" si="10"/>
        <v>0</v>
      </c>
      <c r="E106" s="25">
        <f t="shared" si="10"/>
        <v>0</v>
      </c>
      <c r="F106" s="25">
        <f t="shared" si="10"/>
        <v>0</v>
      </c>
      <c r="G106" s="25">
        <f t="shared" si="10"/>
        <v>0</v>
      </c>
      <c r="H106" s="25">
        <f t="shared" si="10"/>
        <v>0</v>
      </c>
      <c r="I106" s="25">
        <f t="shared" si="10"/>
        <v>0</v>
      </c>
      <c r="J106" s="25">
        <f t="shared" si="10"/>
        <v>0</v>
      </c>
      <c r="K106" s="25">
        <f t="shared" si="10"/>
        <v>0</v>
      </c>
      <c r="L106" s="25">
        <f t="shared" si="10"/>
        <v>0</v>
      </c>
      <c r="M106" s="25">
        <f t="shared" si="10"/>
        <v>0</v>
      </c>
      <c r="N106" s="25">
        <f t="shared" si="10"/>
        <v>0</v>
      </c>
      <c r="O106" s="25">
        <f t="shared" si="10"/>
        <v>0</v>
      </c>
      <c r="P106" s="25">
        <f t="shared" si="10"/>
        <v>0</v>
      </c>
      <c r="Q106" s="25">
        <f t="shared" si="10"/>
        <v>0</v>
      </c>
      <c r="R106" s="25">
        <f t="shared" si="10"/>
        <v>0</v>
      </c>
    </row>
    <row r="107" spans="1:19" x14ac:dyDescent="0.3">
      <c r="C107" s="23"/>
      <c r="D107" s="23"/>
      <c r="E107" s="23"/>
      <c r="F107" s="23"/>
      <c r="G107" s="23"/>
      <c r="H107" s="23"/>
      <c r="I107" s="23"/>
      <c r="J107" s="23"/>
      <c r="K107" s="23"/>
      <c r="L107" s="23"/>
      <c r="M107" s="23"/>
      <c r="N107" s="23"/>
      <c r="O107" s="23"/>
      <c r="P107" s="23"/>
      <c r="Q107" s="23"/>
      <c r="R107" s="23"/>
    </row>
    <row r="108" spans="1:19" x14ac:dyDescent="0.3">
      <c r="B108" s="20" t="s">
        <v>126</v>
      </c>
      <c r="C108" s="24"/>
      <c r="D108" s="24"/>
      <c r="E108" s="24"/>
      <c r="F108" s="24"/>
      <c r="G108" s="24"/>
      <c r="H108" s="24"/>
      <c r="I108" s="24"/>
      <c r="J108" s="24"/>
      <c r="K108" s="24"/>
      <c r="L108" s="24"/>
      <c r="M108" s="24"/>
      <c r="N108" s="24"/>
      <c r="O108" s="24"/>
      <c r="P108" s="24"/>
      <c r="Q108" s="24"/>
      <c r="R108" s="24"/>
    </row>
    <row r="109" spans="1:19" x14ac:dyDescent="0.3">
      <c r="A109" s="7">
        <v>100</v>
      </c>
      <c r="B109" s="39" t="s">
        <v>185</v>
      </c>
      <c r="C109" s="24"/>
      <c r="D109" s="24"/>
      <c r="E109" s="24"/>
      <c r="F109" s="24"/>
      <c r="G109" s="24"/>
      <c r="H109" s="24"/>
      <c r="I109" s="24"/>
      <c r="J109" s="24"/>
      <c r="K109" s="24"/>
      <c r="L109" s="24"/>
      <c r="M109" s="24"/>
      <c r="N109" s="24"/>
      <c r="O109" s="24"/>
      <c r="P109" s="24"/>
      <c r="Q109" s="24"/>
      <c r="R109" s="24"/>
      <c r="S109" s="15"/>
    </row>
    <row r="110" spans="1:19" x14ac:dyDescent="0.3">
      <c r="A110" s="7">
        <v>110</v>
      </c>
      <c r="B110" s="47" t="s">
        <v>229</v>
      </c>
      <c r="C110" s="23"/>
      <c r="D110" s="23"/>
      <c r="E110" s="23"/>
      <c r="F110" s="23"/>
      <c r="G110" s="23"/>
      <c r="H110" s="23"/>
      <c r="I110" s="23"/>
      <c r="J110" s="23"/>
      <c r="K110" s="23"/>
      <c r="L110" s="23"/>
      <c r="M110" s="23"/>
      <c r="N110" s="23"/>
      <c r="O110" s="23"/>
      <c r="P110" s="23"/>
      <c r="Q110" s="23"/>
      <c r="R110" s="23"/>
    </row>
    <row r="111" spans="1:19" x14ac:dyDescent="0.3">
      <c r="A111" s="7">
        <v>111</v>
      </c>
      <c r="B111" s="51" t="s">
        <v>230</v>
      </c>
      <c r="C111" s="29"/>
      <c r="D111" s="29"/>
      <c r="E111" s="29"/>
      <c r="F111" s="29"/>
      <c r="G111" s="29"/>
      <c r="H111" s="29"/>
      <c r="I111" s="29"/>
      <c r="J111" s="29"/>
      <c r="K111" s="29"/>
      <c r="L111" s="29"/>
      <c r="M111" s="29"/>
      <c r="N111" s="29"/>
      <c r="O111" s="29"/>
      <c r="P111" s="29"/>
      <c r="Q111" s="29"/>
      <c r="R111" s="23">
        <f>SUM(C111:Q111)</f>
        <v>0</v>
      </c>
    </row>
    <row r="112" spans="1:19" x14ac:dyDescent="0.3">
      <c r="A112" s="7">
        <v>120</v>
      </c>
      <c r="B112" s="47" t="s">
        <v>231</v>
      </c>
      <c r="C112" s="29"/>
      <c r="D112" s="29"/>
      <c r="E112" s="29"/>
      <c r="F112" s="29"/>
      <c r="G112" s="29"/>
      <c r="H112" s="29"/>
      <c r="I112" s="29"/>
      <c r="J112" s="29"/>
      <c r="K112" s="29"/>
      <c r="L112" s="29"/>
      <c r="M112" s="29"/>
      <c r="N112" s="29"/>
      <c r="O112" s="29"/>
      <c r="P112" s="29"/>
      <c r="Q112" s="29"/>
      <c r="R112" s="23">
        <f>SUM(C112:Q112)</f>
        <v>0</v>
      </c>
    </row>
    <row r="113" spans="1:18" x14ac:dyDescent="0.3">
      <c r="A113" s="7">
        <v>130</v>
      </c>
      <c r="B113" s="48" t="s">
        <v>232</v>
      </c>
      <c r="C113" s="29"/>
      <c r="D113" s="29"/>
      <c r="E113" s="29"/>
      <c r="F113" s="29"/>
      <c r="G113" s="29"/>
      <c r="H113" s="29"/>
      <c r="I113" s="29"/>
      <c r="J113" s="29"/>
      <c r="K113" s="29"/>
      <c r="L113" s="29"/>
      <c r="M113" s="29"/>
      <c r="N113" s="29"/>
      <c r="O113" s="29"/>
      <c r="P113" s="29"/>
      <c r="Q113" s="29"/>
      <c r="R113" s="23">
        <f>SUM(C113:Q113)</f>
        <v>0</v>
      </c>
    </row>
    <row r="114" spans="1:18" x14ac:dyDescent="0.3">
      <c r="A114" s="7">
        <v>140</v>
      </c>
      <c r="B114" s="48" t="s">
        <v>233</v>
      </c>
      <c r="C114" s="23"/>
      <c r="D114" s="23"/>
      <c r="E114" s="23"/>
      <c r="F114" s="23"/>
      <c r="G114" s="23"/>
      <c r="H114" s="23"/>
      <c r="I114" s="23"/>
      <c r="J114" s="23"/>
      <c r="K114" s="23"/>
      <c r="L114" s="23"/>
      <c r="M114" s="23"/>
      <c r="N114" s="23"/>
      <c r="O114" s="23"/>
      <c r="P114" s="23"/>
      <c r="Q114" s="23"/>
      <c r="R114" s="23"/>
    </row>
    <row r="115" spans="1:18" x14ac:dyDescent="0.3">
      <c r="A115" s="7">
        <v>141</v>
      </c>
      <c r="B115" s="51" t="s">
        <v>234</v>
      </c>
      <c r="C115" s="29"/>
      <c r="D115" s="29"/>
      <c r="E115" s="29"/>
      <c r="F115" s="29"/>
      <c r="G115" s="29"/>
      <c r="H115" s="29"/>
      <c r="I115" s="29"/>
      <c r="J115" s="29"/>
      <c r="K115" s="29"/>
      <c r="L115" s="29"/>
      <c r="M115" s="29"/>
      <c r="N115" s="29"/>
      <c r="O115" s="29"/>
      <c r="P115" s="29"/>
      <c r="Q115" s="29"/>
      <c r="R115" s="23">
        <f>SUM(C115:Q115)</f>
        <v>0</v>
      </c>
    </row>
    <row r="116" spans="1:18" x14ac:dyDescent="0.3">
      <c r="A116" s="7">
        <v>142</v>
      </c>
      <c r="B116" s="50" t="s">
        <v>235</v>
      </c>
      <c r="C116" s="29"/>
      <c r="D116" s="29"/>
      <c r="E116" s="29"/>
      <c r="F116" s="29"/>
      <c r="G116" s="29"/>
      <c r="H116" s="29"/>
      <c r="I116" s="29"/>
      <c r="J116" s="29"/>
      <c r="K116" s="29"/>
      <c r="L116" s="29"/>
      <c r="M116" s="29"/>
      <c r="N116" s="29"/>
      <c r="O116" s="29"/>
      <c r="P116" s="29"/>
      <c r="Q116" s="29"/>
      <c r="R116" s="23">
        <f>SUM(C116:Q116)</f>
        <v>0</v>
      </c>
    </row>
    <row r="117" spans="1:18" x14ac:dyDescent="0.3">
      <c r="A117" s="7">
        <v>143</v>
      </c>
      <c r="B117" s="50" t="s">
        <v>236</v>
      </c>
      <c r="C117" s="29"/>
      <c r="D117" s="29"/>
      <c r="E117" s="29"/>
      <c r="F117" s="29"/>
      <c r="G117" s="29"/>
      <c r="H117" s="29"/>
      <c r="I117" s="29"/>
      <c r="J117" s="29"/>
      <c r="K117" s="29"/>
      <c r="L117" s="29"/>
      <c r="M117" s="29"/>
      <c r="N117" s="29"/>
      <c r="O117" s="29"/>
      <c r="P117" s="29"/>
      <c r="Q117" s="29"/>
      <c r="R117" s="23">
        <f>SUM(C117:Q117)</f>
        <v>0</v>
      </c>
    </row>
    <row r="118" spans="1:18" x14ac:dyDescent="0.3">
      <c r="A118" s="7">
        <v>149</v>
      </c>
      <c r="B118" s="50" t="s">
        <v>103</v>
      </c>
      <c r="C118" s="29"/>
      <c r="D118" s="29"/>
      <c r="E118" s="29"/>
      <c r="F118" s="29"/>
      <c r="G118" s="29"/>
      <c r="H118" s="29"/>
      <c r="I118" s="29"/>
      <c r="J118" s="29"/>
      <c r="K118" s="29"/>
      <c r="L118" s="29"/>
      <c r="M118" s="29"/>
      <c r="N118" s="29"/>
      <c r="O118" s="29"/>
      <c r="P118" s="29"/>
      <c r="Q118" s="29"/>
      <c r="R118" s="23">
        <f>SUM(C118:Q118)</f>
        <v>0</v>
      </c>
    </row>
    <row r="119" spans="1:18" x14ac:dyDescent="0.3">
      <c r="A119" s="7">
        <v>150</v>
      </c>
      <c r="B119" s="48" t="s">
        <v>237</v>
      </c>
      <c r="C119" s="23"/>
      <c r="D119" s="23"/>
      <c r="E119" s="23"/>
      <c r="F119" s="23"/>
      <c r="G119" s="23"/>
      <c r="H119" s="23"/>
      <c r="I119" s="23"/>
      <c r="J119" s="23"/>
      <c r="K119" s="23"/>
      <c r="L119" s="23"/>
      <c r="M119" s="23"/>
      <c r="N119" s="23"/>
      <c r="O119" s="23"/>
      <c r="P119" s="23"/>
      <c r="Q119" s="23"/>
      <c r="R119" s="23"/>
    </row>
    <row r="120" spans="1:18" x14ac:dyDescent="0.3">
      <c r="A120" s="7">
        <v>151</v>
      </c>
      <c r="B120" s="51" t="s">
        <v>238</v>
      </c>
      <c r="C120" s="29"/>
      <c r="D120" s="29"/>
      <c r="E120" s="29"/>
      <c r="F120" s="29"/>
      <c r="G120" s="29"/>
      <c r="H120" s="29"/>
      <c r="I120" s="29"/>
      <c r="J120" s="29"/>
      <c r="K120" s="29"/>
      <c r="L120" s="29"/>
      <c r="M120" s="29"/>
      <c r="N120" s="29"/>
      <c r="O120" s="29"/>
      <c r="P120" s="29"/>
      <c r="Q120" s="29"/>
      <c r="R120" s="23">
        <f>SUM(C120:Q120)</f>
        <v>0</v>
      </c>
    </row>
    <row r="121" spans="1:18" x14ac:dyDescent="0.3">
      <c r="A121" s="7">
        <v>152</v>
      </c>
      <c r="B121" s="50" t="s">
        <v>239</v>
      </c>
      <c r="C121" s="29"/>
      <c r="D121" s="29"/>
      <c r="E121" s="29"/>
      <c r="F121" s="29"/>
      <c r="G121" s="29"/>
      <c r="H121" s="29"/>
      <c r="I121" s="29"/>
      <c r="J121" s="29"/>
      <c r="K121" s="29"/>
      <c r="L121" s="29"/>
      <c r="M121" s="29"/>
      <c r="N121" s="29"/>
      <c r="O121" s="29"/>
      <c r="P121" s="29"/>
      <c r="Q121" s="29"/>
      <c r="R121" s="23">
        <f>SUM(C121:Q121)</f>
        <v>0</v>
      </c>
    </row>
    <row r="122" spans="1:18" x14ac:dyDescent="0.3">
      <c r="A122" s="7">
        <v>153</v>
      </c>
      <c r="B122" s="50" t="s">
        <v>240</v>
      </c>
      <c r="C122" s="29"/>
      <c r="D122" s="29"/>
      <c r="E122" s="29"/>
      <c r="F122" s="29"/>
      <c r="G122" s="29"/>
      <c r="H122" s="29"/>
      <c r="I122" s="29"/>
      <c r="J122" s="29"/>
      <c r="K122" s="29"/>
      <c r="L122" s="29"/>
      <c r="M122" s="29"/>
      <c r="N122" s="29"/>
      <c r="O122" s="29"/>
      <c r="P122" s="29"/>
      <c r="Q122" s="29"/>
      <c r="R122" s="23">
        <f>SUM(C122:Q122)</f>
        <v>0</v>
      </c>
    </row>
    <row r="123" spans="1:18" x14ac:dyDescent="0.3">
      <c r="A123" s="7">
        <v>154</v>
      </c>
      <c r="B123" s="50" t="s">
        <v>170</v>
      </c>
      <c r="C123" s="29"/>
      <c r="D123" s="29"/>
      <c r="E123" s="29"/>
      <c r="F123" s="29"/>
      <c r="G123" s="87"/>
      <c r="H123" s="87"/>
      <c r="I123" s="87"/>
      <c r="J123" s="87"/>
      <c r="K123" s="87"/>
      <c r="L123" s="87"/>
      <c r="M123" s="87"/>
      <c r="N123" s="87"/>
      <c r="O123" s="87"/>
      <c r="P123" s="87"/>
      <c r="Q123" s="87"/>
      <c r="R123" s="23">
        <f>SUM(C123:Q123)</f>
        <v>0</v>
      </c>
    </row>
    <row r="124" spans="1:18" x14ac:dyDescent="0.3">
      <c r="A124" s="7">
        <v>159</v>
      </c>
      <c r="B124" s="50" t="s">
        <v>818</v>
      </c>
      <c r="C124" s="218"/>
      <c r="D124" s="218"/>
      <c r="E124" s="218"/>
      <c r="F124" s="218"/>
      <c r="G124" s="88"/>
      <c r="H124" s="88"/>
      <c r="I124" s="88"/>
      <c r="J124" s="88"/>
      <c r="K124" s="88"/>
      <c r="L124" s="88"/>
      <c r="M124" s="88"/>
      <c r="N124" s="88"/>
      <c r="O124" s="88"/>
      <c r="P124" s="88"/>
      <c r="Q124" s="88"/>
      <c r="R124" s="23">
        <f>SUM(C124:Q124)</f>
        <v>0</v>
      </c>
    </row>
    <row r="125" spans="1:18" x14ac:dyDescent="0.3">
      <c r="A125" s="119" t="s">
        <v>836</v>
      </c>
      <c r="B125" s="47" t="s">
        <v>837</v>
      </c>
      <c r="C125" s="23"/>
      <c r="D125" s="23"/>
      <c r="E125" s="23"/>
      <c r="F125" s="23"/>
      <c r="G125" s="23"/>
      <c r="H125" s="23"/>
      <c r="I125" s="23"/>
      <c r="J125" s="23"/>
      <c r="K125" s="23"/>
      <c r="L125" s="23"/>
      <c r="M125" s="23"/>
      <c r="N125" s="23"/>
      <c r="O125" s="23"/>
      <c r="P125" s="23"/>
      <c r="Q125" s="23"/>
      <c r="R125" s="23"/>
    </row>
    <row r="126" spans="1:18" x14ac:dyDescent="0.3">
      <c r="A126" s="7">
        <v>161</v>
      </c>
      <c r="B126" s="51" t="s">
        <v>241</v>
      </c>
      <c r="C126" s="29"/>
      <c r="D126" s="29"/>
      <c r="E126" s="29"/>
      <c r="F126" s="29"/>
      <c r="G126" s="29"/>
      <c r="H126" s="29"/>
      <c r="I126" s="29"/>
      <c r="J126" s="29"/>
      <c r="K126" s="29"/>
      <c r="L126" s="29"/>
      <c r="M126" s="29"/>
      <c r="N126" s="29"/>
      <c r="O126" s="29"/>
      <c r="P126" s="29"/>
      <c r="Q126" s="29"/>
      <c r="R126" s="23">
        <f t="shared" ref="R126:R137" si="11">SUM(C126:Q126)</f>
        <v>0</v>
      </c>
    </row>
    <row r="127" spans="1:18" x14ac:dyDescent="0.3">
      <c r="A127" s="7">
        <v>162</v>
      </c>
      <c r="B127" s="50" t="s">
        <v>242</v>
      </c>
      <c r="C127" s="29"/>
      <c r="D127" s="29"/>
      <c r="E127" s="29"/>
      <c r="F127" s="29"/>
      <c r="G127" s="29"/>
      <c r="H127" s="29"/>
      <c r="I127" s="29"/>
      <c r="J127" s="29"/>
      <c r="K127" s="29"/>
      <c r="L127" s="29"/>
      <c r="M127" s="29"/>
      <c r="N127" s="29"/>
      <c r="O127" s="29"/>
      <c r="P127" s="29"/>
      <c r="Q127" s="29"/>
      <c r="R127" s="23">
        <f t="shared" si="11"/>
        <v>0</v>
      </c>
    </row>
    <row r="128" spans="1:18" x14ac:dyDescent="0.3">
      <c r="A128" s="7">
        <v>163</v>
      </c>
      <c r="B128" s="50" t="s">
        <v>243</v>
      </c>
      <c r="C128" s="29"/>
      <c r="D128" s="29"/>
      <c r="E128" s="29"/>
      <c r="F128" s="29"/>
      <c r="G128" s="29"/>
      <c r="H128" s="29"/>
      <c r="I128" s="29"/>
      <c r="J128" s="29"/>
      <c r="K128" s="29"/>
      <c r="L128" s="29"/>
      <c r="M128" s="29"/>
      <c r="N128" s="29"/>
      <c r="O128" s="29"/>
      <c r="P128" s="29"/>
      <c r="Q128" s="29"/>
      <c r="R128" s="23">
        <f t="shared" si="11"/>
        <v>0</v>
      </c>
    </row>
    <row r="129" spans="1:18" x14ac:dyDescent="0.3">
      <c r="A129" s="7">
        <v>164</v>
      </c>
      <c r="B129" s="50" t="s">
        <v>244</v>
      </c>
      <c r="C129" s="29"/>
      <c r="D129" s="29"/>
      <c r="E129" s="29"/>
      <c r="F129" s="29"/>
      <c r="G129" s="29"/>
      <c r="H129" s="29"/>
      <c r="I129" s="29"/>
      <c r="J129" s="29"/>
      <c r="K129" s="29"/>
      <c r="L129" s="29"/>
      <c r="M129" s="29"/>
      <c r="N129" s="29"/>
      <c r="O129" s="29"/>
      <c r="P129" s="29"/>
      <c r="Q129" s="29"/>
      <c r="R129" s="23">
        <f t="shared" si="11"/>
        <v>0</v>
      </c>
    </row>
    <row r="130" spans="1:18" x14ac:dyDescent="0.3">
      <c r="A130" s="7">
        <v>165</v>
      </c>
      <c r="B130" s="51" t="s">
        <v>202</v>
      </c>
      <c r="C130" s="29"/>
      <c r="D130" s="29"/>
      <c r="E130" s="29"/>
      <c r="F130" s="29"/>
      <c r="G130" s="29"/>
      <c r="H130" s="29"/>
      <c r="I130" s="29"/>
      <c r="J130" s="29"/>
      <c r="K130" s="29"/>
      <c r="L130" s="29"/>
      <c r="M130" s="29"/>
      <c r="N130" s="29"/>
      <c r="O130" s="29"/>
      <c r="P130" s="29"/>
      <c r="Q130" s="29"/>
      <c r="R130" s="23">
        <f t="shared" si="11"/>
        <v>0</v>
      </c>
    </row>
    <row r="131" spans="1:18" x14ac:dyDescent="0.3">
      <c r="A131" s="7">
        <v>166</v>
      </c>
      <c r="B131" s="50" t="s">
        <v>245</v>
      </c>
      <c r="C131" s="29"/>
      <c r="D131" s="29"/>
      <c r="E131" s="29"/>
      <c r="F131" s="29"/>
      <c r="G131" s="29"/>
      <c r="H131" s="29"/>
      <c r="I131" s="29"/>
      <c r="J131" s="29"/>
      <c r="K131" s="29"/>
      <c r="L131" s="29"/>
      <c r="M131" s="29"/>
      <c r="N131" s="29"/>
      <c r="O131" s="29"/>
      <c r="P131" s="29"/>
      <c r="Q131" s="29"/>
      <c r="R131" s="23">
        <f t="shared" si="11"/>
        <v>0</v>
      </c>
    </row>
    <row r="132" spans="1:18" x14ac:dyDescent="0.3">
      <c r="A132" s="7">
        <v>167</v>
      </c>
      <c r="B132" s="50" t="s">
        <v>246</v>
      </c>
      <c r="C132" s="29"/>
      <c r="D132" s="29"/>
      <c r="E132" s="29"/>
      <c r="F132" s="29"/>
      <c r="G132" s="29"/>
      <c r="H132" s="29"/>
      <c r="I132" s="29"/>
      <c r="J132" s="29"/>
      <c r="K132" s="29"/>
      <c r="L132" s="29"/>
      <c r="M132" s="29"/>
      <c r="N132" s="29"/>
      <c r="O132" s="29"/>
      <c r="P132" s="29"/>
      <c r="Q132" s="29"/>
      <c r="R132" s="23">
        <f t="shared" si="11"/>
        <v>0</v>
      </c>
    </row>
    <row r="133" spans="1:18" x14ac:dyDescent="0.3">
      <c r="A133" s="7">
        <v>168</v>
      </c>
      <c r="B133" s="50" t="s">
        <v>247</v>
      </c>
      <c r="C133" s="29"/>
      <c r="D133" s="29"/>
      <c r="E133" s="29"/>
      <c r="F133" s="29"/>
      <c r="G133" s="29"/>
      <c r="H133" s="29"/>
      <c r="I133" s="29"/>
      <c r="J133" s="29"/>
      <c r="K133" s="29"/>
      <c r="L133" s="29"/>
      <c r="M133" s="29"/>
      <c r="N133" s="29"/>
      <c r="O133" s="29"/>
      <c r="P133" s="29"/>
      <c r="Q133" s="29"/>
      <c r="R133" s="23">
        <f t="shared" si="11"/>
        <v>0</v>
      </c>
    </row>
    <row r="134" spans="1:18" x14ac:dyDescent="0.3">
      <c r="A134" s="7">
        <v>169</v>
      </c>
      <c r="B134" s="50" t="s">
        <v>103</v>
      </c>
      <c r="C134" s="29"/>
      <c r="D134" s="29"/>
      <c r="E134" s="29"/>
      <c r="F134" s="29"/>
      <c r="G134" s="29"/>
      <c r="H134" s="29"/>
      <c r="I134" s="29"/>
      <c r="J134" s="29"/>
      <c r="K134" s="29"/>
      <c r="L134" s="29"/>
      <c r="M134" s="29"/>
      <c r="N134" s="29"/>
      <c r="O134" s="29"/>
      <c r="P134" s="29"/>
      <c r="Q134" s="29"/>
      <c r="R134" s="23">
        <f t="shared" si="11"/>
        <v>0</v>
      </c>
    </row>
    <row r="135" spans="1:18" x14ac:dyDescent="0.3">
      <c r="A135" s="7">
        <v>170</v>
      </c>
      <c r="B135" s="50" t="s">
        <v>248</v>
      </c>
      <c r="C135" s="29"/>
      <c r="D135" s="29"/>
      <c r="E135" s="29"/>
      <c r="F135" s="29"/>
      <c r="G135" s="29"/>
      <c r="H135" s="29"/>
      <c r="I135" s="29"/>
      <c r="J135" s="29"/>
      <c r="K135" s="29"/>
      <c r="L135" s="29"/>
      <c r="M135" s="29"/>
      <c r="N135" s="29"/>
      <c r="O135" s="29"/>
      <c r="P135" s="29"/>
      <c r="Q135" s="29"/>
      <c r="R135" s="23">
        <f t="shared" si="11"/>
        <v>0</v>
      </c>
    </row>
    <row r="136" spans="1:18" x14ac:dyDescent="0.3">
      <c r="A136" s="7">
        <v>171</v>
      </c>
      <c r="B136" s="50" t="s">
        <v>249</v>
      </c>
      <c r="C136" s="29"/>
      <c r="D136" s="29"/>
      <c r="E136" s="29"/>
      <c r="F136" s="29"/>
      <c r="G136" s="29"/>
      <c r="H136" s="29"/>
      <c r="I136" s="29"/>
      <c r="J136" s="29"/>
      <c r="K136" s="29"/>
      <c r="L136" s="29"/>
      <c r="M136" s="29"/>
      <c r="N136" s="29"/>
      <c r="O136" s="29"/>
      <c r="P136" s="29"/>
      <c r="Q136" s="29"/>
      <c r="R136" s="23">
        <f t="shared" si="11"/>
        <v>0</v>
      </c>
    </row>
    <row r="137" spans="1:18" x14ac:dyDescent="0.3">
      <c r="A137" s="7">
        <v>172</v>
      </c>
      <c r="B137" s="50" t="s">
        <v>250</v>
      </c>
      <c r="C137" s="43"/>
      <c r="D137" s="43"/>
      <c r="E137" s="43"/>
      <c r="F137" s="43"/>
      <c r="G137" s="43"/>
      <c r="H137" s="43"/>
      <c r="I137" s="43"/>
      <c r="J137" s="43"/>
      <c r="K137" s="43"/>
      <c r="L137" s="43"/>
      <c r="M137" s="43"/>
      <c r="N137" s="43"/>
      <c r="O137" s="43"/>
      <c r="P137" s="43"/>
      <c r="Q137" s="43"/>
      <c r="R137" s="25">
        <f t="shared" si="11"/>
        <v>0</v>
      </c>
    </row>
    <row r="138" spans="1:18" x14ac:dyDescent="0.3">
      <c r="B138" s="7" t="s">
        <v>127</v>
      </c>
      <c r="C138" s="25">
        <f t="shared" ref="C138:R138" si="12">SUM(C111:C137)</f>
        <v>0</v>
      </c>
      <c r="D138" s="25">
        <f t="shared" si="12"/>
        <v>0</v>
      </c>
      <c r="E138" s="25">
        <f t="shared" si="12"/>
        <v>0</v>
      </c>
      <c r="F138" s="25">
        <f t="shared" si="12"/>
        <v>0</v>
      </c>
      <c r="G138" s="25">
        <f t="shared" si="12"/>
        <v>0</v>
      </c>
      <c r="H138" s="25">
        <f t="shared" si="12"/>
        <v>0</v>
      </c>
      <c r="I138" s="25">
        <f t="shared" si="12"/>
        <v>0</v>
      </c>
      <c r="J138" s="25">
        <f t="shared" si="12"/>
        <v>0</v>
      </c>
      <c r="K138" s="25">
        <f t="shared" si="12"/>
        <v>0</v>
      </c>
      <c r="L138" s="25">
        <f t="shared" si="12"/>
        <v>0</v>
      </c>
      <c r="M138" s="25">
        <f t="shared" si="12"/>
        <v>0</v>
      </c>
      <c r="N138" s="25">
        <f t="shared" si="12"/>
        <v>0</v>
      </c>
      <c r="O138" s="25">
        <f t="shared" si="12"/>
        <v>0</v>
      </c>
      <c r="P138" s="25">
        <f t="shared" si="12"/>
        <v>0</v>
      </c>
      <c r="Q138" s="25">
        <f t="shared" si="12"/>
        <v>0</v>
      </c>
      <c r="R138" s="46">
        <f t="shared" si="12"/>
        <v>0</v>
      </c>
    </row>
    <row r="139" spans="1:18" x14ac:dyDescent="0.3">
      <c r="C139" s="24"/>
      <c r="D139" s="24"/>
      <c r="E139" s="24"/>
      <c r="F139" s="24"/>
      <c r="G139" s="24"/>
      <c r="H139" s="24"/>
      <c r="I139" s="24"/>
      <c r="J139" s="24"/>
      <c r="K139" s="24"/>
      <c r="L139" s="24"/>
      <c r="M139" s="24"/>
      <c r="N139" s="24"/>
      <c r="O139" s="24"/>
      <c r="P139" s="24"/>
      <c r="Q139" s="24"/>
      <c r="R139" s="24"/>
    </row>
    <row r="140" spans="1:18" x14ac:dyDescent="0.3">
      <c r="A140" s="7">
        <v>200</v>
      </c>
      <c r="B140" s="39" t="s">
        <v>192</v>
      </c>
      <c r="C140" s="24"/>
      <c r="D140" s="24"/>
      <c r="E140" s="24"/>
      <c r="F140" s="24"/>
      <c r="G140" s="24"/>
      <c r="H140" s="24"/>
      <c r="I140" s="24"/>
      <c r="J140" s="24"/>
      <c r="K140" s="24"/>
      <c r="L140" s="24"/>
      <c r="M140" s="24"/>
      <c r="N140" s="24"/>
      <c r="O140" s="24"/>
      <c r="P140" s="24"/>
      <c r="Q140" s="24"/>
      <c r="R140" s="24"/>
    </row>
    <row r="141" spans="1:18" x14ac:dyDescent="0.3">
      <c r="A141" s="7">
        <v>210</v>
      </c>
      <c r="B141" s="47" t="s">
        <v>251</v>
      </c>
      <c r="C141" s="23"/>
      <c r="D141" s="23"/>
      <c r="E141" s="23"/>
      <c r="F141" s="23"/>
      <c r="G141" s="23"/>
      <c r="H141" s="23"/>
      <c r="I141" s="23"/>
      <c r="J141" s="23"/>
      <c r="K141" s="23"/>
      <c r="L141" s="23"/>
      <c r="M141" s="23"/>
      <c r="N141" s="23"/>
      <c r="O141" s="23"/>
      <c r="P141" s="23"/>
      <c r="Q141" s="23"/>
      <c r="R141" s="23"/>
    </row>
    <row r="142" spans="1:18" x14ac:dyDescent="0.3">
      <c r="A142" s="7">
        <v>211</v>
      </c>
      <c r="B142" s="50" t="s">
        <v>252</v>
      </c>
      <c r="C142" s="29"/>
      <c r="D142" s="29"/>
      <c r="E142" s="29"/>
      <c r="F142" s="29"/>
      <c r="G142" s="29"/>
      <c r="H142" s="29"/>
      <c r="I142" s="29"/>
      <c r="J142" s="29"/>
      <c r="K142" s="29"/>
      <c r="L142" s="29"/>
      <c r="M142" s="29"/>
      <c r="N142" s="29"/>
      <c r="O142" s="29"/>
      <c r="P142" s="29"/>
      <c r="Q142" s="29"/>
      <c r="R142" s="23">
        <f t="shared" ref="R142:R147" si="13">SUM(C142:Q142)</f>
        <v>0</v>
      </c>
    </row>
    <row r="143" spans="1:18" x14ac:dyDescent="0.3">
      <c r="A143" s="7">
        <v>212</v>
      </c>
      <c r="B143" s="51" t="s">
        <v>253</v>
      </c>
      <c r="C143" s="29"/>
      <c r="D143" s="29"/>
      <c r="E143" s="29"/>
      <c r="F143" s="29"/>
      <c r="G143" s="29"/>
      <c r="H143" s="29"/>
      <c r="I143" s="29"/>
      <c r="J143" s="29"/>
      <c r="K143" s="29"/>
      <c r="L143" s="29"/>
      <c r="M143" s="29"/>
      <c r="N143" s="29"/>
      <c r="O143" s="29"/>
      <c r="P143" s="29"/>
      <c r="Q143" s="29"/>
      <c r="R143" s="23">
        <f t="shared" si="13"/>
        <v>0</v>
      </c>
    </row>
    <row r="144" spans="1:18" x14ac:dyDescent="0.3">
      <c r="A144" s="7">
        <v>213</v>
      </c>
      <c r="B144" s="50" t="s">
        <v>254</v>
      </c>
      <c r="C144" s="29"/>
      <c r="D144" s="29"/>
      <c r="E144" s="29"/>
      <c r="F144" s="29"/>
      <c r="G144" s="29"/>
      <c r="H144" s="29"/>
      <c r="I144" s="29"/>
      <c r="J144" s="29"/>
      <c r="K144" s="29"/>
      <c r="L144" s="29"/>
      <c r="M144" s="29"/>
      <c r="N144" s="29"/>
      <c r="O144" s="29"/>
      <c r="P144" s="29"/>
      <c r="Q144" s="29"/>
      <c r="R144" s="23">
        <f t="shared" si="13"/>
        <v>0</v>
      </c>
    </row>
    <row r="145" spans="1:18" x14ac:dyDescent="0.3">
      <c r="A145" s="7">
        <v>214</v>
      </c>
      <c r="B145" s="50" t="s">
        <v>255</v>
      </c>
      <c r="C145" s="29"/>
      <c r="D145" s="29"/>
      <c r="E145" s="29"/>
      <c r="F145" s="29"/>
      <c r="G145" s="29"/>
      <c r="H145" s="29"/>
      <c r="I145" s="29"/>
      <c r="J145" s="29"/>
      <c r="K145" s="29"/>
      <c r="L145" s="29"/>
      <c r="M145" s="29"/>
      <c r="N145" s="29"/>
      <c r="O145" s="29"/>
      <c r="P145" s="29"/>
      <c r="Q145" s="29"/>
      <c r="R145" s="23">
        <f t="shared" si="13"/>
        <v>0</v>
      </c>
    </row>
    <row r="146" spans="1:18" x14ac:dyDescent="0.3">
      <c r="A146" s="7">
        <v>215</v>
      </c>
      <c r="B146" s="50" t="s">
        <v>256</v>
      </c>
      <c r="C146" s="29"/>
      <c r="D146" s="29"/>
      <c r="E146" s="29"/>
      <c r="F146" s="29"/>
      <c r="G146" s="29"/>
      <c r="H146" s="29"/>
      <c r="I146" s="29"/>
      <c r="J146" s="29"/>
      <c r="K146" s="29"/>
      <c r="L146" s="29"/>
      <c r="M146" s="29"/>
      <c r="N146" s="29"/>
      <c r="O146" s="29"/>
      <c r="P146" s="29"/>
      <c r="Q146" s="29"/>
      <c r="R146" s="23">
        <f t="shared" si="13"/>
        <v>0</v>
      </c>
    </row>
    <row r="147" spans="1:18" x14ac:dyDescent="0.3">
      <c r="A147" s="7">
        <v>219</v>
      </c>
      <c r="B147" s="50" t="s">
        <v>257</v>
      </c>
      <c r="C147" s="29"/>
      <c r="D147" s="29"/>
      <c r="E147" s="29"/>
      <c r="F147" s="29"/>
      <c r="G147" s="29"/>
      <c r="H147" s="29"/>
      <c r="I147" s="29"/>
      <c r="J147" s="29"/>
      <c r="K147" s="29"/>
      <c r="L147" s="29"/>
      <c r="M147" s="29"/>
      <c r="N147" s="29"/>
      <c r="O147" s="29"/>
      <c r="P147" s="29"/>
      <c r="Q147" s="29"/>
      <c r="R147" s="23">
        <f t="shared" si="13"/>
        <v>0</v>
      </c>
    </row>
    <row r="148" spans="1:18" x14ac:dyDescent="0.3">
      <c r="A148" s="7">
        <v>220</v>
      </c>
      <c r="B148" s="47" t="s">
        <v>258</v>
      </c>
      <c r="C148" s="23"/>
      <c r="D148" s="23"/>
      <c r="E148" s="23"/>
      <c r="F148" s="23"/>
      <c r="G148" s="23"/>
      <c r="H148" s="23"/>
      <c r="I148" s="23"/>
      <c r="J148" s="23"/>
      <c r="K148" s="23"/>
      <c r="L148" s="23"/>
      <c r="M148" s="23"/>
      <c r="N148" s="23"/>
      <c r="O148" s="23"/>
      <c r="P148" s="23"/>
      <c r="Q148" s="23"/>
      <c r="R148" s="23"/>
    </row>
    <row r="149" spans="1:18" x14ac:dyDescent="0.3">
      <c r="A149" s="7">
        <v>221</v>
      </c>
      <c r="B149" s="50" t="s">
        <v>259</v>
      </c>
      <c r="C149" s="29"/>
      <c r="D149" s="29"/>
      <c r="E149" s="29"/>
      <c r="F149" s="29"/>
      <c r="G149" s="29"/>
      <c r="H149" s="29"/>
      <c r="I149" s="29"/>
      <c r="J149" s="29"/>
      <c r="K149" s="29"/>
      <c r="L149" s="29"/>
      <c r="M149" s="29"/>
      <c r="N149" s="29"/>
      <c r="O149" s="29"/>
      <c r="P149" s="29"/>
      <c r="Q149" s="29"/>
      <c r="R149" s="23">
        <f>SUM(C149:Q149)</f>
        <v>0</v>
      </c>
    </row>
    <row r="150" spans="1:18" x14ac:dyDescent="0.3">
      <c r="A150" s="7">
        <v>222</v>
      </c>
      <c r="B150" s="50" t="s">
        <v>260</v>
      </c>
      <c r="C150" s="29"/>
      <c r="D150" s="29"/>
      <c r="E150" s="29"/>
      <c r="F150" s="29"/>
      <c r="G150" s="29"/>
      <c r="H150" s="29"/>
      <c r="I150" s="29"/>
      <c r="J150" s="29"/>
      <c r="K150" s="29"/>
      <c r="L150" s="29"/>
      <c r="M150" s="29"/>
      <c r="N150" s="29"/>
      <c r="O150" s="29"/>
      <c r="P150" s="29"/>
      <c r="Q150" s="29"/>
      <c r="R150" s="23">
        <f>SUM(C150:Q150)</f>
        <v>0</v>
      </c>
    </row>
    <row r="151" spans="1:18" x14ac:dyDescent="0.3">
      <c r="A151" s="7">
        <v>223</v>
      </c>
      <c r="B151" s="50" t="s">
        <v>261</v>
      </c>
      <c r="C151" s="29"/>
      <c r="D151" s="29"/>
      <c r="E151" s="29"/>
      <c r="F151" s="29"/>
      <c r="G151" s="29"/>
      <c r="H151" s="29"/>
      <c r="I151" s="29"/>
      <c r="J151" s="29"/>
      <c r="K151" s="29"/>
      <c r="L151" s="29"/>
      <c r="M151" s="29"/>
      <c r="N151" s="29"/>
      <c r="O151" s="29"/>
      <c r="P151" s="29"/>
      <c r="Q151" s="29"/>
      <c r="R151" s="23">
        <f>SUM(C151:Q151)</f>
        <v>0</v>
      </c>
    </row>
    <row r="152" spans="1:18" x14ac:dyDescent="0.3">
      <c r="A152" s="7">
        <v>225</v>
      </c>
      <c r="B152" s="50" t="s">
        <v>262</v>
      </c>
      <c r="C152" s="29"/>
      <c r="D152" s="29"/>
      <c r="E152" s="29"/>
      <c r="F152" s="29"/>
      <c r="G152" s="29"/>
      <c r="H152" s="29"/>
      <c r="I152" s="29"/>
      <c r="J152" s="29"/>
      <c r="K152" s="29"/>
      <c r="L152" s="29"/>
      <c r="M152" s="29"/>
      <c r="N152" s="29"/>
      <c r="O152" s="29"/>
      <c r="P152" s="29"/>
      <c r="Q152" s="29"/>
      <c r="R152" s="23">
        <f>SUM(C152:Q152)</f>
        <v>0</v>
      </c>
    </row>
    <row r="153" spans="1:18" x14ac:dyDescent="0.3">
      <c r="A153" s="7">
        <v>229</v>
      </c>
      <c r="B153" s="50" t="s">
        <v>263</v>
      </c>
      <c r="C153" s="43"/>
      <c r="D153" s="43"/>
      <c r="E153" s="43"/>
      <c r="F153" s="43"/>
      <c r="G153" s="43"/>
      <c r="H153" s="43"/>
      <c r="I153" s="43"/>
      <c r="J153" s="43"/>
      <c r="K153" s="43"/>
      <c r="L153" s="43"/>
      <c r="M153" s="43"/>
      <c r="N153" s="43"/>
      <c r="O153" s="43"/>
      <c r="P153" s="43"/>
      <c r="Q153" s="43"/>
      <c r="R153" s="25">
        <f>SUM(C153:Q153)</f>
        <v>0</v>
      </c>
    </row>
    <row r="154" spans="1:18" x14ac:dyDescent="0.3">
      <c r="B154" s="20" t="s">
        <v>128</v>
      </c>
      <c r="C154" s="25">
        <f t="shared" ref="C154:R154" si="14">SUM(C141:C153)</f>
        <v>0</v>
      </c>
      <c r="D154" s="25">
        <f t="shared" si="14"/>
        <v>0</v>
      </c>
      <c r="E154" s="25">
        <f t="shared" si="14"/>
        <v>0</v>
      </c>
      <c r="F154" s="25">
        <f t="shared" si="14"/>
        <v>0</v>
      </c>
      <c r="G154" s="25">
        <f t="shared" si="14"/>
        <v>0</v>
      </c>
      <c r="H154" s="25">
        <f t="shared" si="14"/>
        <v>0</v>
      </c>
      <c r="I154" s="25">
        <f t="shared" si="14"/>
        <v>0</v>
      </c>
      <c r="J154" s="25">
        <f t="shared" si="14"/>
        <v>0</v>
      </c>
      <c r="K154" s="25">
        <f t="shared" si="14"/>
        <v>0</v>
      </c>
      <c r="L154" s="25">
        <f t="shared" si="14"/>
        <v>0</v>
      </c>
      <c r="M154" s="25">
        <f t="shared" si="14"/>
        <v>0</v>
      </c>
      <c r="N154" s="25">
        <f t="shared" si="14"/>
        <v>0</v>
      </c>
      <c r="O154" s="25">
        <f t="shared" si="14"/>
        <v>0</v>
      </c>
      <c r="P154" s="25">
        <f t="shared" si="14"/>
        <v>0</v>
      </c>
      <c r="Q154" s="25">
        <f t="shared" si="14"/>
        <v>0</v>
      </c>
      <c r="R154" s="46">
        <f t="shared" si="14"/>
        <v>0</v>
      </c>
    </row>
    <row r="155" spans="1:18" x14ac:dyDescent="0.3">
      <c r="C155" s="24"/>
      <c r="D155" s="24"/>
      <c r="E155" s="24"/>
      <c r="F155" s="24"/>
      <c r="G155" s="24"/>
      <c r="H155" s="24"/>
      <c r="I155" s="24"/>
      <c r="J155" s="24"/>
      <c r="K155" s="24"/>
      <c r="L155" s="24"/>
      <c r="M155" s="24"/>
      <c r="N155" s="24"/>
      <c r="O155" s="24"/>
      <c r="P155" s="24"/>
      <c r="Q155" s="24"/>
      <c r="R155" s="24"/>
    </row>
    <row r="156" spans="1:18" x14ac:dyDescent="0.3">
      <c r="A156" s="7">
        <v>300</v>
      </c>
      <c r="B156" s="39" t="s">
        <v>197</v>
      </c>
      <c r="C156" s="24"/>
      <c r="D156" s="24"/>
      <c r="E156" s="24"/>
      <c r="F156" s="24"/>
      <c r="G156" s="24"/>
      <c r="H156" s="24"/>
      <c r="I156" s="24"/>
      <c r="J156" s="24"/>
      <c r="K156" s="24"/>
      <c r="L156" s="24"/>
      <c r="M156" s="24"/>
      <c r="N156" s="24"/>
      <c r="O156" s="24"/>
      <c r="P156" s="24"/>
      <c r="Q156" s="24"/>
      <c r="R156" s="24"/>
    </row>
    <row r="157" spans="1:18" x14ac:dyDescent="0.3">
      <c r="A157" s="7">
        <v>310</v>
      </c>
      <c r="B157" s="47" t="s">
        <v>264</v>
      </c>
      <c r="C157" s="23"/>
      <c r="D157" s="23"/>
      <c r="E157" s="23"/>
      <c r="F157" s="23"/>
      <c r="G157" s="23"/>
      <c r="H157" s="23"/>
      <c r="I157" s="23"/>
      <c r="J157" s="23"/>
      <c r="K157" s="23"/>
      <c r="L157" s="23"/>
      <c r="M157" s="23"/>
      <c r="N157" s="23"/>
      <c r="O157" s="23"/>
      <c r="P157" s="23"/>
      <c r="Q157" s="23"/>
      <c r="R157" s="23"/>
    </row>
    <row r="158" spans="1:18" x14ac:dyDescent="0.3">
      <c r="A158" s="7">
        <v>311</v>
      </c>
      <c r="B158" s="51" t="s">
        <v>265</v>
      </c>
      <c r="C158" s="29"/>
      <c r="D158" s="29"/>
      <c r="E158" s="29"/>
      <c r="F158" s="29"/>
      <c r="G158" s="29"/>
      <c r="H158" s="29"/>
      <c r="I158" s="29"/>
      <c r="J158" s="29"/>
      <c r="K158" s="29"/>
      <c r="L158" s="29"/>
      <c r="M158" s="29"/>
      <c r="N158" s="29"/>
      <c r="O158" s="29"/>
      <c r="P158" s="29"/>
      <c r="Q158" s="29"/>
      <c r="R158" s="23">
        <f>SUM(C158:Q158)</f>
        <v>0</v>
      </c>
    </row>
    <row r="159" spans="1:18" x14ac:dyDescent="0.3">
      <c r="A159" s="7">
        <v>320</v>
      </c>
      <c r="B159" s="47" t="s">
        <v>266</v>
      </c>
      <c r="C159" s="23"/>
      <c r="D159" s="23"/>
      <c r="E159" s="23"/>
      <c r="F159" s="23"/>
      <c r="G159" s="23"/>
      <c r="H159" s="23"/>
      <c r="I159" s="23"/>
      <c r="J159" s="23"/>
      <c r="K159" s="23"/>
      <c r="L159" s="23"/>
      <c r="M159" s="23"/>
      <c r="N159" s="23"/>
      <c r="O159" s="23"/>
      <c r="P159" s="23"/>
      <c r="Q159" s="23"/>
      <c r="R159" s="23"/>
    </row>
    <row r="160" spans="1:18" x14ac:dyDescent="0.3">
      <c r="A160" s="7">
        <v>321</v>
      </c>
      <c r="B160" s="51" t="s">
        <v>267</v>
      </c>
      <c r="C160" s="29"/>
      <c r="D160" s="29"/>
      <c r="E160" s="29"/>
      <c r="F160" s="29"/>
      <c r="G160" s="29"/>
      <c r="H160" s="29"/>
      <c r="I160" s="29"/>
      <c r="J160" s="29"/>
      <c r="K160" s="29"/>
      <c r="L160" s="29"/>
      <c r="M160" s="29"/>
      <c r="N160" s="29"/>
      <c r="O160" s="29"/>
      <c r="P160" s="29"/>
      <c r="Q160" s="29"/>
      <c r="R160" s="23">
        <f>SUM(C160:Q160)</f>
        <v>0</v>
      </c>
    </row>
    <row r="161" spans="1:18" x14ac:dyDescent="0.3">
      <c r="A161" s="7">
        <v>322</v>
      </c>
      <c r="B161" s="50" t="s">
        <v>268</v>
      </c>
      <c r="C161" s="29"/>
      <c r="D161" s="29"/>
      <c r="E161" s="29"/>
      <c r="F161" s="29"/>
      <c r="G161" s="29"/>
      <c r="H161" s="29"/>
      <c r="I161" s="29"/>
      <c r="J161" s="29"/>
      <c r="K161" s="29"/>
      <c r="L161" s="29"/>
      <c r="M161" s="29"/>
      <c r="N161" s="29"/>
      <c r="O161" s="29"/>
      <c r="P161" s="29"/>
      <c r="Q161" s="29"/>
      <c r="R161" s="23">
        <f>SUM(C161:Q161)</f>
        <v>0</v>
      </c>
    </row>
    <row r="162" spans="1:18" x14ac:dyDescent="0.3">
      <c r="A162" s="7">
        <v>330</v>
      </c>
      <c r="B162" s="48" t="s">
        <v>269</v>
      </c>
      <c r="C162" s="23"/>
      <c r="D162" s="23"/>
      <c r="E162" s="23"/>
      <c r="F162" s="23"/>
      <c r="G162" s="23"/>
      <c r="H162" s="23"/>
      <c r="I162" s="23"/>
      <c r="J162" s="23"/>
      <c r="K162" s="23"/>
      <c r="L162" s="23"/>
      <c r="M162" s="23"/>
      <c r="N162" s="23"/>
      <c r="O162" s="23"/>
      <c r="P162" s="23"/>
      <c r="Q162" s="23"/>
      <c r="R162" s="23"/>
    </row>
    <row r="163" spans="1:18" x14ac:dyDescent="0.3">
      <c r="A163" s="7">
        <v>331</v>
      </c>
      <c r="B163" s="50" t="s">
        <v>270</v>
      </c>
      <c r="C163" s="29"/>
      <c r="D163" s="29"/>
      <c r="E163" s="29"/>
      <c r="F163" s="29"/>
      <c r="G163" s="29"/>
      <c r="H163" s="29"/>
      <c r="I163" s="29"/>
      <c r="J163" s="29"/>
      <c r="K163" s="29"/>
      <c r="L163" s="29"/>
      <c r="M163" s="29"/>
      <c r="N163" s="29"/>
      <c r="O163" s="29"/>
      <c r="P163" s="29"/>
      <c r="Q163" s="29"/>
      <c r="R163" s="23">
        <f>SUM(C163:Q163)</f>
        <v>0</v>
      </c>
    </row>
    <row r="164" spans="1:18" x14ac:dyDescent="0.3">
      <c r="A164" s="7">
        <v>332</v>
      </c>
      <c r="B164" s="50" t="s">
        <v>271</v>
      </c>
      <c r="C164" s="29"/>
      <c r="D164" s="29"/>
      <c r="E164" s="29"/>
      <c r="F164" s="29"/>
      <c r="G164" s="29"/>
      <c r="H164" s="29"/>
      <c r="I164" s="29"/>
      <c r="J164" s="29"/>
      <c r="K164" s="29"/>
      <c r="L164" s="29"/>
      <c r="M164" s="29"/>
      <c r="N164" s="29"/>
      <c r="O164" s="29"/>
      <c r="P164" s="29"/>
      <c r="Q164" s="29"/>
      <c r="R164" s="23">
        <f>SUM(C164:Q164)</f>
        <v>0</v>
      </c>
    </row>
    <row r="165" spans="1:18" x14ac:dyDescent="0.3">
      <c r="A165" s="7">
        <v>333</v>
      </c>
      <c r="B165" s="50" t="s">
        <v>839</v>
      </c>
      <c r="C165" s="29"/>
      <c r="D165" s="29"/>
      <c r="E165" s="29"/>
      <c r="F165" s="29"/>
      <c r="G165" s="29"/>
      <c r="H165" s="29"/>
      <c r="I165" s="29"/>
      <c r="J165" s="29"/>
      <c r="K165" s="29"/>
      <c r="L165" s="29"/>
      <c r="M165" s="29"/>
      <c r="N165" s="29"/>
      <c r="O165" s="29"/>
      <c r="P165" s="29"/>
      <c r="Q165" s="29"/>
      <c r="R165" s="23">
        <f>SUM(C165:Q165)</f>
        <v>0</v>
      </c>
    </row>
    <row r="166" spans="1:18" x14ac:dyDescent="0.3">
      <c r="A166" s="7">
        <v>340</v>
      </c>
      <c r="B166" s="48" t="s">
        <v>272</v>
      </c>
      <c r="C166" s="29"/>
      <c r="D166" s="29"/>
      <c r="E166" s="29"/>
      <c r="F166" s="29"/>
      <c r="G166" s="29"/>
      <c r="H166" s="29"/>
      <c r="I166" s="29"/>
      <c r="J166" s="29"/>
      <c r="K166" s="29"/>
      <c r="L166" s="29"/>
      <c r="M166" s="29"/>
      <c r="N166" s="29"/>
      <c r="O166" s="29"/>
      <c r="P166" s="29"/>
      <c r="Q166" s="29"/>
      <c r="R166" s="23">
        <f>SUM(C166:Q166)</f>
        <v>0</v>
      </c>
    </row>
    <row r="167" spans="1:18" x14ac:dyDescent="0.3">
      <c r="A167" s="7">
        <v>390</v>
      </c>
      <c r="B167" s="48" t="s">
        <v>273</v>
      </c>
      <c r="C167" s="43"/>
      <c r="D167" s="43"/>
      <c r="E167" s="43"/>
      <c r="F167" s="43"/>
      <c r="G167" s="43"/>
      <c r="H167" s="43"/>
      <c r="I167" s="43"/>
      <c r="J167" s="43"/>
      <c r="K167" s="43"/>
      <c r="L167" s="43"/>
      <c r="M167" s="43"/>
      <c r="N167" s="43"/>
      <c r="O167" s="43"/>
      <c r="P167" s="43"/>
      <c r="Q167" s="43"/>
      <c r="R167" s="25">
        <f>SUM(C167:Q167)</f>
        <v>0</v>
      </c>
    </row>
    <row r="168" spans="1:18" x14ac:dyDescent="0.3">
      <c r="B168" s="20" t="s">
        <v>129</v>
      </c>
      <c r="C168" s="25">
        <f t="shared" ref="C168:R168" si="15">SUM(C158:C167)</f>
        <v>0</v>
      </c>
      <c r="D168" s="25">
        <f t="shared" si="15"/>
        <v>0</v>
      </c>
      <c r="E168" s="25">
        <f t="shared" si="15"/>
        <v>0</v>
      </c>
      <c r="F168" s="25">
        <f t="shared" si="15"/>
        <v>0</v>
      </c>
      <c r="G168" s="25">
        <f t="shared" si="15"/>
        <v>0</v>
      </c>
      <c r="H168" s="25">
        <f t="shared" si="15"/>
        <v>0</v>
      </c>
      <c r="I168" s="25">
        <f t="shared" si="15"/>
        <v>0</v>
      </c>
      <c r="J168" s="25">
        <f t="shared" si="15"/>
        <v>0</v>
      </c>
      <c r="K168" s="25">
        <f t="shared" si="15"/>
        <v>0</v>
      </c>
      <c r="L168" s="25">
        <f t="shared" si="15"/>
        <v>0</v>
      </c>
      <c r="M168" s="25">
        <f t="shared" si="15"/>
        <v>0</v>
      </c>
      <c r="N168" s="25">
        <f t="shared" si="15"/>
        <v>0</v>
      </c>
      <c r="O168" s="25">
        <f t="shared" si="15"/>
        <v>0</v>
      </c>
      <c r="P168" s="25">
        <f t="shared" si="15"/>
        <v>0</v>
      </c>
      <c r="Q168" s="25">
        <f t="shared" si="15"/>
        <v>0</v>
      </c>
      <c r="R168" s="46">
        <f t="shared" si="15"/>
        <v>0</v>
      </c>
    </row>
    <row r="169" spans="1:18" x14ac:dyDescent="0.3">
      <c r="C169" s="24"/>
      <c r="D169" s="24"/>
      <c r="E169" s="24"/>
      <c r="F169" s="24"/>
      <c r="G169" s="24"/>
      <c r="H169" s="24"/>
      <c r="I169" s="24"/>
      <c r="J169" s="24"/>
      <c r="K169" s="24"/>
      <c r="L169" s="24"/>
      <c r="M169" s="24"/>
      <c r="N169" s="24"/>
      <c r="O169" s="24"/>
      <c r="P169" s="24"/>
      <c r="Q169" s="24"/>
      <c r="R169" s="24"/>
    </row>
    <row r="170" spans="1:18" x14ac:dyDescent="0.3">
      <c r="A170" s="7">
        <v>400</v>
      </c>
      <c r="B170" s="39" t="s">
        <v>199</v>
      </c>
      <c r="C170" s="24"/>
      <c r="D170" s="24"/>
      <c r="E170" s="24"/>
      <c r="F170" s="24"/>
      <c r="G170" s="24"/>
      <c r="H170" s="24"/>
      <c r="I170" s="24"/>
      <c r="J170" s="24"/>
      <c r="K170" s="24"/>
      <c r="L170" s="24"/>
      <c r="M170" s="24"/>
      <c r="N170" s="24"/>
      <c r="O170" s="24"/>
      <c r="P170" s="24"/>
      <c r="Q170" s="24"/>
      <c r="R170" s="24"/>
    </row>
    <row r="171" spans="1:18" x14ac:dyDescent="0.3">
      <c r="A171" s="7">
        <v>410</v>
      </c>
      <c r="B171" s="47" t="s">
        <v>200</v>
      </c>
      <c r="C171" s="23"/>
      <c r="D171" s="23"/>
      <c r="E171" s="23"/>
      <c r="F171" s="23"/>
      <c r="G171" s="23"/>
      <c r="H171" s="23"/>
      <c r="I171" s="23"/>
      <c r="J171" s="23"/>
      <c r="K171" s="23"/>
      <c r="L171" s="23"/>
      <c r="M171" s="23"/>
      <c r="N171" s="23"/>
      <c r="O171" s="23"/>
      <c r="P171" s="23"/>
      <c r="Q171" s="23"/>
      <c r="R171" s="23"/>
    </row>
    <row r="172" spans="1:18" x14ac:dyDescent="0.3">
      <c r="A172" s="7">
        <v>411</v>
      </c>
      <c r="B172" s="50" t="s">
        <v>274</v>
      </c>
      <c r="C172" s="29"/>
      <c r="D172" s="29"/>
      <c r="E172" s="29"/>
      <c r="F172" s="29"/>
      <c r="G172" s="29"/>
      <c r="H172" s="29"/>
      <c r="I172" s="29"/>
      <c r="J172" s="29"/>
      <c r="K172" s="29"/>
      <c r="L172" s="29"/>
      <c r="M172" s="29"/>
      <c r="N172" s="29"/>
      <c r="O172" s="29"/>
      <c r="P172" s="29"/>
      <c r="Q172" s="29"/>
      <c r="R172" s="23">
        <f>SUM(C172:Q172)</f>
        <v>0</v>
      </c>
    </row>
    <row r="173" spans="1:18" x14ac:dyDescent="0.3">
      <c r="A173" s="7">
        <v>412</v>
      </c>
      <c r="B173" s="51" t="s">
        <v>275</v>
      </c>
      <c r="C173" s="29"/>
      <c r="D173" s="29"/>
      <c r="E173" s="29"/>
      <c r="F173" s="29"/>
      <c r="G173" s="29"/>
      <c r="H173" s="29"/>
      <c r="I173" s="29"/>
      <c r="J173" s="29"/>
      <c r="K173" s="29"/>
      <c r="L173" s="29"/>
      <c r="M173" s="29"/>
      <c r="N173" s="29"/>
      <c r="O173" s="29"/>
      <c r="P173" s="29"/>
      <c r="Q173" s="29"/>
      <c r="R173" s="23">
        <f>SUM(C173:Q173)</f>
        <v>0</v>
      </c>
    </row>
    <row r="174" spans="1:18" x14ac:dyDescent="0.3">
      <c r="A174" s="7">
        <v>413</v>
      </c>
      <c r="B174" s="50" t="s">
        <v>203</v>
      </c>
      <c r="C174" s="29"/>
      <c r="D174" s="29"/>
      <c r="E174" s="29"/>
      <c r="F174" s="29"/>
      <c r="G174" s="29"/>
      <c r="H174" s="29"/>
      <c r="I174" s="29"/>
      <c r="J174" s="29"/>
      <c r="K174" s="29"/>
      <c r="L174" s="29"/>
      <c r="M174" s="29"/>
      <c r="N174" s="29"/>
      <c r="O174" s="29"/>
      <c r="P174" s="29"/>
      <c r="Q174" s="29"/>
      <c r="R174" s="23">
        <f>SUM(C174:Q174)</f>
        <v>0</v>
      </c>
    </row>
    <row r="175" spans="1:18" x14ac:dyDescent="0.3">
      <c r="A175" s="7">
        <v>415</v>
      </c>
      <c r="B175" s="50" t="s">
        <v>276</v>
      </c>
      <c r="C175" s="29"/>
      <c r="D175" s="29"/>
      <c r="E175" s="29"/>
      <c r="F175" s="29"/>
      <c r="G175" s="29"/>
      <c r="H175" s="29"/>
      <c r="I175" s="29"/>
      <c r="J175" s="29"/>
      <c r="K175" s="29"/>
      <c r="L175" s="29"/>
      <c r="M175" s="29"/>
      <c r="N175" s="29"/>
      <c r="O175" s="29"/>
      <c r="P175" s="29"/>
      <c r="Q175" s="29"/>
      <c r="R175" s="23">
        <f>SUM(C175:Q175)</f>
        <v>0</v>
      </c>
    </row>
    <row r="176" spans="1:18" x14ac:dyDescent="0.3">
      <c r="A176" s="7">
        <v>419</v>
      </c>
      <c r="B176" s="50" t="s">
        <v>103</v>
      </c>
      <c r="C176" s="29"/>
      <c r="D176" s="29"/>
      <c r="E176" s="29"/>
      <c r="F176" s="29"/>
      <c r="G176" s="29"/>
      <c r="H176" s="29"/>
      <c r="I176" s="29"/>
      <c r="J176" s="29"/>
      <c r="K176" s="29"/>
      <c r="L176" s="29"/>
      <c r="M176" s="29"/>
      <c r="N176" s="29"/>
      <c r="O176" s="29"/>
      <c r="P176" s="29"/>
      <c r="Q176" s="29"/>
      <c r="R176" s="23">
        <f>SUM(C176:Q176)</f>
        <v>0</v>
      </c>
    </row>
    <row r="177" spans="1:18" x14ac:dyDescent="0.3">
      <c r="A177" s="7">
        <v>420</v>
      </c>
      <c r="B177" s="47" t="s">
        <v>205</v>
      </c>
      <c r="C177" s="23"/>
      <c r="D177" s="23"/>
      <c r="E177" s="23"/>
      <c r="F177" s="23"/>
      <c r="G177" s="23"/>
      <c r="H177" s="23"/>
      <c r="I177" s="23"/>
      <c r="J177" s="23"/>
      <c r="K177" s="23"/>
      <c r="L177" s="23"/>
      <c r="M177" s="23"/>
      <c r="N177" s="23"/>
      <c r="O177" s="23"/>
      <c r="P177" s="23"/>
      <c r="Q177" s="23"/>
      <c r="R177" s="23"/>
    </row>
    <row r="178" spans="1:18" x14ac:dyDescent="0.3">
      <c r="A178" s="7">
        <v>421</v>
      </c>
      <c r="B178" s="51" t="s">
        <v>206</v>
      </c>
      <c r="C178" s="29"/>
      <c r="D178" s="29"/>
      <c r="E178" s="29"/>
      <c r="F178" s="29"/>
      <c r="G178" s="29"/>
      <c r="H178" s="29"/>
      <c r="I178" s="29"/>
      <c r="J178" s="29"/>
      <c r="K178" s="29"/>
      <c r="L178" s="29"/>
      <c r="M178" s="29"/>
      <c r="N178" s="29"/>
      <c r="O178" s="29"/>
      <c r="P178" s="29"/>
      <c r="Q178" s="29"/>
      <c r="R178" s="23">
        <f t="shared" ref="R178:R184" si="16">SUM(C178:Q178)</f>
        <v>0</v>
      </c>
    </row>
    <row r="179" spans="1:18" x14ac:dyDescent="0.3">
      <c r="A179" s="7">
        <v>422</v>
      </c>
      <c r="B179" s="51" t="s">
        <v>277</v>
      </c>
      <c r="C179" s="29"/>
      <c r="D179" s="29"/>
      <c r="E179" s="29"/>
      <c r="F179" s="29"/>
      <c r="G179" s="29"/>
      <c r="H179" s="29"/>
      <c r="I179" s="29"/>
      <c r="J179" s="29"/>
      <c r="K179" s="29"/>
      <c r="L179" s="29"/>
      <c r="M179" s="29"/>
      <c r="N179" s="29"/>
      <c r="O179" s="29"/>
      <c r="P179" s="29"/>
      <c r="Q179" s="29"/>
      <c r="R179" s="23">
        <f t="shared" si="16"/>
        <v>0</v>
      </c>
    </row>
    <row r="180" spans="1:18" x14ac:dyDescent="0.3">
      <c r="A180" s="7">
        <v>423</v>
      </c>
      <c r="B180" s="51" t="s">
        <v>208</v>
      </c>
      <c r="C180" s="29"/>
      <c r="D180" s="29"/>
      <c r="E180" s="29"/>
      <c r="F180" s="29"/>
      <c r="G180" s="29"/>
      <c r="H180" s="29"/>
      <c r="I180" s="29"/>
      <c r="J180" s="29"/>
      <c r="K180" s="29"/>
      <c r="L180" s="29"/>
      <c r="M180" s="29"/>
      <c r="N180" s="29"/>
      <c r="O180" s="29"/>
      <c r="P180" s="29"/>
      <c r="Q180" s="29"/>
      <c r="R180" s="23">
        <f t="shared" si="16"/>
        <v>0</v>
      </c>
    </row>
    <row r="181" spans="1:18" x14ac:dyDescent="0.3">
      <c r="A181" s="7">
        <v>424</v>
      </c>
      <c r="B181" s="51" t="s">
        <v>207</v>
      </c>
      <c r="C181" s="29"/>
      <c r="D181" s="29"/>
      <c r="E181" s="29"/>
      <c r="F181" s="29"/>
      <c r="G181" s="29"/>
      <c r="H181" s="29"/>
      <c r="I181" s="29"/>
      <c r="J181" s="29"/>
      <c r="K181" s="29"/>
      <c r="L181" s="29"/>
      <c r="M181" s="29"/>
      <c r="N181" s="29"/>
      <c r="O181" s="29"/>
      <c r="P181" s="29"/>
      <c r="Q181" s="29"/>
      <c r="R181" s="23">
        <f t="shared" si="16"/>
        <v>0</v>
      </c>
    </row>
    <row r="182" spans="1:18" x14ac:dyDescent="0.3">
      <c r="A182" s="7">
        <v>425</v>
      </c>
      <c r="B182" s="51" t="s">
        <v>278</v>
      </c>
      <c r="C182" s="29"/>
      <c r="D182" s="29"/>
      <c r="E182" s="29"/>
      <c r="F182" s="29"/>
      <c r="G182" s="29"/>
      <c r="H182" s="29"/>
      <c r="I182" s="29"/>
      <c r="J182" s="29"/>
      <c r="K182" s="29"/>
      <c r="L182" s="29"/>
      <c r="M182" s="29"/>
      <c r="N182" s="29"/>
      <c r="O182" s="29"/>
      <c r="P182" s="29"/>
      <c r="Q182" s="29"/>
      <c r="R182" s="23">
        <f t="shared" si="16"/>
        <v>0</v>
      </c>
    </row>
    <row r="183" spans="1:18" x14ac:dyDescent="0.3">
      <c r="A183" s="7">
        <v>426</v>
      </c>
      <c r="B183" s="51" t="s">
        <v>209</v>
      </c>
      <c r="C183" s="29"/>
      <c r="D183" s="29"/>
      <c r="E183" s="29"/>
      <c r="F183" s="29"/>
      <c r="G183" s="29"/>
      <c r="H183" s="29"/>
      <c r="I183" s="29"/>
      <c r="J183" s="29"/>
      <c r="K183" s="29"/>
      <c r="L183" s="29"/>
      <c r="M183" s="29"/>
      <c r="N183" s="29"/>
      <c r="O183" s="29"/>
      <c r="P183" s="29"/>
      <c r="Q183" s="29"/>
      <c r="R183" s="23">
        <f t="shared" si="16"/>
        <v>0</v>
      </c>
    </row>
    <row r="184" spans="1:18" x14ac:dyDescent="0.3">
      <c r="A184" s="7">
        <v>429</v>
      </c>
      <c r="B184" s="51" t="s">
        <v>103</v>
      </c>
      <c r="C184" s="29"/>
      <c r="D184" s="29"/>
      <c r="E184" s="29"/>
      <c r="F184" s="29"/>
      <c r="G184" s="29"/>
      <c r="H184" s="29"/>
      <c r="I184" s="29"/>
      <c r="J184" s="29"/>
      <c r="K184" s="29"/>
      <c r="L184" s="29"/>
      <c r="M184" s="29"/>
      <c r="N184" s="29"/>
      <c r="O184" s="29"/>
      <c r="P184" s="29"/>
      <c r="Q184" s="29"/>
      <c r="R184" s="23">
        <f t="shared" si="16"/>
        <v>0</v>
      </c>
    </row>
    <row r="185" spans="1:18" x14ac:dyDescent="0.3">
      <c r="A185" s="7">
        <v>430</v>
      </c>
      <c r="B185" s="47" t="s">
        <v>279</v>
      </c>
      <c r="C185" s="23"/>
      <c r="D185" s="23"/>
      <c r="E185" s="23"/>
      <c r="F185" s="23"/>
      <c r="G185" s="23"/>
      <c r="H185" s="23"/>
      <c r="I185" s="23"/>
      <c r="J185" s="23"/>
      <c r="K185" s="23"/>
      <c r="L185" s="23"/>
      <c r="M185" s="23"/>
      <c r="N185" s="23"/>
      <c r="O185" s="23"/>
      <c r="P185" s="23"/>
      <c r="Q185" s="23"/>
      <c r="R185" s="23"/>
    </row>
    <row r="186" spans="1:18" x14ac:dyDescent="0.3">
      <c r="A186" s="7">
        <v>431</v>
      </c>
      <c r="B186" s="51" t="s">
        <v>280</v>
      </c>
      <c r="C186" s="29"/>
      <c r="D186" s="29"/>
      <c r="E186" s="29"/>
      <c r="F186" s="29"/>
      <c r="G186" s="29"/>
      <c r="H186" s="29"/>
      <c r="I186" s="29"/>
      <c r="J186" s="29"/>
      <c r="K186" s="29"/>
      <c r="L186" s="29"/>
      <c r="M186" s="29"/>
      <c r="N186" s="29"/>
      <c r="O186" s="29"/>
      <c r="P186" s="29"/>
      <c r="Q186" s="29"/>
      <c r="R186" s="23">
        <f>SUM(C186:Q186)</f>
        <v>0</v>
      </c>
    </row>
    <row r="187" spans="1:18" x14ac:dyDescent="0.3">
      <c r="A187" s="7">
        <v>432</v>
      </c>
      <c r="B187" s="51" t="s">
        <v>281</v>
      </c>
      <c r="C187" s="29"/>
      <c r="D187" s="29"/>
      <c r="E187" s="29"/>
      <c r="F187" s="29"/>
      <c r="G187" s="29"/>
      <c r="H187" s="29"/>
      <c r="I187" s="29"/>
      <c r="J187" s="29"/>
      <c r="K187" s="29"/>
      <c r="L187" s="29"/>
      <c r="M187" s="29"/>
      <c r="N187" s="29"/>
      <c r="O187" s="29"/>
      <c r="P187" s="29"/>
      <c r="Q187" s="29"/>
      <c r="R187" s="23">
        <f>SUM(C187:Q187)</f>
        <v>0</v>
      </c>
    </row>
    <row r="188" spans="1:18" x14ac:dyDescent="0.3">
      <c r="A188" s="7">
        <v>433</v>
      </c>
      <c r="B188" s="51" t="s">
        <v>282</v>
      </c>
      <c r="C188" s="29"/>
      <c r="D188" s="29"/>
      <c r="E188" s="29"/>
      <c r="F188" s="29"/>
      <c r="G188" s="29"/>
      <c r="H188" s="29"/>
      <c r="I188" s="29"/>
      <c r="J188" s="29"/>
      <c r="K188" s="29"/>
      <c r="L188" s="29"/>
      <c r="M188" s="29"/>
      <c r="N188" s="29"/>
      <c r="O188" s="29"/>
      <c r="P188" s="29"/>
      <c r="Q188" s="29"/>
      <c r="R188" s="23">
        <f>SUM(C188:Q188)</f>
        <v>0</v>
      </c>
    </row>
    <row r="189" spans="1:18" x14ac:dyDescent="0.3">
      <c r="A189" s="7">
        <v>434</v>
      </c>
      <c r="B189" s="51" t="s">
        <v>283</v>
      </c>
      <c r="C189" s="29"/>
      <c r="D189" s="29"/>
      <c r="E189" s="29"/>
      <c r="F189" s="29"/>
      <c r="G189" s="29"/>
      <c r="H189" s="29"/>
      <c r="I189" s="29"/>
      <c r="J189" s="29"/>
      <c r="K189" s="29"/>
      <c r="L189" s="29"/>
      <c r="M189" s="29"/>
      <c r="N189" s="29"/>
      <c r="O189" s="29"/>
      <c r="P189" s="29"/>
      <c r="Q189" s="29"/>
      <c r="R189" s="23">
        <f>SUM(C189:Q189)</f>
        <v>0</v>
      </c>
    </row>
    <row r="190" spans="1:18" x14ac:dyDescent="0.3">
      <c r="A190" s="7">
        <v>439</v>
      </c>
      <c r="B190" s="51" t="s">
        <v>103</v>
      </c>
      <c r="C190" s="29"/>
      <c r="D190" s="29"/>
      <c r="E190" s="29"/>
      <c r="F190" s="29"/>
      <c r="G190" s="29"/>
      <c r="H190" s="29"/>
      <c r="I190" s="29"/>
      <c r="J190" s="29"/>
      <c r="K190" s="29"/>
      <c r="L190" s="29"/>
      <c r="M190" s="29"/>
      <c r="N190" s="29"/>
      <c r="O190" s="29"/>
      <c r="P190" s="29"/>
      <c r="Q190" s="29"/>
      <c r="R190" s="23">
        <f>SUM(C190:Q190)</f>
        <v>0</v>
      </c>
    </row>
    <row r="191" spans="1:18" x14ac:dyDescent="0.3">
      <c r="A191" s="7">
        <v>440</v>
      </c>
      <c r="B191" s="47" t="s">
        <v>284</v>
      </c>
      <c r="C191" s="23"/>
      <c r="D191" s="23"/>
      <c r="E191" s="23"/>
      <c r="F191" s="23"/>
      <c r="G191" s="23"/>
      <c r="H191" s="23"/>
      <c r="I191" s="23"/>
      <c r="J191" s="23"/>
      <c r="K191" s="23"/>
      <c r="L191" s="23"/>
      <c r="M191" s="23"/>
      <c r="N191" s="23"/>
      <c r="O191" s="23"/>
      <c r="P191" s="23"/>
      <c r="Q191" s="23"/>
      <c r="R191" s="23"/>
    </row>
    <row r="192" spans="1:18" x14ac:dyDescent="0.3">
      <c r="A192" s="7">
        <v>441</v>
      </c>
      <c r="B192" s="51" t="s">
        <v>285</v>
      </c>
      <c r="C192" s="29"/>
      <c r="D192" s="29"/>
      <c r="E192" s="29"/>
      <c r="F192" s="29"/>
      <c r="G192" s="29"/>
      <c r="H192" s="29"/>
      <c r="I192" s="29"/>
      <c r="J192" s="29"/>
      <c r="K192" s="29"/>
      <c r="L192" s="29"/>
      <c r="M192" s="29"/>
      <c r="N192" s="29"/>
      <c r="O192" s="29"/>
      <c r="P192" s="29"/>
      <c r="Q192" s="29"/>
      <c r="R192" s="23">
        <f t="shared" ref="R192:R197" si="17">SUM(C192:Q192)</f>
        <v>0</v>
      </c>
    </row>
    <row r="193" spans="1:18" x14ac:dyDescent="0.3">
      <c r="A193" s="7">
        <v>442</v>
      </c>
      <c r="B193" s="51" t="s">
        <v>286</v>
      </c>
      <c r="C193" s="29"/>
      <c r="D193" s="29"/>
      <c r="E193" s="29"/>
      <c r="F193" s="29"/>
      <c r="G193" s="29"/>
      <c r="H193" s="29"/>
      <c r="I193" s="29"/>
      <c r="J193" s="29"/>
      <c r="K193" s="29"/>
      <c r="L193" s="29"/>
      <c r="M193" s="29"/>
      <c r="N193" s="29"/>
      <c r="O193" s="29"/>
      <c r="P193" s="29"/>
      <c r="Q193" s="29"/>
      <c r="R193" s="23">
        <f t="shared" si="17"/>
        <v>0</v>
      </c>
    </row>
    <row r="194" spans="1:18" x14ac:dyDescent="0.3">
      <c r="A194" s="7">
        <v>443</v>
      </c>
      <c r="B194" s="51" t="s">
        <v>287</v>
      </c>
      <c r="C194" s="29"/>
      <c r="D194" s="29"/>
      <c r="E194" s="29"/>
      <c r="F194" s="29"/>
      <c r="G194" s="29"/>
      <c r="H194" s="29"/>
      <c r="I194" s="29"/>
      <c r="J194" s="29"/>
      <c r="K194" s="29"/>
      <c r="L194" s="29"/>
      <c r="M194" s="29"/>
      <c r="N194" s="29"/>
      <c r="O194" s="29"/>
      <c r="P194" s="29"/>
      <c r="Q194" s="29"/>
      <c r="R194" s="23">
        <f t="shared" si="17"/>
        <v>0</v>
      </c>
    </row>
    <row r="195" spans="1:18" x14ac:dyDescent="0.3">
      <c r="A195" s="7">
        <v>444</v>
      </c>
      <c r="B195" s="51" t="s">
        <v>288</v>
      </c>
      <c r="C195" s="29"/>
      <c r="D195" s="29"/>
      <c r="E195" s="29"/>
      <c r="F195" s="29"/>
      <c r="G195" s="29"/>
      <c r="H195" s="29"/>
      <c r="I195" s="29"/>
      <c r="J195" s="29"/>
      <c r="K195" s="29"/>
      <c r="L195" s="29"/>
      <c r="M195" s="29"/>
      <c r="N195" s="29"/>
      <c r="O195" s="29"/>
      <c r="P195" s="29"/>
      <c r="Q195" s="29"/>
      <c r="R195" s="23">
        <f t="shared" si="17"/>
        <v>0</v>
      </c>
    </row>
    <row r="196" spans="1:18" x14ac:dyDescent="0.3">
      <c r="A196" s="7">
        <v>445</v>
      </c>
      <c r="B196" s="51" t="s">
        <v>289</v>
      </c>
      <c r="C196" s="29"/>
      <c r="D196" s="29"/>
      <c r="E196" s="29"/>
      <c r="F196" s="29"/>
      <c r="G196" s="29"/>
      <c r="H196" s="29"/>
      <c r="I196" s="29"/>
      <c r="J196" s="29"/>
      <c r="K196" s="29"/>
      <c r="L196" s="29"/>
      <c r="M196" s="29"/>
      <c r="N196" s="29"/>
      <c r="O196" s="29"/>
      <c r="P196" s="29"/>
      <c r="Q196" s="29"/>
      <c r="R196" s="23">
        <f t="shared" si="17"/>
        <v>0</v>
      </c>
    </row>
    <row r="197" spans="1:18" x14ac:dyDescent="0.3">
      <c r="A197" s="7">
        <v>449</v>
      </c>
      <c r="B197" s="51" t="s">
        <v>103</v>
      </c>
      <c r="C197" s="43"/>
      <c r="D197" s="43"/>
      <c r="E197" s="43"/>
      <c r="F197" s="43"/>
      <c r="G197" s="43"/>
      <c r="H197" s="43"/>
      <c r="I197" s="43"/>
      <c r="J197" s="43"/>
      <c r="K197" s="43"/>
      <c r="L197" s="43"/>
      <c r="M197" s="43"/>
      <c r="N197" s="43"/>
      <c r="O197" s="43"/>
      <c r="P197" s="43"/>
      <c r="Q197" s="43"/>
      <c r="R197" s="25">
        <f t="shared" si="17"/>
        <v>0</v>
      </c>
    </row>
    <row r="198" spans="1:18" x14ac:dyDescent="0.3">
      <c r="B198" s="20" t="s">
        <v>130</v>
      </c>
      <c r="C198" s="25">
        <f t="shared" ref="C198:R198" si="18">+SUM(C172:C197)</f>
        <v>0</v>
      </c>
      <c r="D198" s="25">
        <f t="shared" si="18"/>
        <v>0</v>
      </c>
      <c r="E198" s="25">
        <f t="shared" si="18"/>
        <v>0</v>
      </c>
      <c r="F198" s="25">
        <f t="shared" si="18"/>
        <v>0</v>
      </c>
      <c r="G198" s="25">
        <f t="shared" si="18"/>
        <v>0</v>
      </c>
      <c r="H198" s="25">
        <f t="shared" si="18"/>
        <v>0</v>
      </c>
      <c r="I198" s="25">
        <f t="shared" si="18"/>
        <v>0</v>
      </c>
      <c r="J198" s="25">
        <f t="shared" si="18"/>
        <v>0</v>
      </c>
      <c r="K198" s="25">
        <f t="shared" si="18"/>
        <v>0</v>
      </c>
      <c r="L198" s="25">
        <f t="shared" si="18"/>
        <v>0</v>
      </c>
      <c r="M198" s="25">
        <f t="shared" si="18"/>
        <v>0</v>
      </c>
      <c r="N198" s="25">
        <f t="shared" si="18"/>
        <v>0</v>
      </c>
      <c r="O198" s="25">
        <f t="shared" si="18"/>
        <v>0</v>
      </c>
      <c r="P198" s="25">
        <f t="shared" si="18"/>
        <v>0</v>
      </c>
      <c r="Q198" s="25">
        <f t="shared" si="18"/>
        <v>0</v>
      </c>
      <c r="R198" s="46">
        <f t="shared" si="18"/>
        <v>0</v>
      </c>
    </row>
    <row r="199" spans="1:18" x14ac:dyDescent="0.3">
      <c r="C199" s="24"/>
      <c r="D199" s="24"/>
      <c r="E199" s="24"/>
      <c r="F199" s="24"/>
      <c r="G199" s="24"/>
      <c r="H199" s="24"/>
      <c r="I199" s="24"/>
      <c r="J199" s="24"/>
      <c r="K199" s="24"/>
      <c r="L199" s="24"/>
      <c r="M199" s="24"/>
      <c r="N199" s="24"/>
      <c r="O199" s="24"/>
      <c r="P199" s="24"/>
      <c r="Q199" s="24"/>
      <c r="R199" s="24"/>
    </row>
    <row r="200" spans="1:18" x14ac:dyDescent="0.3">
      <c r="A200" s="7">
        <v>500</v>
      </c>
      <c r="B200" s="47" t="s">
        <v>290</v>
      </c>
      <c r="C200" s="24"/>
      <c r="D200" s="24"/>
      <c r="E200" s="24"/>
      <c r="F200" s="24"/>
      <c r="G200" s="24"/>
      <c r="H200" s="24"/>
      <c r="I200" s="24"/>
      <c r="J200" s="24"/>
      <c r="K200" s="24"/>
      <c r="L200" s="24"/>
      <c r="M200" s="24"/>
      <c r="N200" s="24"/>
      <c r="O200" s="24"/>
      <c r="P200" s="24"/>
      <c r="Q200" s="24"/>
      <c r="R200" s="24"/>
    </row>
    <row r="201" spans="1:18" x14ac:dyDescent="0.3">
      <c r="A201" s="7">
        <v>510</v>
      </c>
      <c r="B201" s="47" t="s">
        <v>291</v>
      </c>
      <c r="C201" s="24"/>
      <c r="D201" s="24"/>
      <c r="E201" s="24"/>
      <c r="F201" s="24"/>
      <c r="G201" s="24"/>
      <c r="H201" s="24"/>
      <c r="I201" s="24"/>
      <c r="J201" s="24"/>
      <c r="K201" s="24"/>
      <c r="L201" s="24"/>
      <c r="M201" s="24"/>
      <c r="N201" s="24"/>
      <c r="O201" s="24"/>
      <c r="P201" s="24"/>
      <c r="Q201" s="24"/>
      <c r="R201" s="24"/>
    </row>
    <row r="202" spans="1:18" x14ac:dyDescent="0.3">
      <c r="A202" s="7">
        <v>511</v>
      </c>
      <c r="B202" s="51" t="s">
        <v>292</v>
      </c>
      <c r="C202" s="29"/>
      <c r="D202" s="29"/>
      <c r="E202" s="29"/>
      <c r="F202" s="29"/>
      <c r="G202" s="29"/>
      <c r="H202" s="29"/>
      <c r="I202" s="29"/>
      <c r="J202" s="29"/>
      <c r="K202" s="29"/>
      <c r="L202" s="29"/>
      <c r="M202" s="29"/>
      <c r="N202" s="29"/>
      <c r="O202" s="29"/>
      <c r="P202" s="29"/>
      <c r="Q202" s="29"/>
      <c r="R202" s="23">
        <f t="shared" ref="R202:R208" si="19">SUM(C202:Q202)</f>
        <v>0</v>
      </c>
    </row>
    <row r="203" spans="1:18" x14ac:dyDescent="0.3">
      <c r="A203" s="7">
        <v>512</v>
      </c>
      <c r="B203" s="50" t="s">
        <v>293</v>
      </c>
      <c r="C203" s="29"/>
      <c r="D203" s="29"/>
      <c r="E203" s="29"/>
      <c r="F203" s="29"/>
      <c r="G203" s="29"/>
      <c r="H203" s="29"/>
      <c r="I203" s="29"/>
      <c r="J203" s="29"/>
      <c r="K203" s="29"/>
      <c r="L203" s="29"/>
      <c r="M203" s="29"/>
      <c r="N203" s="29"/>
      <c r="O203" s="29"/>
      <c r="P203" s="29"/>
      <c r="Q203" s="29"/>
      <c r="R203" s="23">
        <f t="shared" si="19"/>
        <v>0</v>
      </c>
    </row>
    <row r="204" spans="1:18" x14ac:dyDescent="0.3">
      <c r="A204" s="7">
        <v>513</v>
      </c>
      <c r="B204" s="50" t="s">
        <v>294</v>
      </c>
      <c r="C204" s="29"/>
      <c r="D204" s="29"/>
      <c r="E204" s="29"/>
      <c r="F204" s="29"/>
      <c r="G204" s="29"/>
      <c r="H204" s="29"/>
      <c r="I204" s="29"/>
      <c r="J204" s="29"/>
      <c r="K204" s="29"/>
      <c r="L204" s="29"/>
      <c r="M204" s="29"/>
      <c r="N204" s="29"/>
      <c r="O204" s="29"/>
      <c r="P204" s="29"/>
      <c r="Q204" s="29"/>
      <c r="R204" s="23">
        <f t="shared" si="19"/>
        <v>0</v>
      </c>
    </row>
    <row r="205" spans="1:18" x14ac:dyDescent="0.3">
      <c r="A205" s="7">
        <v>514</v>
      </c>
      <c r="B205" s="50" t="s">
        <v>295</v>
      </c>
      <c r="C205" s="29"/>
      <c r="D205" s="29"/>
      <c r="E205" s="29"/>
      <c r="F205" s="29"/>
      <c r="G205" s="29"/>
      <c r="H205" s="29"/>
      <c r="I205" s="29"/>
      <c r="J205" s="29"/>
      <c r="K205" s="29"/>
      <c r="L205" s="29"/>
      <c r="M205" s="29"/>
      <c r="N205" s="29"/>
      <c r="O205" s="29"/>
      <c r="P205" s="29"/>
      <c r="Q205" s="29"/>
      <c r="R205" s="23">
        <f t="shared" si="19"/>
        <v>0</v>
      </c>
    </row>
    <row r="206" spans="1:18" x14ac:dyDescent="0.3">
      <c r="A206" s="7">
        <v>515</v>
      </c>
      <c r="B206" s="50" t="s">
        <v>296</v>
      </c>
      <c r="C206" s="29"/>
      <c r="D206" s="29"/>
      <c r="E206" s="29"/>
      <c r="F206" s="29"/>
      <c r="G206" s="29"/>
      <c r="H206" s="29"/>
      <c r="I206" s="29"/>
      <c r="J206" s="29"/>
      <c r="K206" s="29"/>
      <c r="L206" s="29"/>
      <c r="M206" s="29"/>
      <c r="N206" s="29"/>
      <c r="O206" s="29"/>
      <c r="P206" s="29"/>
      <c r="Q206" s="29"/>
      <c r="R206" s="23">
        <f t="shared" si="19"/>
        <v>0</v>
      </c>
    </row>
    <row r="207" spans="1:18" x14ac:dyDescent="0.3">
      <c r="A207" s="7">
        <v>516</v>
      </c>
      <c r="B207" s="50" t="s">
        <v>914</v>
      </c>
      <c r="C207" s="29"/>
      <c r="D207" s="29"/>
      <c r="E207" s="29"/>
      <c r="F207" s="29"/>
      <c r="G207" s="29"/>
      <c r="H207" s="29"/>
      <c r="I207" s="29"/>
      <c r="J207" s="29"/>
      <c r="K207" s="29"/>
      <c r="L207" s="29"/>
      <c r="M207" s="29"/>
      <c r="N207" s="29"/>
      <c r="O207" s="29"/>
      <c r="P207" s="29"/>
      <c r="Q207" s="29"/>
      <c r="R207" s="23">
        <f t="shared" si="19"/>
        <v>0</v>
      </c>
    </row>
    <row r="208" spans="1:18" x14ac:dyDescent="0.3">
      <c r="A208" s="7">
        <v>519</v>
      </c>
      <c r="B208" s="50" t="s">
        <v>103</v>
      </c>
      <c r="C208" s="29"/>
      <c r="D208" s="29"/>
      <c r="E208" s="29"/>
      <c r="F208" s="29"/>
      <c r="G208" s="29"/>
      <c r="H208" s="29"/>
      <c r="I208" s="29"/>
      <c r="J208" s="29"/>
      <c r="K208" s="29"/>
      <c r="L208" s="29"/>
      <c r="M208" s="29"/>
      <c r="N208" s="29"/>
      <c r="O208" s="29"/>
      <c r="P208" s="29"/>
      <c r="Q208" s="29"/>
      <c r="R208" s="23">
        <f t="shared" si="19"/>
        <v>0</v>
      </c>
    </row>
    <row r="209" spans="1:18" x14ac:dyDescent="0.3">
      <c r="A209" s="7">
        <v>520</v>
      </c>
      <c r="B209" s="47" t="s">
        <v>297</v>
      </c>
      <c r="C209" s="23"/>
      <c r="D209" s="23"/>
      <c r="E209" s="23"/>
      <c r="F209" s="23"/>
      <c r="G209" s="23"/>
      <c r="H209" s="23"/>
      <c r="I209" s="23"/>
      <c r="J209" s="23"/>
      <c r="K209" s="23"/>
      <c r="L209" s="23"/>
      <c r="M209" s="23"/>
      <c r="N209" s="23"/>
      <c r="O209" s="23"/>
      <c r="P209" s="23"/>
      <c r="Q209" s="23"/>
      <c r="R209" s="23"/>
    </row>
    <row r="210" spans="1:18" x14ac:dyDescent="0.3">
      <c r="A210" s="7">
        <v>521</v>
      </c>
      <c r="B210" s="51" t="s">
        <v>298</v>
      </c>
      <c r="C210" s="29"/>
      <c r="D210" s="29"/>
      <c r="E210" s="29"/>
      <c r="F210" s="29"/>
      <c r="G210" s="29"/>
      <c r="H210" s="29"/>
      <c r="I210" s="29"/>
      <c r="J210" s="29"/>
      <c r="K210" s="29"/>
      <c r="L210" s="29"/>
      <c r="M210" s="29"/>
      <c r="N210" s="29"/>
      <c r="O210" s="29"/>
      <c r="P210" s="29"/>
      <c r="Q210" s="29"/>
      <c r="R210" s="23">
        <f t="shared" ref="R210:R215" si="20">SUM(C210:Q210)</f>
        <v>0</v>
      </c>
    </row>
    <row r="211" spans="1:18" x14ac:dyDescent="0.3">
      <c r="A211" s="7">
        <v>522</v>
      </c>
      <c r="B211" s="50" t="s">
        <v>299</v>
      </c>
      <c r="C211" s="29"/>
      <c r="D211" s="29"/>
      <c r="E211" s="29"/>
      <c r="F211" s="29"/>
      <c r="G211" s="29"/>
      <c r="H211" s="29"/>
      <c r="I211" s="29"/>
      <c r="J211" s="29"/>
      <c r="K211" s="29"/>
      <c r="L211" s="29"/>
      <c r="M211" s="29"/>
      <c r="N211" s="29"/>
      <c r="O211" s="29"/>
      <c r="P211" s="29"/>
      <c r="Q211" s="29"/>
      <c r="R211" s="23">
        <f t="shared" si="20"/>
        <v>0</v>
      </c>
    </row>
    <row r="212" spans="1:18" x14ac:dyDescent="0.3">
      <c r="A212" s="7">
        <v>523</v>
      </c>
      <c r="B212" s="50" t="s">
        <v>300</v>
      </c>
      <c r="C212" s="29"/>
      <c r="D212" s="29"/>
      <c r="E212" s="29"/>
      <c r="F212" s="29"/>
      <c r="G212" s="29"/>
      <c r="H212" s="29"/>
      <c r="I212" s="29"/>
      <c r="J212" s="29"/>
      <c r="K212" s="29"/>
      <c r="L212" s="29"/>
      <c r="M212" s="29"/>
      <c r="N212" s="29"/>
      <c r="O212" s="29"/>
      <c r="P212" s="29"/>
      <c r="Q212" s="29"/>
      <c r="R212" s="23">
        <f t="shared" si="20"/>
        <v>0</v>
      </c>
    </row>
    <row r="213" spans="1:18" x14ac:dyDescent="0.3">
      <c r="A213" s="7">
        <v>524</v>
      </c>
      <c r="B213" s="50" t="s">
        <v>301</v>
      </c>
      <c r="C213" s="29"/>
      <c r="D213" s="29"/>
      <c r="E213" s="29"/>
      <c r="F213" s="29"/>
      <c r="G213" s="29"/>
      <c r="H213" s="29"/>
      <c r="I213" s="29"/>
      <c r="J213" s="29"/>
      <c r="K213" s="29"/>
      <c r="L213" s="29"/>
      <c r="M213" s="29"/>
      <c r="N213" s="29"/>
      <c r="O213" s="29"/>
      <c r="P213" s="29"/>
      <c r="Q213" s="29"/>
      <c r="R213" s="23">
        <f t="shared" si="20"/>
        <v>0</v>
      </c>
    </row>
    <row r="214" spans="1:18" x14ac:dyDescent="0.3">
      <c r="A214" s="7">
        <v>525</v>
      </c>
      <c r="B214" s="50" t="s">
        <v>302</v>
      </c>
      <c r="C214" s="29"/>
      <c r="D214" s="29"/>
      <c r="E214" s="29"/>
      <c r="F214" s="29"/>
      <c r="G214" s="29"/>
      <c r="H214" s="29"/>
      <c r="I214" s="29"/>
      <c r="J214" s="29"/>
      <c r="K214" s="29"/>
      <c r="L214" s="29"/>
      <c r="M214" s="29"/>
      <c r="N214" s="29"/>
      <c r="O214" s="29"/>
      <c r="P214" s="29"/>
      <c r="Q214" s="29"/>
      <c r="R214" s="23">
        <f t="shared" si="20"/>
        <v>0</v>
      </c>
    </row>
    <row r="215" spans="1:18" x14ac:dyDescent="0.3">
      <c r="A215" s="7">
        <v>529</v>
      </c>
      <c r="B215" s="50" t="s">
        <v>103</v>
      </c>
      <c r="C215" s="43"/>
      <c r="D215" s="43"/>
      <c r="E215" s="43"/>
      <c r="F215" s="43"/>
      <c r="G215" s="43"/>
      <c r="H215" s="43"/>
      <c r="I215" s="43"/>
      <c r="J215" s="43"/>
      <c r="K215" s="43"/>
      <c r="L215" s="43"/>
      <c r="M215" s="43"/>
      <c r="N215" s="43"/>
      <c r="O215" s="43"/>
      <c r="P215" s="43"/>
      <c r="Q215" s="43"/>
      <c r="R215" s="23">
        <f t="shared" si="20"/>
        <v>0</v>
      </c>
    </row>
    <row r="216" spans="1:18" x14ac:dyDescent="0.3">
      <c r="B216" s="7" t="s">
        <v>131</v>
      </c>
      <c r="C216" s="25">
        <f t="shared" ref="C216:R216" si="21">+SUM(C202:C215)</f>
        <v>0</v>
      </c>
      <c r="D216" s="25">
        <f t="shared" si="21"/>
        <v>0</v>
      </c>
      <c r="E216" s="25">
        <f t="shared" si="21"/>
        <v>0</v>
      </c>
      <c r="F216" s="25">
        <f t="shared" si="21"/>
        <v>0</v>
      </c>
      <c r="G216" s="25">
        <f t="shared" si="21"/>
        <v>0</v>
      </c>
      <c r="H216" s="25">
        <f t="shared" si="21"/>
        <v>0</v>
      </c>
      <c r="I216" s="25">
        <f t="shared" si="21"/>
        <v>0</v>
      </c>
      <c r="J216" s="25">
        <f t="shared" si="21"/>
        <v>0</v>
      </c>
      <c r="K216" s="25">
        <f t="shared" si="21"/>
        <v>0</v>
      </c>
      <c r="L216" s="25">
        <f t="shared" si="21"/>
        <v>0</v>
      </c>
      <c r="M216" s="25">
        <f t="shared" si="21"/>
        <v>0</v>
      </c>
      <c r="N216" s="25">
        <f t="shared" si="21"/>
        <v>0</v>
      </c>
      <c r="O216" s="25">
        <f t="shared" si="21"/>
        <v>0</v>
      </c>
      <c r="P216" s="25">
        <f t="shared" si="21"/>
        <v>0</v>
      </c>
      <c r="Q216" s="25">
        <f t="shared" si="21"/>
        <v>0</v>
      </c>
      <c r="R216" s="46">
        <f t="shared" si="21"/>
        <v>0</v>
      </c>
    </row>
    <row r="217" spans="1:18" x14ac:dyDescent="0.3">
      <c r="C217" s="24"/>
      <c r="D217" s="24"/>
      <c r="E217" s="24"/>
      <c r="F217" s="24"/>
      <c r="G217" s="24"/>
      <c r="H217" s="24"/>
      <c r="I217" s="24"/>
      <c r="J217" s="24"/>
      <c r="K217" s="24"/>
      <c r="L217" s="24"/>
      <c r="M217" s="24"/>
      <c r="N217" s="24"/>
      <c r="O217" s="24"/>
      <c r="P217" s="24"/>
      <c r="Q217" s="24"/>
      <c r="R217" s="24"/>
    </row>
    <row r="218" spans="1:18" x14ac:dyDescent="0.3">
      <c r="A218" s="7">
        <v>600</v>
      </c>
      <c r="B218" s="40" t="s">
        <v>303</v>
      </c>
      <c r="C218" s="24"/>
      <c r="D218" s="24"/>
      <c r="E218" s="24"/>
      <c r="F218" s="24"/>
      <c r="G218" s="24"/>
      <c r="H218" s="24"/>
      <c r="I218" s="24"/>
      <c r="J218" s="24"/>
      <c r="K218" s="24"/>
      <c r="L218" s="24"/>
      <c r="M218" s="24"/>
      <c r="N218" s="24"/>
      <c r="O218" s="24"/>
      <c r="P218" s="24"/>
      <c r="Q218" s="24"/>
      <c r="R218" s="24"/>
    </row>
    <row r="219" spans="1:18" x14ac:dyDescent="0.3">
      <c r="A219" s="7">
        <v>610</v>
      </c>
      <c r="B219" s="47" t="s">
        <v>304</v>
      </c>
      <c r="C219" s="24"/>
      <c r="D219" s="24"/>
      <c r="E219" s="24"/>
      <c r="F219" s="24"/>
      <c r="G219" s="24"/>
      <c r="H219" s="24"/>
      <c r="I219" s="24"/>
      <c r="J219" s="24"/>
      <c r="K219" s="24"/>
      <c r="L219" s="24"/>
      <c r="M219" s="24"/>
      <c r="N219" s="24"/>
      <c r="O219" s="24"/>
      <c r="P219" s="24"/>
      <c r="Q219" s="24"/>
      <c r="R219" s="24"/>
    </row>
    <row r="220" spans="1:18" x14ac:dyDescent="0.3">
      <c r="A220" s="7">
        <v>611</v>
      </c>
      <c r="B220" s="51" t="s">
        <v>305</v>
      </c>
      <c r="C220" s="29"/>
      <c r="D220" s="29"/>
      <c r="E220" s="29"/>
      <c r="F220" s="29"/>
      <c r="G220" s="29"/>
      <c r="H220" s="29"/>
      <c r="I220" s="29"/>
      <c r="J220" s="29"/>
      <c r="K220" s="29"/>
      <c r="L220" s="29"/>
      <c r="M220" s="29"/>
      <c r="N220" s="29"/>
      <c r="O220" s="29"/>
      <c r="P220" s="29"/>
      <c r="Q220" s="29"/>
      <c r="R220" s="23">
        <f t="shared" ref="R220:R226" si="22">SUM(C220:Q220)</f>
        <v>0</v>
      </c>
    </row>
    <row r="221" spans="1:18" x14ac:dyDescent="0.3">
      <c r="A221" s="7">
        <v>612</v>
      </c>
      <c r="B221" s="50" t="s">
        <v>306</v>
      </c>
      <c r="C221" s="29"/>
      <c r="D221" s="29"/>
      <c r="E221" s="29"/>
      <c r="F221" s="29"/>
      <c r="G221" s="29"/>
      <c r="H221" s="29"/>
      <c r="I221" s="29"/>
      <c r="J221" s="29"/>
      <c r="K221" s="29"/>
      <c r="L221" s="29"/>
      <c r="M221" s="29"/>
      <c r="N221" s="29"/>
      <c r="O221" s="29"/>
      <c r="P221" s="29"/>
      <c r="Q221" s="29"/>
      <c r="R221" s="23">
        <f t="shared" si="22"/>
        <v>0</v>
      </c>
    </row>
    <row r="222" spans="1:18" x14ac:dyDescent="0.3">
      <c r="A222" s="7">
        <v>613</v>
      </c>
      <c r="B222" s="50" t="s">
        <v>307</v>
      </c>
      <c r="C222" s="29"/>
      <c r="D222" s="29"/>
      <c r="E222" s="29"/>
      <c r="F222" s="29"/>
      <c r="G222" s="29"/>
      <c r="H222" s="29"/>
      <c r="I222" s="29"/>
      <c r="J222" s="29"/>
      <c r="K222" s="29"/>
      <c r="L222" s="29"/>
      <c r="M222" s="29"/>
      <c r="N222" s="29"/>
      <c r="O222" s="29"/>
      <c r="P222" s="29"/>
      <c r="Q222" s="29"/>
      <c r="R222" s="23">
        <f t="shared" si="22"/>
        <v>0</v>
      </c>
    </row>
    <row r="223" spans="1:18" x14ac:dyDescent="0.3">
      <c r="A223" s="7">
        <v>614</v>
      </c>
      <c r="B223" s="50" t="s">
        <v>308</v>
      </c>
      <c r="C223" s="29"/>
      <c r="D223" s="29"/>
      <c r="E223" s="29"/>
      <c r="F223" s="29"/>
      <c r="G223" s="29"/>
      <c r="H223" s="29"/>
      <c r="I223" s="29"/>
      <c r="J223" s="29"/>
      <c r="K223" s="29"/>
      <c r="L223" s="29"/>
      <c r="M223" s="29"/>
      <c r="N223" s="29"/>
      <c r="O223" s="29"/>
      <c r="P223" s="29"/>
      <c r="Q223" s="29"/>
      <c r="R223" s="23">
        <f t="shared" si="22"/>
        <v>0</v>
      </c>
    </row>
    <row r="224" spans="1:18" x14ac:dyDescent="0.3">
      <c r="A224" s="7">
        <v>615</v>
      </c>
      <c r="B224" s="50" t="s">
        <v>913</v>
      </c>
      <c r="C224" s="29"/>
      <c r="D224" s="29"/>
      <c r="E224" s="29"/>
      <c r="F224" s="29"/>
      <c r="G224" s="29"/>
      <c r="H224" s="29"/>
      <c r="I224" s="29"/>
      <c r="J224" s="29"/>
      <c r="K224" s="29"/>
      <c r="L224" s="29"/>
      <c r="M224" s="29"/>
      <c r="N224" s="29"/>
      <c r="O224" s="29"/>
      <c r="P224" s="29"/>
      <c r="Q224" s="29"/>
      <c r="R224" s="23">
        <f t="shared" si="22"/>
        <v>0</v>
      </c>
    </row>
    <row r="225" spans="1:18" x14ac:dyDescent="0.3">
      <c r="A225" s="7">
        <v>616</v>
      </c>
      <c r="B225" s="50" t="s">
        <v>310</v>
      </c>
      <c r="C225" s="29"/>
      <c r="D225" s="29"/>
      <c r="E225" s="29"/>
      <c r="F225" s="29"/>
      <c r="G225" s="29"/>
      <c r="H225" s="29"/>
      <c r="I225" s="29"/>
      <c r="J225" s="29"/>
      <c r="K225" s="29"/>
      <c r="L225" s="29"/>
      <c r="M225" s="29"/>
      <c r="N225" s="29"/>
      <c r="O225" s="29"/>
      <c r="P225" s="29"/>
      <c r="Q225" s="29"/>
      <c r="R225" s="23">
        <f t="shared" si="22"/>
        <v>0</v>
      </c>
    </row>
    <row r="226" spans="1:18" x14ac:dyDescent="0.3">
      <c r="A226" s="7">
        <v>619</v>
      </c>
      <c r="B226" s="50" t="s">
        <v>103</v>
      </c>
      <c r="C226" s="29"/>
      <c r="D226" s="29"/>
      <c r="E226" s="29"/>
      <c r="F226" s="29"/>
      <c r="G226" s="29"/>
      <c r="H226" s="29"/>
      <c r="I226" s="29"/>
      <c r="J226" s="29"/>
      <c r="K226" s="29"/>
      <c r="L226" s="29"/>
      <c r="M226" s="29"/>
      <c r="N226" s="29"/>
      <c r="O226" s="29"/>
      <c r="P226" s="29"/>
      <c r="Q226" s="29"/>
      <c r="R226" s="23">
        <f t="shared" si="22"/>
        <v>0</v>
      </c>
    </row>
    <row r="227" spans="1:18" x14ac:dyDescent="0.3">
      <c r="A227" s="7">
        <v>620</v>
      </c>
      <c r="B227" s="47" t="s">
        <v>311</v>
      </c>
      <c r="C227" s="23"/>
      <c r="D227" s="23"/>
      <c r="E227" s="23"/>
      <c r="F227" s="23"/>
      <c r="G227" s="23"/>
      <c r="H227" s="23"/>
      <c r="I227" s="23"/>
      <c r="J227" s="23"/>
      <c r="K227" s="23"/>
      <c r="L227" s="23"/>
      <c r="M227" s="23"/>
      <c r="N227" s="23"/>
      <c r="O227" s="23"/>
      <c r="P227" s="23"/>
      <c r="Q227" s="23"/>
      <c r="R227" s="23"/>
    </row>
    <row r="228" spans="1:18" x14ac:dyDescent="0.3">
      <c r="A228" s="7">
        <v>621</v>
      </c>
      <c r="B228" s="51" t="s">
        <v>312</v>
      </c>
      <c r="C228" s="29"/>
      <c r="D228" s="29"/>
      <c r="E228" s="29"/>
      <c r="F228" s="29"/>
      <c r="G228" s="29"/>
      <c r="H228" s="29"/>
      <c r="I228" s="29"/>
      <c r="J228" s="29"/>
      <c r="K228" s="29"/>
      <c r="L228" s="29"/>
      <c r="M228" s="29"/>
      <c r="N228" s="29"/>
      <c r="O228" s="29"/>
      <c r="P228" s="29"/>
      <c r="Q228" s="29"/>
      <c r="R228" s="23">
        <f>SUM(C228:Q228)</f>
        <v>0</v>
      </c>
    </row>
    <row r="229" spans="1:18" x14ac:dyDescent="0.3">
      <c r="A229" s="7">
        <v>622</v>
      </c>
      <c r="B229" s="50" t="s">
        <v>313</v>
      </c>
      <c r="C229" s="29"/>
      <c r="D229" s="29"/>
      <c r="E229" s="29"/>
      <c r="F229" s="29"/>
      <c r="G229" s="29"/>
      <c r="H229" s="29"/>
      <c r="I229" s="29"/>
      <c r="J229" s="29"/>
      <c r="K229" s="29"/>
      <c r="L229" s="29"/>
      <c r="M229" s="29"/>
      <c r="N229" s="29"/>
      <c r="O229" s="29"/>
      <c r="P229" s="29"/>
      <c r="Q229" s="29"/>
      <c r="R229" s="23">
        <f>SUM(C229:Q229)</f>
        <v>0</v>
      </c>
    </row>
    <row r="230" spans="1:18" x14ac:dyDescent="0.3">
      <c r="A230" s="7">
        <v>623</v>
      </c>
      <c r="B230" s="50" t="s">
        <v>314</v>
      </c>
      <c r="C230" s="29"/>
      <c r="D230" s="29"/>
      <c r="E230" s="29"/>
      <c r="F230" s="29"/>
      <c r="G230" s="29"/>
      <c r="H230" s="29"/>
      <c r="I230" s="29"/>
      <c r="J230" s="29"/>
      <c r="K230" s="29"/>
      <c r="L230" s="29"/>
      <c r="M230" s="29"/>
      <c r="N230" s="29"/>
      <c r="O230" s="29"/>
      <c r="P230" s="29"/>
      <c r="Q230" s="29"/>
      <c r="R230" s="23">
        <f>SUM(C230:Q230)</f>
        <v>0</v>
      </c>
    </row>
    <row r="231" spans="1:18" x14ac:dyDescent="0.3">
      <c r="A231" s="7">
        <v>624</v>
      </c>
      <c r="B231" s="50" t="s">
        <v>315</v>
      </c>
      <c r="C231" s="29"/>
      <c r="D231" s="29"/>
      <c r="E231" s="29"/>
      <c r="F231" s="29"/>
      <c r="G231" s="29"/>
      <c r="H231" s="29"/>
      <c r="I231" s="29"/>
      <c r="J231" s="29"/>
      <c r="K231" s="29"/>
      <c r="L231" s="29"/>
      <c r="M231" s="29"/>
      <c r="N231" s="29"/>
      <c r="O231" s="29"/>
      <c r="P231" s="29"/>
      <c r="Q231" s="29"/>
      <c r="R231" s="23">
        <f>SUM(C231:Q231)</f>
        <v>0</v>
      </c>
    </row>
    <row r="232" spans="1:18" x14ac:dyDescent="0.3">
      <c r="A232" s="7">
        <v>629</v>
      </c>
      <c r="B232" s="50" t="s">
        <v>103</v>
      </c>
      <c r="C232" s="43"/>
      <c r="D232" s="43"/>
      <c r="E232" s="43"/>
      <c r="F232" s="43"/>
      <c r="G232" s="43"/>
      <c r="H232" s="43"/>
      <c r="I232" s="43"/>
      <c r="J232" s="43"/>
      <c r="K232" s="43"/>
      <c r="L232" s="43"/>
      <c r="M232" s="43"/>
      <c r="N232" s="43"/>
      <c r="O232" s="43"/>
      <c r="P232" s="43"/>
      <c r="Q232" s="43"/>
      <c r="R232" s="25">
        <f>SUM(C232:Q232)</f>
        <v>0</v>
      </c>
    </row>
    <row r="233" spans="1:18" x14ac:dyDescent="0.3">
      <c r="B233" s="7" t="s">
        <v>132</v>
      </c>
      <c r="C233" s="25">
        <f t="shared" ref="C233:R233" si="23">+SUM(C220:C232)</f>
        <v>0</v>
      </c>
      <c r="D233" s="25">
        <f t="shared" si="23"/>
        <v>0</v>
      </c>
      <c r="E233" s="25">
        <f t="shared" si="23"/>
        <v>0</v>
      </c>
      <c r="F233" s="25">
        <f t="shared" si="23"/>
        <v>0</v>
      </c>
      <c r="G233" s="25">
        <f t="shared" si="23"/>
        <v>0</v>
      </c>
      <c r="H233" s="25">
        <f t="shared" si="23"/>
        <v>0</v>
      </c>
      <c r="I233" s="25">
        <f t="shared" si="23"/>
        <v>0</v>
      </c>
      <c r="J233" s="25">
        <f t="shared" si="23"/>
        <v>0</v>
      </c>
      <c r="K233" s="25">
        <f t="shared" si="23"/>
        <v>0</v>
      </c>
      <c r="L233" s="25">
        <f t="shared" si="23"/>
        <v>0</v>
      </c>
      <c r="M233" s="25">
        <f t="shared" si="23"/>
        <v>0</v>
      </c>
      <c r="N233" s="25">
        <f t="shared" si="23"/>
        <v>0</v>
      </c>
      <c r="O233" s="25">
        <f t="shared" si="23"/>
        <v>0</v>
      </c>
      <c r="P233" s="25">
        <f t="shared" si="23"/>
        <v>0</v>
      </c>
      <c r="Q233" s="25">
        <f t="shared" si="23"/>
        <v>0</v>
      </c>
      <c r="R233" s="46">
        <f t="shared" si="23"/>
        <v>0</v>
      </c>
    </row>
    <row r="234" spans="1:18" x14ac:dyDescent="0.3">
      <c r="C234" s="24"/>
      <c r="D234" s="24"/>
      <c r="E234" s="24"/>
      <c r="F234" s="24"/>
      <c r="G234" s="24"/>
      <c r="H234" s="24"/>
      <c r="I234" s="24"/>
      <c r="J234" s="24"/>
      <c r="K234" s="24"/>
      <c r="L234" s="24"/>
      <c r="M234" s="24"/>
      <c r="N234" s="24"/>
      <c r="O234" s="24"/>
      <c r="P234" s="24"/>
      <c r="Q234" s="24"/>
      <c r="R234" s="24"/>
    </row>
    <row r="235" spans="1:18" x14ac:dyDescent="0.3">
      <c r="A235" s="7">
        <v>700</v>
      </c>
      <c r="B235" s="39" t="s">
        <v>316</v>
      </c>
      <c r="C235" s="24"/>
      <c r="D235" s="24"/>
      <c r="E235" s="24"/>
      <c r="F235" s="24"/>
      <c r="G235" s="24"/>
      <c r="H235" s="24"/>
      <c r="I235" s="24"/>
      <c r="J235" s="24"/>
      <c r="K235" s="24"/>
      <c r="L235" s="24"/>
      <c r="M235" s="24"/>
      <c r="N235" s="24"/>
      <c r="O235" s="24"/>
      <c r="P235" s="24"/>
      <c r="Q235" s="24"/>
      <c r="R235" s="24"/>
    </row>
    <row r="236" spans="1:18" x14ac:dyDescent="0.3">
      <c r="A236" s="7">
        <v>710</v>
      </c>
      <c r="B236" s="47" t="s">
        <v>317</v>
      </c>
      <c r="C236" s="23"/>
      <c r="D236" s="23"/>
      <c r="E236" s="23"/>
      <c r="F236" s="23"/>
      <c r="G236" s="23"/>
      <c r="H236" s="23"/>
      <c r="I236" s="23"/>
      <c r="J236" s="23"/>
      <c r="K236" s="23"/>
      <c r="L236" s="23"/>
      <c r="M236" s="23"/>
      <c r="N236" s="23"/>
      <c r="O236" s="23"/>
      <c r="P236" s="23"/>
      <c r="Q236" s="23"/>
      <c r="R236" s="23"/>
    </row>
    <row r="237" spans="1:18" x14ac:dyDescent="0.3">
      <c r="A237" s="7">
        <v>711</v>
      </c>
      <c r="B237" s="51" t="s">
        <v>318</v>
      </c>
      <c r="C237" s="29"/>
      <c r="D237" s="29"/>
      <c r="E237" s="29"/>
      <c r="F237" s="29"/>
      <c r="G237" s="29"/>
      <c r="H237" s="29"/>
      <c r="I237" s="29"/>
      <c r="J237" s="29"/>
      <c r="K237" s="29"/>
      <c r="L237" s="29"/>
      <c r="M237" s="29"/>
      <c r="N237" s="29"/>
      <c r="O237" s="29"/>
      <c r="P237" s="29"/>
      <c r="Q237" s="29"/>
      <c r="R237" s="23">
        <f>SUM(C237:Q237)</f>
        <v>0</v>
      </c>
    </row>
    <row r="238" spans="1:18" x14ac:dyDescent="0.3">
      <c r="A238" s="7">
        <v>712</v>
      </c>
      <c r="B238" s="50" t="s">
        <v>319</v>
      </c>
      <c r="C238" s="29"/>
      <c r="D238" s="29"/>
      <c r="E238" s="29"/>
      <c r="F238" s="29"/>
      <c r="G238" s="29"/>
      <c r="H238" s="29"/>
      <c r="I238" s="29"/>
      <c r="J238" s="29"/>
      <c r="K238" s="29"/>
      <c r="L238" s="29"/>
      <c r="M238" s="29"/>
      <c r="N238" s="29"/>
      <c r="O238" s="29"/>
      <c r="P238" s="29"/>
      <c r="Q238" s="29"/>
      <c r="R238" s="23">
        <f>SUM(C238:Q238)</f>
        <v>0</v>
      </c>
    </row>
    <row r="239" spans="1:18" x14ac:dyDescent="0.3">
      <c r="A239" s="7">
        <v>719</v>
      </c>
      <c r="B239" s="50" t="s">
        <v>103</v>
      </c>
      <c r="C239" s="29"/>
      <c r="D239" s="29"/>
      <c r="E239" s="29"/>
      <c r="F239" s="29"/>
      <c r="G239" s="29"/>
      <c r="H239" s="29"/>
      <c r="I239" s="29"/>
      <c r="J239" s="29"/>
      <c r="K239" s="29"/>
      <c r="L239" s="29"/>
      <c r="M239" s="29"/>
      <c r="N239" s="29"/>
      <c r="O239" s="29"/>
      <c r="P239" s="29"/>
      <c r="Q239" s="29"/>
      <c r="R239" s="23">
        <f>SUM(C239:Q239)</f>
        <v>0</v>
      </c>
    </row>
    <row r="240" spans="1:18" x14ac:dyDescent="0.3">
      <c r="A240" s="7">
        <v>720</v>
      </c>
      <c r="B240" s="47" t="s">
        <v>320</v>
      </c>
      <c r="C240" s="23"/>
      <c r="D240" s="23"/>
      <c r="E240" s="23"/>
      <c r="F240" s="23"/>
      <c r="G240" s="23"/>
      <c r="H240" s="23"/>
      <c r="I240" s="23"/>
      <c r="J240" s="23"/>
      <c r="K240" s="23"/>
      <c r="L240" s="23"/>
      <c r="M240" s="23"/>
      <c r="N240" s="23"/>
      <c r="O240" s="23"/>
      <c r="P240" s="23"/>
      <c r="Q240" s="23"/>
      <c r="R240" s="23"/>
    </row>
    <row r="241" spans="1:18" x14ac:dyDescent="0.3">
      <c r="A241" s="7">
        <v>721</v>
      </c>
      <c r="B241" s="51" t="s">
        <v>321</v>
      </c>
      <c r="C241" s="29"/>
      <c r="D241" s="29"/>
      <c r="E241" s="29"/>
      <c r="F241" s="29"/>
      <c r="G241" s="29"/>
      <c r="H241" s="29"/>
      <c r="I241" s="29"/>
      <c r="J241" s="29"/>
      <c r="K241" s="29"/>
      <c r="L241" s="29"/>
      <c r="M241" s="29"/>
      <c r="N241" s="29"/>
      <c r="O241" s="29"/>
      <c r="P241" s="29"/>
      <c r="Q241" s="29"/>
      <c r="R241" s="23">
        <f>SUM(C241:Q241)</f>
        <v>0</v>
      </c>
    </row>
    <row r="242" spans="1:18" x14ac:dyDescent="0.3">
      <c r="A242" s="7">
        <v>729</v>
      </c>
      <c r="B242" s="50" t="s">
        <v>103</v>
      </c>
      <c r="C242" s="43"/>
      <c r="D242" s="43"/>
      <c r="E242" s="43"/>
      <c r="F242" s="43"/>
      <c r="G242" s="43"/>
      <c r="H242" s="43"/>
      <c r="I242" s="43"/>
      <c r="J242" s="43"/>
      <c r="K242" s="43"/>
      <c r="L242" s="43"/>
      <c r="M242" s="43"/>
      <c r="N242" s="43"/>
      <c r="O242" s="43"/>
      <c r="P242" s="43"/>
      <c r="Q242" s="43"/>
      <c r="R242" s="25">
        <f>SUM(C242:Q242)</f>
        <v>0</v>
      </c>
    </row>
    <row r="243" spans="1:18" x14ac:dyDescent="0.3">
      <c r="B243" s="7" t="s">
        <v>133</v>
      </c>
      <c r="C243" s="25">
        <f t="shared" ref="C243:R243" si="24">SUM(C237:C242)</f>
        <v>0</v>
      </c>
      <c r="D243" s="25">
        <f t="shared" si="24"/>
        <v>0</v>
      </c>
      <c r="E243" s="25">
        <f t="shared" si="24"/>
        <v>0</v>
      </c>
      <c r="F243" s="25">
        <f t="shared" si="24"/>
        <v>0</v>
      </c>
      <c r="G243" s="25">
        <f t="shared" si="24"/>
        <v>0</v>
      </c>
      <c r="H243" s="25">
        <f t="shared" si="24"/>
        <v>0</v>
      </c>
      <c r="I243" s="25">
        <f t="shared" si="24"/>
        <v>0</v>
      </c>
      <c r="J243" s="25">
        <f t="shared" si="24"/>
        <v>0</v>
      </c>
      <c r="K243" s="25">
        <f t="shared" si="24"/>
        <v>0</v>
      </c>
      <c r="L243" s="25">
        <f t="shared" si="24"/>
        <v>0</v>
      </c>
      <c r="M243" s="25">
        <f t="shared" si="24"/>
        <v>0</v>
      </c>
      <c r="N243" s="25">
        <f t="shared" si="24"/>
        <v>0</v>
      </c>
      <c r="O243" s="25">
        <f t="shared" si="24"/>
        <v>0</v>
      </c>
      <c r="P243" s="25">
        <f t="shared" si="24"/>
        <v>0</v>
      </c>
      <c r="Q243" s="25">
        <f t="shared" si="24"/>
        <v>0</v>
      </c>
      <c r="R243" s="46">
        <f t="shared" si="24"/>
        <v>0</v>
      </c>
    </row>
    <row r="244" spans="1:18" x14ac:dyDescent="0.3">
      <c r="C244" s="24"/>
      <c r="D244" s="24"/>
      <c r="E244" s="24"/>
      <c r="F244" s="24"/>
      <c r="G244" s="24"/>
      <c r="H244" s="24"/>
      <c r="I244" s="24"/>
      <c r="J244" s="24"/>
      <c r="K244" s="24"/>
      <c r="L244" s="24"/>
      <c r="M244" s="24"/>
      <c r="N244" s="24"/>
      <c r="O244" s="24"/>
      <c r="P244" s="24"/>
      <c r="Q244" s="24"/>
      <c r="R244" s="24"/>
    </row>
    <row r="245" spans="1:18" x14ac:dyDescent="0.3">
      <c r="A245" s="7">
        <v>750</v>
      </c>
      <c r="B245" s="39" t="s">
        <v>322</v>
      </c>
      <c r="C245" s="29"/>
      <c r="D245" s="29"/>
      <c r="E245" s="29"/>
      <c r="F245" s="29"/>
      <c r="G245" s="29"/>
      <c r="H245" s="29"/>
      <c r="I245" s="29"/>
      <c r="J245" s="29"/>
      <c r="K245" s="29"/>
      <c r="L245" s="29"/>
      <c r="M245" s="29"/>
      <c r="N245" s="29"/>
      <c r="O245" s="29"/>
      <c r="P245" s="29"/>
      <c r="Q245" s="29"/>
      <c r="R245" s="23">
        <f>SUM(C245:Q245)</f>
        <v>0</v>
      </c>
    </row>
    <row r="246" spans="1:18" x14ac:dyDescent="0.3">
      <c r="A246" s="7">
        <v>800</v>
      </c>
      <c r="B246" s="40" t="s">
        <v>323</v>
      </c>
      <c r="C246" s="29"/>
      <c r="D246" s="29"/>
      <c r="E246" s="29"/>
      <c r="F246" s="29"/>
      <c r="G246" s="29"/>
      <c r="H246" s="29"/>
      <c r="I246" s="29"/>
      <c r="J246" s="29"/>
      <c r="K246" s="29"/>
      <c r="L246" s="29"/>
      <c r="M246" s="29"/>
      <c r="N246" s="29"/>
      <c r="O246" s="29"/>
      <c r="P246" s="29"/>
      <c r="Q246" s="29"/>
      <c r="R246" s="23">
        <f>SUM(C246:Q246)</f>
        <v>0</v>
      </c>
    </row>
    <row r="247" spans="1:18" x14ac:dyDescent="0.3">
      <c r="A247" s="7">
        <v>850</v>
      </c>
      <c r="B247" s="40" t="s">
        <v>324</v>
      </c>
      <c r="C247" s="29"/>
      <c r="D247" s="29"/>
      <c r="E247" s="29"/>
      <c r="F247" s="29"/>
      <c r="G247" s="29"/>
      <c r="H247" s="29"/>
      <c r="I247" s="29"/>
      <c r="J247" s="29"/>
      <c r="K247" s="29"/>
      <c r="L247" s="29"/>
      <c r="M247" s="29"/>
      <c r="N247" s="29"/>
      <c r="O247" s="29"/>
      <c r="P247" s="29"/>
      <c r="Q247" s="29"/>
      <c r="R247" s="23">
        <f>SUM(C247:Q247)</f>
        <v>0</v>
      </c>
    </row>
    <row r="248" spans="1:18" x14ac:dyDescent="0.3">
      <c r="A248" s="7">
        <v>890</v>
      </c>
      <c r="B248" s="40" t="s">
        <v>325</v>
      </c>
      <c r="C248" s="29"/>
      <c r="D248" s="29"/>
      <c r="E248" s="29"/>
      <c r="F248" s="29"/>
      <c r="G248" s="29"/>
      <c r="H248" s="29"/>
      <c r="I248" s="29"/>
      <c r="J248" s="29"/>
      <c r="K248" s="29"/>
      <c r="L248" s="29"/>
      <c r="M248" s="29"/>
      <c r="N248" s="29"/>
      <c r="O248" s="29"/>
      <c r="P248" s="29"/>
      <c r="Q248" s="29"/>
      <c r="R248" s="23">
        <f>SUM(C248:Q248)</f>
        <v>0</v>
      </c>
    </row>
    <row r="249" spans="1:18" x14ac:dyDescent="0.3">
      <c r="B249" s="7" t="s">
        <v>135</v>
      </c>
      <c r="C249" s="46">
        <f t="shared" ref="C249:R249" si="25">+C248+C247+C246+C245+C243+C233+C216+C198+C168+C154+C138</f>
        <v>0</v>
      </c>
      <c r="D249" s="46">
        <f t="shared" si="25"/>
        <v>0</v>
      </c>
      <c r="E249" s="46">
        <f>+E248+E247+E246+E245+E243+E233+E216+E198+E168+E154+E138</f>
        <v>0</v>
      </c>
      <c r="F249" s="46">
        <f t="shared" si="25"/>
        <v>0</v>
      </c>
      <c r="G249" s="46">
        <f t="shared" si="25"/>
        <v>0</v>
      </c>
      <c r="H249" s="46">
        <f t="shared" si="25"/>
        <v>0</v>
      </c>
      <c r="I249" s="46">
        <f t="shared" si="25"/>
        <v>0</v>
      </c>
      <c r="J249" s="46">
        <f t="shared" si="25"/>
        <v>0</v>
      </c>
      <c r="K249" s="46">
        <f t="shared" si="25"/>
        <v>0</v>
      </c>
      <c r="L249" s="46">
        <f t="shared" si="25"/>
        <v>0</v>
      </c>
      <c r="M249" s="46">
        <f t="shared" si="25"/>
        <v>0</v>
      </c>
      <c r="N249" s="46">
        <f t="shared" si="25"/>
        <v>0</v>
      </c>
      <c r="O249" s="46">
        <f t="shared" si="25"/>
        <v>0</v>
      </c>
      <c r="P249" s="46">
        <f t="shared" si="25"/>
        <v>0</v>
      </c>
      <c r="Q249" s="46">
        <f t="shared" si="25"/>
        <v>0</v>
      </c>
      <c r="R249" s="46">
        <f t="shared" si="25"/>
        <v>0</v>
      </c>
    </row>
    <row r="250" spans="1:18" x14ac:dyDescent="0.3">
      <c r="B250" s="7" t="s">
        <v>136</v>
      </c>
      <c r="C250" s="25">
        <f t="shared" ref="C250:R250" si="26">+C106-C249</f>
        <v>0</v>
      </c>
      <c r="D250" s="25">
        <f t="shared" si="26"/>
        <v>0</v>
      </c>
      <c r="E250" s="25">
        <f t="shared" si="26"/>
        <v>0</v>
      </c>
      <c r="F250" s="25">
        <f t="shared" si="26"/>
        <v>0</v>
      </c>
      <c r="G250" s="25">
        <f t="shared" si="26"/>
        <v>0</v>
      </c>
      <c r="H250" s="25">
        <f t="shared" si="26"/>
        <v>0</v>
      </c>
      <c r="I250" s="25">
        <f t="shared" si="26"/>
        <v>0</v>
      </c>
      <c r="J250" s="25">
        <f t="shared" si="26"/>
        <v>0</v>
      </c>
      <c r="K250" s="25">
        <f t="shared" si="26"/>
        <v>0</v>
      </c>
      <c r="L250" s="25">
        <f t="shared" si="26"/>
        <v>0</v>
      </c>
      <c r="M250" s="25">
        <f t="shared" si="26"/>
        <v>0</v>
      </c>
      <c r="N250" s="25">
        <f t="shared" si="26"/>
        <v>0</v>
      </c>
      <c r="O250" s="25">
        <f t="shared" si="26"/>
        <v>0</v>
      </c>
      <c r="P250" s="25">
        <f t="shared" si="26"/>
        <v>0</v>
      </c>
      <c r="Q250" s="25">
        <f t="shared" si="26"/>
        <v>0</v>
      </c>
      <c r="R250" s="25">
        <f t="shared" si="26"/>
        <v>0</v>
      </c>
    </row>
    <row r="251" spans="1:18" x14ac:dyDescent="0.3">
      <c r="C251" s="24"/>
      <c r="D251" s="24"/>
      <c r="E251" s="24"/>
      <c r="F251" s="24"/>
      <c r="G251" s="24"/>
      <c r="H251" s="24"/>
      <c r="I251" s="24"/>
      <c r="J251" s="24"/>
      <c r="K251" s="24"/>
      <c r="L251" s="24"/>
      <c r="M251" s="24"/>
      <c r="N251" s="24"/>
      <c r="O251" s="24"/>
      <c r="P251" s="24"/>
      <c r="Q251" s="24"/>
      <c r="R251" s="24"/>
    </row>
    <row r="252" spans="1:18" x14ac:dyDescent="0.3">
      <c r="B252" s="20" t="s">
        <v>137</v>
      </c>
      <c r="C252" s="24"/>
      <c r="D252" s="24"/>
      <c r="E252" s="24"/>
      <c r="F252" s="24"/>
      <c r="G252" s="24"/>
      <c r="H252" s="24"/>
      <c r="I252" s="24"/>
      <c r="J252" s="24"/>
      <c r="K252" s="24"/>
      <c r="L252" s="24"/>
      <c r="M252" s="24"/>
      <c r="N252" s="24"/>
      <c r="O252" s="24"/>
      <c r="P252" s="24"/>
      <c r="Q252" s="24"/>
      <c r="R252" s="24"/>
    </row>
    <row r="253" spans="1:18" x14ac:dyDescent="0.3">
      <c r="A253" s="7">
        <v>371</v>
      </c>
      <c r="B253" s="39" t="s">
        <v>326</v>
      </c>
      <c r="C253" s="29"/>
      <c r="D253" s="29"/>
      <c r="E253" s="29"/>
      <c r="F253" s="29"/>
      <c r="G253" s="29"/>
      <c r="H253" s="29"/>
      <c r="I253" s="29"/>
      <c r="J253" s="29"/>
      <c r="K253" s="29"/>
      <c r="L253" s="29"/>
      <c r="M253" s="29"/>
      <c r="N253" s="29"/>
      <c r="O253" s="29"/>
      <c r="P253" s="29"/>
      <c r="Q253" s="29"/>
      <c r="R253" s="23">
        <f t="shared" ref="R253:R257" si="27">SUM(C253:Q253)</f>
        <v>0</v>
      </c>
    </row>
    <row r="254" spans="1:18" x14ac:dyDescent="0.3">
      <c r="A254" s="7">
        <v>911</v>
      </c>
      <c r="B254" s="39" t="s">
        <v>327</v>
      </c>
      <c r="C254" s="29"/>
      <c r="D254" s="29"/>
      <c r="E254" s="29"/>
      <c r="F254" s="29"/>
      <c r="G254" s="29"/>
      <c r="H254" s="29"/>
      <c r="I254" s="29"/>
      <c r="J254" s="29"/>
      <c r="K254" s="29"/>
      <c r="L254" s="29"/>
      <c r="M254" s="29"/>
      <c r="N254" s="29"/>
      <c r="O254" s="29"/>
      <c r="P254" s="29"/>
      <c r="Q254" s="29"/>
      <c r="R254" s="23">
        <f t="shared" si="27"/>
        <v>0</v>
      </c>
    </row>
    <row r="255" spans="1:18" x14ac:dyDescent="0.3">
      <c r="A255" s="7">
        <v>372</v>
      </c>
      <c r="B255" s="39" t="s">
        <v>328</v>
      </c>
      <c r="C255" s="29"/>
      <c r="D255" s="29"/>
      <c r="E255" s="29"/>
      <c r="F255" s="29"/>
      <c r="G255" s="29"/>
      <c r="H255" s="29"/>
      <c r="I255" s="29"/>
      <c r="J255" s="29"/>
      <c r="K255" s="29"/>
      <c r="L255" s="29"/>
      <c r="M255" s="29"/>
      <c r="N255" s="29"/>
      <c r="O255" s="29"/>
      <c r="P255" s="29"/>
      <c r="Q255" s="29"/>
      <c r="R255" s="23">
        <f t="shared" si="27"/>
        <v>0</v>
      </c>
    </row>
    <row r="256" spans="1:18" x14ac:dyDescent="0.3">
      <c r="A256" s="7">
        <v>373</v>
      </c>
      <c r="B256" s="39" t="s">
        <v>329</v>
      </c>
      <c r="C256" s="29"/>
      <c r="D256" s="29"/>
      <c r="E256" s="29"/>
      <c r="F256" s="29"/>
      <c r="G256" s="29"/>
      <c r="H256" s="29"/>
      <c r="I256" s="29"/>
      <c r="J256" s="29"/>
      <c r="K256" s="29"/>
      <c r="L256" s="29"/>
      <c r="M256" s="29"/>
      <c r="N256" s="29"/>
      <c r="O256" s="29"/>
      <c r="P256" s="29"/>
      <c r="Q256" s="29"/>
      <c r="R256" s="23">
        <f t="shared" si="27"/>
        <v>0</v>
      </c>
    </row>
    <row r="257" spans="1:18" x14ac:dyDescent="0.3">
      <c r="A257" s="7">
        <v>374</v>
      </c>
      <c r="B257" s="39" t="s">
        <v>330</v>
      </c>
      <c r="C257" s="29"/>
      <c r="D257" s="29"/>
      <c r="E257" s="29"/>
      <c r="F257" s="29"/>
      <c r="G257" s="29"/>
      <c r="H257" s="29"/>
      <c r="I257" s="29"/>
      <c r="J257" s="29"/>
      <c r="K257" s="29"/>
      <c r="L257" s="29"/>
      <c r="M257" s="29"/>
      <c r="N257" s="29"/>
      <c r="O257" s="29"/>
      <c r="P257" s="29"/>
      <c r="Q257" s="29"/>
      <c r="R257" s="23">
        <f t="shared" si="27"/>
        <v>0</v>
      </c>
    </row>
    <row r="258" spans="1:18" x14ac:dyDescent="0.3">
      <c r="A258" s="7">
        <v>912</v>
      </c>
      <c r="B258" s="39" t="s">
        <v>331</v>
      </c>
      <c r="C258" s="29"/>
      <c r="D258" s="29"/>
      <c r="E258" s="29"/>
      <c r="F258" s="29"/>
      <c r="G258" s="29"/>
      <c r="H258" s="29"/>
      <c r="I258" s="29"/>
      <c r="J258" s="29"/>
      <c r="K258" s="29"/>
      <c r="L258" s="29"/>
      <c r="M258" s="29"/>
      <c r="N258" s="29"/>
      <c r="O258" s="29"/>
      <c r="P258" s="29"/>
      <c r="Q258" s="29"/>
      <c r="R258" s="23">
        <f>SUM(C258:Q258)</f>
        <v>0</v>
      </c>
    </row>
    <row r="259" spans="1:18" x14ac:dyDescent="0.3">
      <c r="A259" s="7">
        <v>915</v>
      </c>
      <c r="B259" s="39" t="s">
        <v>332</v>
      </c>
      <c r="C259" s="29"/>
      <c r="D259" s="29"/>
      <c r="E259" s="29"/>
      <c r="F259" s="29"/>
      <c r="G259" s="29"/>
      <c r="H259" s="29"/>
      <c r="I259" s="29"/>
      <c r="J259" s="29"/>
      <c r="K259" s="29"/>
      <c r="L259" s="29"/>
      <c r="M259" s="29"/>
      <c r="N259" s="29"/>
      <c r="O259" s="29"/>
      <c r="P259" s="29"/>
      <c r="Q259" s="29"/>
      <c r="R259" s="23">
        <f>SUM(C259:Q259)</f>
        <v>0</v>
      </c>
    </row>
    <row r="260" spans="1:18" x14ac:dyDescent="0.3">
      <c r="B260" s="7" t="s">
        <v>138</v>
      </c>
      <c r="C260" s="46">
        <f t="shared" ref="C260:R260" si="28">SUM(C253:C259)</f>
        <v>0</v>
      </c>
      <c r="D260" s="46">
        <f t="shared" si="28"/>
        <v>0</v>
      </c>
      <c r="E260" s="46">
        <f t="shared" si="28"/>
        <v>0</v>
      </c>
      <c r="F260" s="46">
        <f t="shared" si="28"/>
        <v>0</v>
      </c>
      <c r="G260" s="46">
        <f t="shared" si="28"/>
        <v>0</v>
      </c>
      <c r="H260" s="46">
        <f t="shared" si="28"/>
        <v>0</v>
      </c>
      <c r="I260" s="46">
        <f t="shared" si="28"/>
        <v>0</v>
      </c>
      <c r="J260" s="46">
        <f t="shared" si="28"/>
        <v>0</v>
      </c>
      <c r="K260" s="46">
        <f t="shared" si="28"/>
        <v>0</v>
      </c>
      <c r="L260" s="46">
        <f t="shared" si="28"/>
        <v>0</v>
      </c>
      <c r="M260" s="46">
        <f t="shared" si="28"/>
        <v>0</v>
      </c>
      <c r="N260" s="46">
        <f t="shared" si="28"/>
        <v>0</v>
      </c>
      <c r="O260" s="46">
        <f t="shared" si="28"/>
        <v>0</v>
      </c>
      <c r="P260" s="46">
        <f t="shared" si="28"/>
        <v>0</v>
      </c>
      <c r="Q260" s="46">
        <f t="shared" si="28"/>
        <v>0</v>
      </c>
      <c r="R260" s="46">
        <f t="shared" si="28"/>
        <v>0</v>
      </c>
    </row>
    <row r="261" spans="1:18" x14ac:dyDescent="0.3">
      <c r="C261" s="24"/>
      <c r="D261" s="24"/>
      <c r="E261" s="24"/>
      <c r="F261" s="24"/>
      <c r="G261" s="24"/>
      <c r="H261" s="24"/>
      <c r="I261" s="24"/>
      <c r="J261" s="24"/>
      <c r="K261" s="24"/>
      <c r="L261" s="24"/>
      <c r="M261" s="24"/>
      <c r="N261" s="24"/>
      <c r="O261" s="24"/>
      <c r="P261" s="24"/>
      <c r="Q261" s="24"/>
      <c r="R261" s="24"/>
    </row>
    <row r="262" spans="1:18" x14ac:dyDescent="0.3">
      <c r="A262" s="20" t="s">
        <v>139</v>
      </c>
      <c r="B262" s="39" t="s">
        <v>140</v>
      </c>
      <c r="C262" s="29"/>
      <c r="D262" s="29"/>
      <c r="E262" s="29"/>
      <c r="F262" s="29"/>
      <c r="G262" s="29"/>
      <c r="H262" s="29"/>
      <c r="I262" s="29"/>
      <c r="J262" s="29"/>
      <c r="K262" s="29"/>
      <c r="L262" s="29"/>
      <c r="M262" s="29"/>
      <c r="N262" s="29"/>
      <c r="O262" s="29"/>
      <c r="P262" s="29"/>
      <c r="Q262" s="29"/>
      <c r="R262" s="23">
        <f>SUM(C262:Q262)</f>
        <v>0</v>
      </c>
    </row>
    <row r="263" spans="1:18" x14ac:dyDescent="0.3">
      <c r="A263" s="20" t="s">
        <v>141</v>
      </c>
      <c r="B263" s="39" t="s">
        <v>142</v>
      </c>
      <c r="C263" s="29"/>
      <c r="D263" s="29"/>
      <c r="E263" s="29"/>
      <c r="F263" s="29"/>
      <c r="G263" s="29"/>
      <c r="H263" s="29"/>
      <c r="I263" s="29"/>
      <c r="J263" s="29"/>
      <c r="K263" s="29"/>
      <c r="L263" s="29"/>
      <c r="M263" s="29"/>
      <c r="N263" s="29"/>
      <c r="O263" s="29"/>
      <c r="P263" s="29"/>
      <c r="Q263" s="29"/>
      <c r="R263" s="25">
        <f>SUM(C263:Q263)</f>
        <v>0</v>
      </c>
    </row>
    <row r="264" spans="1:18" x14ac:dyDescent="0.3">
      <c r="B264" s="7" t="s">
        <v>143</v>
      </c>
      <c r="C264" s="46">
        <f t="shared" ref="C264:R264" si="29">+C106-C249+C260+C262+C263</f>
        <v>0</v>
      </c>
      <c r="D264" s="46">
        <f t="shared" si="29"/>
        <v>0</v>
      </c>
      <c r="E264" s="46">
        <f t="shared" si="29"/>
        <v>0</v>
      </c>
      <c r="F264" s="46">
        <f t="shared" si="29"/>
        <v>0</v>
      </c>
      <c r="G264" s="46">
        <f t="shared" si="29"/>
        <v>0</v>
      </c>
      <c r="H264" s="46">
        <f t="shared" si="29"/>
        <v>0</v>
      </c>
      <c r="I264" s="46">
        <f t="shared" si="29"/>
        <v>0</v>
      </c>
      <c r="J264" s="46">
        <f t="shared" si="29"/>
        <v>0</v>
      </c>
      <c r="K264" s="46">
        <f t="shared" si="29"/>
        <v>0</v>
      </c>
      <c r="L264" s="46">
        <f t="shared" si="29"/>
        <v>0</v>
      </c>
      <c r="M264" s="46">
        <f t="shared" si="29"/>
        <v>0</v>
      </c>
      <c r="N264" s="46">
        <f t="shared" si="29"/>
        <v>0</v>
      </c>
      <c r="O264" s="46">
        <f t="shared" si="29"/>
        <v>0</v>
      </c>
      <c r="P264" s="46">
        <f t="shared" si="29"/>
        <v>0</v>
      </c>
      <c r="Q264" s="46">
        <f t="shared" si="29"/>
        <v>0</v>
      </c>
      <c r="R264" s="46">
        <f t="shared" si="29"/>
        <v>0</v>
      </c>
    </row>
    <row r="265" spans="1:18" x14ac:dyDescent="0.3">
      <c r="C265" s="24"/>
      <c r="D265" s="24"/>
      <c r="E265" s="24"/>
      <c r="F265" s="24"/>
      <c r="G265" s="24"/>
      <c r="H265" s="24"/>
      <c r="I265" s="24"/>
      <c r="J265" s="24"/>
      <c r="K265" s="24"/>
      <c r="L265" s="24"/>
      <c r="M265" s="24"/>
      <c r="N265" s="24"/>
      <c r="O265" s="24"/>
      <c r="P265" s="24"/>
      <c r="Q265" s="24"/>
      <c r="R265" s="24"/>
    </row>
    <row r="266" spans="1:18" x14ac:dyDescent="0.3">
      <c r="B266" s="7" t="s">
        <v>920</v>
      </c>
      <c r="C266" s="29"/>
      <c r="D266" s="29"/>
      <c r="E266" s="29"/>
      <c r="F266" s="29"/>
      <c r="G266" s="29"/>
      <c r="H266" s="29"/>
      <c r="I266" s="29"/>
      <c r="J266" s="29"/>
      <c r="K266" s="29"/>
      <c r="L266" s="29"/>
      <c r="M266" s="29"/>
      <c r="N266" s="29"/>
      <c r="O266" s="29"/>
      <c r="P266" s="29"/>
      <c r="Q266" s="29"/>
      <c r="R266" s="23">
        <f>SUM(C266:Q266)</f>
        <v>0</v>
      </c>
    </row>
    <row r="267" spans="1:18" x14ac:dyDescent="0.3">
      <c r="B267" s="20" t="s">
        <v>921</v>
      </c>
      <c r="C267" s="24"/>
      <c r="D267" s="24"/>
      <c r="E267" s="24"/>
      <c r="F267" s="24"/>
      <c r="G267" s="24"/>
      <c r="H267" s="24"/>
      <c r="I267" s="24"/>
      <c r="J267" s="24"/>
      <c r="K267" s="24"/>
      <c r="L267" s="24"/>
      <c r="M267" s="24"/>
      <c r="N267" s="24"/>
      <c r="O267" s="24"/>
      <c r="P267" s="24"/>
      <c r="Q267" s="24"/>
      <c r="R267" s="24"/>
    </row>
    <row r="268" spans="1:18" x14ac:dyDescent="0.3">
      <c r="B268" s="30"/>
      <c r="C268" s="29"/>
      <c r="D268" s="29"/>
      <c r="E268" s="29"/>
      <c r="F268" s="29"/>
      <c r="G268" s="29"/>
      <c r="H268" s="29"/>
      <c r="I268" s="29"/>
      <c r="J268" s="29"/>
      <c r="K268" s="29"/>
      <c r="L268" s="29"/>
      <c r="M268" s="29"/>
      <c r="N268" s="29"/>
      <c r="O268" s="29"/>
      <c r="P268" s="29"/>
      <c r="Q268" s="29"/>
      <c r="R268" s="23">
        <f>SUM(C268:Q268)</f>
        <v>0</v>
      </c>
    </row>
    <row r="269" spans="1:18" x14ac:dyDescent="0.3">
      <c r="B269" s="30"/>
      <c r="C269" s="43"/>
      <c r="D269" s="43"/>
      <c r="E269" s="43"/>
      <c r="F269" s="43"/>
      <c r="G269" s="43"/>
      <c r="H269" s="43"/>
      <c r="I269" s="43"/>
      <c r="J269" s="43"/>
      <c r="K269" s="43"/>
      <c r="L269" s="43"/>
      <c r="M269" s="43"/>
      <c r="N269" s="43"/>
      <c r="O269" s="43"/>
      <c r="P269" s="43"/>
      <c r="Q269" s="43"/>
      <c r="R269" s="25">
        <f>SUM(C269:Q269)</f>
        <v>0</v>
      </c>
    </row>
    <row r="270" spans="1:18" x14ac:dyDescent="0.3">
      <c r="B270" s="7" t="s">
        <v>922</v>
      </c>
      <c r="C270" s="25">
        <f t="shared" ref="C270:R270" si="30">+C269+C268+C266</f>
        <v>0</v>
      </c>
      <c r="D270" s="25">
        <f t="shared" si="30"/>
        <v>0</v>
      </c>
      <c r="E270" s="25">
        <f t="shared" si="30"/>
        <v>0</v>
      </c>
      <c r="F270" s="25">
        <f t="shared" si="30"/>
        <v>0</v>
      </c>
      <c r="G270" s="25">
        <f t="shared" si="30"/>
        <v>0</v>
      </c>
      <c r="H270" s="25">
        <f t="shared" si="30"/>
        <v>0</v>
      </c>
      <c r="I270" s="25">
        <f t="shared" si="30"/>
        <v>0</v>
      </c>
      <c r="J270" s="25">
        <f t="shared" si="30"/>
        <v>0</v>
      </c>
      <c r="K270" s="25">
        <f t="shared" si="30"/>
        <v>0</v>
      </c>
      <c r="L270" s="25">
        <f t="shared" si="30"/>
        <v>0</v>
      </c>
      <c r="M270" s="25">
        <f t="shared" si="30"/>
        <v>0</v>
      </c>
      <c r="N270" s="25">
        <f t="shared" si="30"/>
        <v>0</v>
      </c>
      <c r="O270" s="25">
        <f t="shared" si="30"/>
        <v>0</v>
      </c>
      <c r="P270" s="25">
        <f t="shared" si="30"/>
        <v>0</v>
      </c>
      <c r="Q270" s="25">
        <f t="shared" si="30"/>
        <v>0</v>
      </c>
      <c r="R270" s="25">
        <f t="shared" si="30"/>
        <v>0</v>
      </c>
    </row>
    <row r="271" spans="1:18" ht="15" thickBot="1" x14ac:dyDescent="0.35">
      <c r="B271" s="7" t="s">
        <v>144</v>
      </c>
      <c r="C271" s="27">
        <f t="shared" ref="C271:R271" si="31">+C270+C264</f>
        <v>0</v>
      </c>
      <c r="D271" s="27">
        <f t="shared" si="31"/>
        <v>0</v>
      </c>
      <c r="E271" s="27">
        <f t="shared" si="31"/>
        <v>0</v>
      </c>
      <c r="F271" s="27">
        <f t="shared" si="31"/>
        <v>0</v>
      </c>
      <c r="G271" s="27">
        <f t="shared" si="31"/>
        <v>0</v>
      </c>
      <c r="H271" s="27">
        <f t="shared" si="31"/>
        <v>0</v>
      </c>
      <c r="I271" s="27">
        <f t="shared" si="31"/>
        <v>0</v>
      </c>
      <c r="J271" s="27">
        <f t="shared" si="31"/>
        <v>0</v>
      </c>
      <c r="K271" s="27">
        <f t="shared" si="31"/>
        <v>0</v>
      </c>
      <c r="L271" s="27">
        <f t="shared" si="31"/>
        <v>0</v>
      </c>
      <c r="M271" s="27">
        <f t="shared" si="31"/>
        <v>0</v>
      </c>
      <c r="N271" s="27">
        <f t="shared" si="31"/>
        <v>0</v>
      </c>
      <c r="O271" s="27">
        <f t="shared" si="31"/>
        <v>0</v>
      </c>
      <c r="P271" s="27">
        <f t="shared" si="31"/>
        <v>0</v>
      </c>
      <c r="Q271" s="27">
        <f t="shared" si="31"/>
        <v>0</v>
      </c>
      <c r="R271" s="27">
        <f t="shared" si="31"/>
        <v>0</v>
      </c>
    </row>
    <row r="272" spans="1:18" ht="15" thickTop="1" x14ac:dyDescent="0.3">
      <c r="C272" s="9" t="str">
        <f>IF(ROUND(C271,2)=ROUND('Combining-Exhibit 3'!C23,2),"Yes","No")</f>
        <v>Yes</v>
      </c>
      <c r="D272" s="9" t="str">
        <f>IF(ROUND(D271,2)=ROUND('Combining-Exhibit 3'!D23,2),"Yes","No")</f>
        <v>Yes</v>
      </c>
      <c r="E272" s="199" t="str">
        <f>IF(ROUND(E271,2)=ROUND('Combining-Exhibit 3'!E23,2),"Yes","No")</f>
        <v>Yes</v>
      </c>
      <c r="F272" s="199" t="str">
        <f>IF(ROUND(F271,2)=ROUND('Combining-Exhibit 3'!F23,2),"Yes","No")</f>
        <v>Yes</v>
      </c>
      <c r="G272" s="199" t="str">
        <f>IF(ROUND(G271,2)=ROUND('Combining-Exhibit 3'!G23,2),"Yes","No")</f>
        <v>Yes</v>
      </c>
      <c r="H272" s="199" t="str">
        <f>IF(ROUND(H271,2)=ROUND('Combining-Exhibit 3'!H23,2),"Yes","No")</f>
        <v>Yes</v>
      </c>
      <c r="I272" s="199" t="str">
        <f>IF(ROUND(I271,2)=ROUND('Combining-Exhibit 3'!I23,2),"Yes","No")</f>
        <v>Yes</v>
      </c>
      <c r="J272" s="199" t="str">
        <f>IF(ROUND(J271,2)=ROUND('Combining-Exhibit 3'!J23,2),"Yes","No")</f>
        <v>Yes</v>
      </c>
      <c r="K272" s="199" t="str">
        <f>IF(ROUND(K271,2)=ROUND('Combining-Exhibit 3'!K23,2),"Yes","No")</f>
        <v>Yes</v>
      </c>
      <c r="L272" s="216" t="str">
        <f>IF(ROUND(L271,2)=ROUND('Combining-Exhibit 3'!L23,2),"Yes","No")</f>
        <v>Yes</v>
      </c>
      <c r="M272" s="216" t="str">
        <f>IF(ROUND(M271,2)=ROUND('Combining-Exhibit 3'!M23,2),"Yes","No")</f>
        <v>Yes</v>
      </c>
      <c r="N272" s="216" t="str">
        <f>IF(ROUND(N271,2)=ROUND('Combining-Exhibit 3'!N23,2),"Yes","No")</f>
        <v>Yes</v>
      </c>
      <c r="O272" s="199" t="str">
        <f>IF(ROUND(O271,2)=ROUND('Combining-Exhibit 3'!O23,2),"Yes","No")</f>
        <v>Yes</v>
      </c>
      <c r="P272" s="199" t="str">
        <f>IF(ROUND(P271,2)=ROUND('Combining-Exhibit 3'!P23,2),"Yes","No")</f>
        <v>Yes</v>
      </c>
      <c r="Q272" s="199" t="str">
        <f>IF(ROUND(Q271,2)=ROUND('Combining-Exhibit 3'!Q23,2),"Yes","No")</f>
        <v>Yes</v>
      </c>
      <c r="R272" s="199" t="str">
        <f>IF(ROUND(R271,2)=ROUND('Combining-Exhibit 3'!R23,2),"Yes","No")</f>
        <v>Yes</v>
      </c>
    </row>
  </sheetData>
  <sheetProtection algorithmName="SHA-512" hashValue="SuL99zZHKq8AwDFMiAc1zoSXi6lxT2JjOiXFTp23FJzVdwnEYGWnN0MtT5WxtiCzFsb0+BZp2pO8TOpHt5rmMw==" saltValue="9uInp3hxt+IF+IJYM3shxQ==" spinCount="100000" sheet="1" objects="1" scenarios="1" formatCells="0" formatColumns="0" formatRows="0" selectLockedCells="1"/>
  <mergeCells count="4">
    <mergeCell ref="B1:R1"/>
    <mergeCell ref="B2:R2"/>
    <mergeCell ref="B3:R3"/>
    <mergeCell ref="B4:R4"/>
  </mergeCells>
  <pageMargins left="0.7" right="0.7" top="0.75" bottom="0.75" header="0.3" footer="0.3"/>
  <pageSetup scale="40" fitToHeight="1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DCBE2-A497-4EB6-9B7A-30409205E226}">
  <sheetPr>
    <pageSetUpPr fitToPage="1"/>
  </sheetPr>
  <dimension ref="A1:S30"/>
  <sheetViews>
    <sheetView workbookViewId="0">
      <selection activeCell="C10" sqref="C10"/>
    </sheetView>
  </sheetViews>
  <sheetFormatPr defaultColWidth="9.109375" defaultRowHeight="14.4" x14ac:dyDescent="0.3"/>
  <cols>
    <col min="1" max="1" width="6.6640625" style="7" customWidth="1"/>
    <col min="2" max="2" width="38.44140625" style="7" customWidth="1"/>
    <col min="3" max="8" width="19" style="7" customWidth="1"/>
    <col min="9" max="16384" width="9.109375" style="7"/>
  </cols>
  <sheetData>
    <row r="1" spans="1:19" x14ac:dyDescent="0.3">
      <c r="B1" s="276" t="str">
        <f>('Start Here'!B2)</f>
        <v>AURORA COUNTY</v>
      </c>
      <c r="C1" s="276"/>
      <c r="D1" s="276"/>
      <c r="E1" s="276"/>
      <c r="F1" s="276"/>
      <c r="G1" s="276"/>
      <c r="H1" s="276"/>
    </row>
    <row r="2" spans="1:19" x14ac:dyDescent="0.3">
      <c r="B2" s="274" t="s">
        <v>333</v>
      </c>
      <c r="C2" s="274"/>
      <c r="D2" s="274"/>
      <c r="E2" s="274"/>
      <c r="F2" s="274"/>
      <c r="G2" s="274"/>
      <c r="H2" s="274"/>
    </row>
    <row r="3" spans="1:19" x14ac:dyDescent="0.3">
      <c r="B3" s="274" t="s">
        <v>334</v>
      </c>
      <c r="C3" s="274"/>
      <c r="D3" s="274"/>
      <c r="E3" s="274"/>
      <c r="F3" s="274"/>
      <c r="G3" s="274"/>
      <c r="H3" s="274"/>
    </row>
    <row r="4" spans="1:19" x14ac:dyDescent="0.3">
      <c r="B4" s="277">
        <f>('Start Here'!B5)</f>
        <v>46022</v>
      </c>
      <c r="C4" s="277"/>
      <c r="D4" s="277"/>
      <c r="E4" s="277"/>
      <c r="F4" s="277"/>
      <c r="G4" s="277"/>
      <c r="H4" s="277"/>
    </row>
    <row r="5" spans="1:19" x14ac:dyDescent="0.3">
      <c r="B5" s="37"/>
      <c r="C5" s="37"/>
      <c r="D5" s="37"/>
      <c r="E5" s="37"/>
      <c r="F5" s="37"/>
      <c r="G5" s="37"/>
      <c r="H5" s="37"/>
    </row>
    <row r="6" spans="1:19" x14ac:dyDescent="0.3">
      <c r="B6" s="20"/>
      <c r="C6" s="20"/>
      <c r="D6" s="20"/>
      <c r="E6" s="20"/>
      <c r="F6" s="20"/>
      <c r="G6" s="17" t="s">
        <v>103</v>
      </c>
      <c r="H6" s="17" t="s">
        <v>335</v>
      </c>
    </row>
    <row r="7" spans="1:19" x14ac:dyDescent="0.3">
      <c r="B7" s="20"/>
      <c r="C7" s="17" t="s">
        <v>336</v>
      </c>
      <c r="D7" s="38" t="s">
        <v>337</v>
      </c>
      <c r="E7" s="42"/>
      <c r="F7" s="42"/>
      <c r="G7" s="17" t="s">
        <v>104</v>
      </c>
      <c r="H7" s="17" t="s">
        <v>104</v>
      </c>
    </row>
    <row r="8" spans="1:19" x14ac:dyDescent="0.3">
      <c r="B8" s="20"/>
      <c r="C8" s="18" t="s">
        <v>105</v>
      </c>
      <c r="D8" s="18" t="s">
        <v>105</v>
      </c>
      <c r="E8" s="18" t="s">
        <v>105</v>
      </c>
      <c r="F8" s="18" t="s">
        <v>105</v>
      </c>
      <c r="G8" s="18" t="s">
        <v>106</v>
      </c>
      <c r="H8" s="18" t="s">
        <v>106</v>
      </c>
    </row>
    <row r="9" spans="1:19" x14ac:dyDescent="0.3">
      <c r="B9" s="20" t="s">
        <v>107</v>
      </c>
    </row>
    <row r="10" spans="1:19" x14ac:dyDescent="0.3">
      <c r="A10" s="7">
        <v>101</v>
      </c>
      <c r="B10" s="39" t="s">
        <v>113</v>
      </c>
      <c r="C10" s="29"/>
      <c r="D10" s="29"/>
      <c r="E10" s="29"/>
      <c r="F10" s="29"/>
      <c r="G10" s="23">
        <f>'Combining-Exhibit 3'!R10</f>
        <v>0</v>
      </c>
      <c r="H10" s="23">
        <f>SUM(C10:G10)</f>
        <v>0</v>
      </c>
    </row>
    <row r="11" spans="1:19" x14ac:dyDescent="0.3">
      <c r="A11" s="7">
        <v>104</v>
      </c>
      <c r="B11" s="39" t="s">
        <v>114</v>
      </c>
      <c r="C11" s="29"/>
      <c r="D11" s="29"/>
      <c r="E11" s="29"/>
      <c r="F11" s="29"/>
      <c r="G11" s="23">
        <f>'Combining-Exhibit 3'!R11</f>
        <v>0</v>
      </c>
      <c r="H11" s="23">
        <f>SUM(C11:G11)</f>
        <v>0</v>
      </c>
    </row>
    <row r="12" spans="1:19" x14ac:dyDescent="0.3">
      <c r="A12" s="7">
        <v>105</v>
      </c>
      <c r="B12" s="40" t="s">
        <v>115</v>
      </c>
      <c r="C12" s="29"/>
      <c r="D12" s="29"/>
      <c r="E12" s="29"/>
      <c r="F12" s="29"/>
      <c r="G12" s="23">
        <f>'Combining-Exhibit 3'!R12</f>
        <v>0</v>
      </c>
      <c r="H12" s="23">
        <f>SUM(C12:G12)</f>
        <v>0</v>
      </c>
    </row>
    <row r="13" spans="1:19" x14ac:dyDescent="0.3">
      <c r="A13" s="7">
        <v>107.1</v>
      </c>
      <c r="B13" s="40" t="s">
        <v>116</v>
      </c>
      <c r="C13" s="29"/>
      <c r="D13" s="29"/>
      <c r="E13" s="29"/>
      <c r="F13" s="29"/>
      <c r="G13" s="23">
        <f>'Combining-Exhibit 3'!R13</f>
        <v>0</v>
      </c>
      <c r="H13" s="23">
        <f>SUM(C13:G13)</f>
        <v>0</v>
      </c>
    </row>
    <row r="14" spans="1:19" x14ac:dyDescent="0.3">
      <c r="A14" s="7">
        <v>107.2</v>
      </c>
      <c r="B14" s="40" t="s">
        <v>117</v>
      </c>
      <c r="C14" s="43"/>
      <c r="D14" s="43"/>
      <c r="E14" s="43"/>
      <c r="F14" s="43"/>
      <c r="G14" s="58">
        <f>'Combining-Exhibit 3'!R14</f>
        <v>0</v>
      </c>
      <c r="H14" s="25">
        <f>SUM(C14:G14)</f>
        <v>0</v>
      </c>
    </row>
    <row r="15" spans="1:19" ht="15" thickBot="1" x14ac:dyDescent="0.35">
      <c r="B15" s="7" t="s">
        <v>108</v>
      </c>
      <c r="C15" s="41">
        <f t="shared" ref="C15:H15" si="0">SUM(C10:C14)</f>
        <v>0</v>
      </c>
      <c r="D15" s="41">
        <f t="shared" si="0"/>
        <v>0</v>
      </c>
      <c r="E15" s="41">
        <f t="shared" si="0"/>
        <v>0</v>
      </c>
      <c r="F15" s="41">
        <f t="shared" si="0"/>
        <v>0</v>
      </c>
      <c r="G15" s="41">
        <f t="shared" si="0"/>
        <v>0</v>
      </c>
      <c r="H15" s="41">
        <f t="shared" si="0"/>
        <v>0</v>
      </c>
    </row>
    <row r="16" spans="1:19" ht="15" thickTop="1" x14ac:dyDescent="0.3">
      <c r="C16" s="23"/>
      <c r="D16" s="23"/>
      <c r="E16" s="23"/>
      <c r="F16" s="23"/>
      <c r="G16" s="23"/>
      <c r="H16" s="23"/>
      <c r="I16" s="15"/>
      <c r="J16" s="15"/>
      <c r="K16" s="15"/>
      <c r="L16" s="15"/>
      <c r="M16" s="15"/>
      <c r="N16" s="15"/>
      <c r="O16" s="15"/>
      <c r="P16" s="15"/>
      <c r="Q16" s="15"/>
      <c r="R16" s="15"/>
      <c r="S16" s="15"/>
    </row>
    <row r="17" spans="1:19" x14ac:dyDescent="0.3">
      <c r="B17" s="20" t="s">
        <v>340</v>
      </c>
      <c r="C17" s="24"/>
      <c r="D17" s="24"/>
      <c r="E17" s="24"/>
      <c r="F17" s="24"/>
      <c r="G17" s="24"/>
      <c r="H17" s="24"/>
      <c r="I17" s="15"/>
      <c r="J17" s="15"/>
      <c r="K17" s="15"/>
      <c r="L17" s="15"/>
      <c r="M17" s="15"/>
      <c r="N17" s="15"/>
      <c r="O17" s="15"/>
      <c r="P17" s="15"/>
      <c r="Q17" s="15"/>
      <c r="R17" s="15"/>
      <c r="S17" s="15"/>
    </row>
    <row r="18" spans="1:19" x14ac:dyDescent="0.3">
      <c r="A18" s="7">
        <v>273</v>
      </c>
      <c r="B18" s="39" t="s">
        <v>118</v>
      </c>
      <c r="C18" s="29"/>
      <c r="D18" s="29"/>
      <c r="E18" s="29"/>
      <c r="F18" s="29"/>
      <c r="G18" s="23">
        <f>'Combining-Exhibit 3'!R18</f>
        <v>0</v>
      </c>
      <c r="H18" s="23">
        <f>SUM(C18:G18)</f>
        <v>0</v>
      </c>
      <c r="I18" s="15"/>
      <c r="J18" s="15"/>
      <c r="K18" s="15"/>
      <c r="L18" s="15"/>
      <c r="M18" s="15"/>
      <c r="N18" s="15"/>
      <c r="O18" s="15"/>
      <c r="P18" s="15"/>
      <c r="Q18" s="15"/>
      <c r="R18" s="15"/>
      <c r="S18" s="15"/>
    </row>
    <row r="19" spans="1:19" x14ac:dyDescent="0.3">
      <c r="A19" s="7">
        <v>274</v>
      </c>
      <c r="B19" s="40" t="s">
        <v>119</v>
      </c>
      <c r="C19" s="29"/>
      <c r="D19" s="29"/>
      <c r="E19" s="29"/>
      <c r="F19" s="29"/>
      <c r="G19" s="23">
        <f>'Combining-Exhibit 3'!R19</f>
        <v>0</v>
      </c>
      <c r="H19" s="23">
        <f>SUM(C19:G19)</f>
        <v>0</v>
      </c>
      <c r="I19" s="15"/>
      <c r="J19" s="15"/>
      <c r="K19" s="15"/>
      <c r="L19" s="15"/>
      <c r="M19" s="15"/>
      <c r="N19" s="15"/>
      <c r="O19" s="15"/>
      <c r="P19" s="15"/>
      <c r="Q19" s="15"/>
      <c r="R19" s="15"/>
      <c r="S19" s="15"/>
    </row>
    <row r="20" spans="1:19" x14ac:dyDescent="0.3">
      <c r="A20" s="7">
        <v>275</v>
      </c>
      <c r="B20" s="40" t="s">
        <v>120</v>
      </c>
      <c r="C20" s="29"/>
      <c r="D20" s="29"/>
      <c r="E20" s="29"/>
      <c r="F20" s="29"/>
      <c r="G20" s="23">
        <f>'Combining-Exhibit 3'!R20</f>
        <v>0</v>
      </c>
      <c r="H20" s="23">
        <f>SUM(C20:G20)</f>
        <v>0</v>
      </c>
      <c r="I20" s="15"/>
      <c r="J20" s="15"/>
      <c r="K20" s="15"/>
      <c r="L20" s="15"/>
      <c r="M20" s="15"/>
      <c r="N20" s="15"/>
      <c r="O20" s="15"/>
      <c r="P20" s="15"/>
      <c r="Q20" s="15"/>
      <c r="R20" s="15"/>
      <c r="S20" s="15"/>
    </row>
    <row r="21" spans="1:19" x14ac:dyDescent="0.3">
      <c r="A21" s="7">
        <v>276</v>
      </c>
      <c r="B21" s="40" t="s">
        <v>121</v>
      </c>
      <c r="C21" s="29"/>
      <c r="D21" s="29"/>
      <c r="E21" s="29"/>
      <c r="F21" s="29"/>
      <c r="G21" s="23">
        <f>'Combining-Exhibit 3'!R21</f>
        <v>0</v>
      </c>
      <c r="H21" s="23">
        <f>SUM(C21:G21)</f>
        <v>0</v>
      </c>
      <c r="I21" s="15"/>
      <c r="J21" s="15"/>
      <c r="K21" s="15"/>
      <c r="L21" s="15"/>
      <c r="M21" s="15"/>
      <c r="N21" s="15"/>
      <c r="O21" s="15"/>
      <c r="P21" s="15"/>
      <c r="Q21" s="15"/>
      <c r="R21" s="15"/>
      <c r="S21" s="15"/>
    </row>
    <row r="22" spans="1:19" x14ac:dyDescent="0.3">
      <c r="A22" s="7">
        <v>277</v>
      </c>
      <c r="B22" s="40" t="s">
        <v>122</v>
      </c>
      <c r="C22" s="43"/>
      <c r="D22" s="43"/>
      <c r="E22" s="43"/>
      <c r="F22" s="43"/>
      <c r="G22" s="58">
        <f>'Combining-Exhibit 3'!R22</f>
        <v>0</v>
      </c>
      <c r="H22" s="25">
        <f>SUM(C22:G22)</f>
        <v>0</v>
      </c>
      <c r="I22" s="15"/>
      <c r="J22" s="15"/>
      <c r="K22" s="15"/>
      <c r="L22" s="15"/>
      <c r="M22" s="15"/>
      <c r="N22" s="15"/>
      <c r="O22" s="15"/>
      <c r="P22" s="15"/>
      <c r="Q22" s="15"/>
      <c r="R22" s="15"/>
      <c r="S22" s="15"/>
    </row>
    <row r="23" spans="1:19" ht="15" thickBot="1" x14ac:dyDescent="0.35">
      <c r="B23" s="7" t="s">
        <v>110</v>
      </c>
      <c r="C23" s="27">
        <f t="shared" ref="C23:H23" si="1">SUM(C18:C22)</f>
        <v>0</v>
      </c>
      <c r="D23" s="27">
        <f t="shared" si="1"/>
        <v>0</v>
      </c>
      <c r="E23" s="27">
        <f t="shared" si="1"/>
        <v>0</v>
      </c>
      <c r="F23" s="27">
        <f t="shared" si="1"/>
        <v>0</v>
      </c>
      <c r="G23" s="27">
        <f t="shared" si="1"/>
        <v>0</v>
      </c>
      <c r="H23" s="27">
        <f t="shared" si="1"/>
        <v>0</v>
      </c>
      <c r="I23" s="15"/>
      <c r="J23" s="15"/>
      <c r="K23" s="15"/>
      <c r="L23" s="15"/>
      <c r="M23" s="15"/>
      <c r="N23" s="15"/>
      <c r="O23" s="15"/>
      <c r="P23" s="15"/>
      <c r="Q23" s="15"/>
      <c r="R23" s="15"/>
      <c r="S23" s="15"/>
    </row>
    <row r="24" spans="1:19" ht="15" thickTop="1" x14ac:dyDescent="0.3">
      <c r="C24" s="24"/>
      <c r="D24" s="24"/>
      <c r="E24" s="24"/>
      <c r="F24" s="24"/>
      <c r="G24" s="24"/>
      <c r="H24" s="24"/>
      <c r="I24" s="15"/>
      <c r="J24" s="15"/>
      <c r="K24" s="15"/>
      <c r="L24" s="15"/>
      <c r="M24" s="15"/>
      <c r="N24" s="15"/>
      <c r="O24" s="15"/>
      <c r="P24" s="15"/>
      <c r="Q24" s="15"/>
      <c r="R24" s="15"/>
      <c r="S24" s="15"/>
    </row>
    <row r="25" spans="1:19" x14ac:dyDescent="0.3">
      <c r="I25" s="15"/>
      <c r="J25" s="15"/>
      <c r="K25" s="15"/>
      <c r="L25" s="15"/>
      <c r="M25" s="15"/>
      <c r="N25" s="15"/>
      <c r="O25" s="15"/>
      <c r="P25" s="15"/>
      <c r="Q25" s="15"/>
      <c r="R25" s="15"/>
      <c r="S25" s="15"/>
    </row>
    <row r="26" spans="1:19" x14ac:dyDescent="0.3">
      <c r="B26" s="7" t="s">
        <v>339</v>
      </c>
      <c r="C26" s="23"/>
      <c r="D26" s="23"/>
      <c r="E26" s="23"/>
      <c r="F26" s="23"/>
      <c r="G26" s="23"/>
      <c r="H26" s="23"/>
      <c r="I26" s="15"/>
      <c r="J26" s="15"/>
      <c r="K26" s="15"/>
      <c r="L26" s="15"/>
      <c r="M26" s="15"/>
      <c r="N26" s="15"/>
      <c r="O26" s="15"/>
      <c r="P26" s="15"/>
      <c r="Q26" s="15"/>
      <c r="R26" s="15"/>
      <c r="S26" s="15"/>
    </row>
    <row r="27" spans="1:19" x14ac:dyDescent="0.3">
      <c r="C27" s="23"/>
      <c r="D27" s="23"/>
      <c r="E27" s="23"/>
      <c r="F27" s="23"/>
      <c r="G27" s="23"/>
      <c r="H27" s="23"/>
      <c r="I27" s="15"/>
      <c r="J27" s="15"/>
      <c r="K27" s="15"/>
      <c r="L27" s="15"/>
      <c r="M27" s="15"/>
      <c r="N27" s="15"/>
      <c r="O27" s="15"/>
      <c r="P27" s="15"/>
      <c r="Q27" s="15"/>
      <c r="R27" s="15"/>
      <c r="S27" s="15"/>
    </row>
    <row r="28" spans="1:19" x14ac:dyDescent="0.3">
      <c r="C28" s="15"/>
      <c r="D28" s="15"/>
      <c r="E28" s="15"/>
      <c r="F28" s="15"/>
      <c r="G28" s="15"/>
      <c r="H28" s="15"/>
      <c r="I28" s="15"/>
      <c r="J28" s="15"/>
      <c r="K28" s="15"/>
      <c r="L28" s="15"/>
      <c r="M28" s="15"/>
      <c r="N28" s="15"/>
      <c r="O28" s="15"/>
      <c r="P28" s="15"/>
      <c r="Q28" s="15"/>
      <c r="R28" s="15"/>
      <c r="S28" s="15"/>
    </row>
    <row r="29" spans="1:19" x14ac:dyDescent="0.3">
      <c r="C29" s="15"/>
      <c r="D29" s="15"/>
      <c r="E29" s="15"/>
      <c r="F29" s="15"/>
      <c r="G29" s="15"/>
      <c r="H29" s="15"/>
      <c r="I29" s="15"/>
      <c r="J29" s="15"/>
      <c r="K29" s="15"/>
      <c r="L29" s="15"/>
      <c r="M29" s="15"/>
      <c r="N29" s="15"/>
      <c r="O29" s="15"/>
      <c r="P29" s="15"/>
      <c r="Q29" s="15"/>
      <c r="R29" s="15"/>
      <c r="S29" s="15"/>
    </row>
    <row r="30" spans="1:19" x14ac:dyDescent="0.3">
      <c r="C30" s="15"/>
      <c r="D30" s="15"/>
      <c r="E30" s="15"/>
      <c r="F30" s="15"/>
      <c r="G30" s="15"/>
      <c r="H30" s="15"/>
      <c r="I30" s="15"/>
      <c r="J30" s="15"/>
      <c r="K30" s="15"/>
      <c r="L30" s="15"/>
      <c r="M30" s="15"/>
      <c r="N30" s="15"/>
      <c r="O30" s="15"/>
      <c r="P30" s="15"/>
      <c r="Q30" s="15"/>
      <c r="R30" s="15"/>
      <c r="S30" s="15"/>
    </row>
  </sheetData>
  <sheetProtection algorithmName="SHA-512" hashValue="MS680iFAoUsklAyA5jqUb2gKk9tJ0bQfFk+TecndmGiZQBkucmIeCMn6/AFYf3FY4NNWppMNWeI/g8h8BsXSFg==" saltValue="BiiO7m1jwytdb0oodCERww==" spinCount="100000" sheet="1" objects="1" scenarios="1" formatCells="0" formatColumns="0" formatRows="0" selectLockedCells="1"/>
  <mergeCells count="4">
    <mergeCell ref="B1:H1"/>
    <mergeCell ref="B2:H2"/>
    <mergeCell ref="B3:H3"/>
    <mergeCell ref="B4:H4"/>
  </mergeCells>
  <pageMargins left="0.7" right="0.7" top="0.75" bottom="0.75" header="0.3" footer="0.3"/>
  <pageSetup scale="76" orientation="landscape" r:id="rId1"/>
  <headerFooter>
    <oddHeader>&amp;RExhibit 3</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D906F-2797-404E-9BAA-F477FEAD2282}">
  <sheetPr>
    <pageSetUpPr fitToPage="1"/>
  </sheetPr>
  <dimension ref="A1:K748"/>
  <sheetViews>
    <sheetView workbookViewId="0">
      <pane ySplit="8" topLeftCell="A9" activePane="bottomLeft" state="frozen"/>
      <selection pane="bottomLeft" activeCell="C11" sqref="C11"/>
    </sheetView>
  </sheetViews>
  <sheetFormatPr defaultColWidth="9.109375" defaultRowHeight="14.4" x14ac:dyDescent="0.3"/>
  <cols>
    <col min="1" max="1" width="8.88671875" style="7" bestFit="1" customWidth="1"/>
    <col min="2" max="2" width="48.6640625" style="7" customWidth="1"/>
    <col min="3" max="8" width="19" style="7" customWidth="1"/>
    <col min="9" max="16384" width="9.109375" style="7"/>
  </cols>
  <sheetData>
    <row r="1" spans="1:11" x14ac:dyDescent="0.3">
      <c r="B1" s="276" t="str">
        <f>('Start Here'!B2)</f>
        <v>AURORA COUNTY</v>
      </c>
      <c r="C1" s="276"/>
      <c r="D1" s="276"/>
      <c r="E1" s="276"/>
      <c r="F1" s="276"/>
      <c r="G1" s="276"/>
      <c r="H1" s="276"/>
    </row>
    <row r="2" spans="1:11" x14ac:dyDescent="0.3">
      <c r="B2" s="274" t="s">
        <v>341</v>
      </c>
      <c r="C2" s="274"/>
      <c r="D2" s="274"/>
      <c r="E2" s="274"/>
      <c r="F2" s="274"/>
      <c r="G2" s="274"/>
      <c r="H2" s="274"/>
    </row>
    <row r="3" spans="1:11" x14ac:dyDescent="0.3">
      <c r="B3" s="274" t="s">
        <v>334</v>
      </c>
      <c r="C3" s="274"/>
      <c r="D3" s="274"/>
      <c r="E3" s="274"/>
      <c r="F3" s="274"/>
      <c r="G3" s="274"/>
      <c r="H3" s="274"/>
    </row>
    <row r="4" spans="1:11" x14ac:dyDescent="0.3">
      <c r="B4" s="278" t="str">
        <f>CONCATENATE("For the Year Ended"," ",TEXT('Start Here'!B5,"mmmm d, yyyy"))</f>
        <v>For the Year Ended December 31, 2025</v>
      </c>
      <c r="C4" s="278"/>
      <c r="D4" s="278"/>
      <c r="E4" s="278"/>
      <c r="F4" s="278"/>
      <c r="G4" s="278"/>
      <c r="H4" s="278"/>
    </row>
    <row r="5" spans="1:11" x14ac:dyDescent="0.3">
      <c r="B5" s="17"/>
      <c r="C5" s="17"/>
      <c r="D5" s="17"/>
      <c r="E5" s="17"/>
      <c r="F5" s="17"/>
      <c r="G5" s="17"/>
      <c r="H5" s="17"/>
    </row>
    <row r="6" spans="1:11" x14ac:dyDescent="0.3">
      <c r="B6" s="20"/>
      <c r="C6" s="17"/>
      <c r="D6" s="17"/>
      <c r="E6" s="17"/>
      <c r="F6" s="17"/>
      <c r="G6" s="17" t="s">
        <v>103</v>
      </c>
      <c r="H6" s="17" t="s">
        <v>335</v>
      </c>
    </row>
    <row r="7" spans="1:11" x14ac:dyDescent="0.3">
      <c r="B7" s="20"/>
      <c r="C7" s="17" t="s">
        <v>336</v>
      </c>
      <c r="D7" s="38" t="s">
        <v>337</v>
      </c>
      <c r="E7" s="38" t="str">
        <f>IF(ISBLANK('Exhibit 3'!E7),"",'Exhibit 3'!E7)</f>
        <v/>
      </c>
      <c r="F7" s="38" t="str">
        <f>IF(ISBLANK('Exhibit 3'!F7),"",'Exhibit 3'!F7)</f>
        <v/>
      </c>
      <c r="G7" s="17" t="s">
        <v>104</v>
      </c>
      <c r="H7" s="17" t="s">
        <v>104</v>
      </c>
    </row>
    <row r="8" spans="1:11" x14ac:dyDescent="0.3">
      <c r="B8" s="20"/>
      <c r="C8" s="18" t="s">
        <v>105</v>
      </c>
      <c r="D8" s="18" t="s">
        <v>105</v>
      </c>
      <c r="E8" s="18" t="s">
        <v>105</v>
      </c>
      <c r="F8" s="18" t="s">
        <v>105</v>
      </c>
      <c r="G8" s="18" t="s">
        <v>106</v>
      </c>
      <c r="H8" s="18" t="s">
        <v>106</v>
      </c>
    </row>
    <row r="9" spans="1:11" x14ac:dyDescent="0.3">
      <c r="B9" s="20" t="s">
        <v>124</v>
      </c>
    </row>
    <row r="10" spans="1:11" x14ac:dyDescent="0.3">
      <c r="A10" s="7">
        <v>310</v>
      </c>
      <c r="B10" s="39" t="s">
        <v>145</v>
      </c>
      <c r="C10" s="15"/>
      <c r="D10" s="15"/>
      <c r="E10" s="15"/>
      <c r="F10" s="15"/>
      <c r="G10" s="15"/>
      <c r="H10" s="15"/>
    </row>
    <row r="11" spans="1:11" x14ac:dyDescent="0.3">
      <c r="A11" s="7">
        <v>311</v>
      </c>
      <c r="B11" s="47" t="s">
        <v>146</v>
      </c>
      <c r="C11" s="29"/>
      <c r="D11" s="29"/>
      <c r="E11" s="29"/>
      <c r="F11" s="29"/>
      <c r="G11" s="23">
        <f>'Combining-Exhibit 4'!R11</f>
        <v>0</v>
      </c>
      <c r="H11" s="23">
        <f t="shared" ref="H11:H18" si="0">SUM(C11:G11)</f>
        <v>0</v>
      </c>
    </row>
    <row r="12" spans="1:11" x14ac:dyDescent="0.3">
      <c r="A12" s="7">
        <v>312</v>
      </c>
      <c r="B12" s="48" t="s">
        <v>147</v>
      </c>
      <c r="C12" s="29"/>
      <c r="D12" s="29"/>
      <c r="E12" s="29"/>
      <c r="F12" s="29"/>
      <c r="G12" s="23">
        <f>'Combining-Exhibit 4'!R12</f>
        <v>0</v>
      </c>
      <c r="H12" s="23">
        <f t="shared" si="0"/>
        <v>0</v>
      </c>
    </row>
    <row r="13" spans="1:11" x14ac:dyDescent="0.3">
      <c r="A13" s="7">
        <v>313</v>
      </c>
      <c r="B13" s="48" t="s">
        <v>148</v>
      </c>
      <c r="C13" s="29"/>
      <c r="D13" s="29"/>
      <c r="E13" s="29"/>
      <c r="F13" s="29"/>
      <c r="G13" s="23">
        <f>'Combining-Exhibit 4'!R13</f>
        <v>0</v>
      </c>
      <c r="H13" s="23">
        <f t="shared" si="0"/>
        <v>0</v>
      </c>
    </row>
    <row r="14" spans="1:11" x14ac:dyDescent="0.3">
      <c r="A14" s="7">
        <v>314</v>
      </c>
      <c r="B14" s="48" t="s">
        <v>149</v>
      </c>
      <c r="C14" s="29"/>
      <c r="D14" s="29"/>
      <c r="E14" s="29"/>
      <c r="F14" s="29"/>
      <c r="G14" s="23">
        <f>'Combining-Exhibit 4'!R14</f>
        <v>0</v>
      </c>
      <c r="H14" s="23">
        <f t="shared" si="0"/>
        <v>0</v>
      </c>
    </row>
    <row r="15" spans="1:11" x14ac:dyDescent="0.3">
      <c r="A15" s="7">
        <v>315</v>
      </c>
      <c r="B15" s="48" t="s">
        <v>150</v>
      </c>
      <c r="C15" s="29"/>
      <c r="D15" s="29"/>
      <c r="E15" s="29"/>
      <c r="F15" s="29"/>
      <c r="G15" s="23">
        <f>'Combining-Exhibit 4'!R15</f>
        <v>0</v>
      </c>
      <c r="H15" s="23">
        <f t="shared" si="0"/>
        <v>0</v>
      </c>
      <c r="I15" s="15"/>
      <c r="J15" s="15"/>
      <c r="K15" s="15"/>
    </row>
    <row r="16" spans="1:11" x14ac:dyDescent="0.3">
      <c r="A16" s="7">
        <v>316</v>
      </c>
      <c r="B16" s="48" t="s">
        <v>151</v>
      </c>
      <c r="C16" s="29"/>
      <c r="D16" s="29"/>
      <c r="E16" s="29"/>
      <c r="F16" s="29"/>
      <c r="G16" s="23">
        <f>'Combining-Exhibit 4'!R16</f>
        <v>0</v>
      </c>
      <c r="H16" s="23">
        <f t="shared" si="0"/>
        <v>0</v>
      </c>
      <c r="I16" s="15"/>
      <c r="J16" s="15"/>
      <c r="K16" s="15"/>
    </row>
    <row r="17" spans="1:11" x14ac:dyDescent="0.3">
      <c r="A17" s="7">
        <v>318</v>
      </c>
      <c r="B17" s="48" t="s">
        <v>152</v>
      </c>
      <c r="C17" s="29"/>
      <c r="D17" s="29"/>
      <c r="E17" s="29"/>
      <c r="F17" s="29"/>
      <c r="G17" s="23">
        <f>'Combining-Exhibit 4'!R17</f>
        <v>0</v>
      </c>
      <c r="H17" s="23">
        <f t="shared" si="0"/>
        <v>0</v>
      </c>
      <c r="I17" s="15"/>
      <c r="J17" s="15"/>
      <c r="K17" s="15"/>
    </row>
    <row r="18" spans="1:11" x14ac:dyDescent="0.3">
      <c r="A18" s="7">
        <v>319</v>
      </c>
      <c r="B18" s="48" t="s">
        <v>153</v>
      </c>
      <c r="C18" s="43"/>
      <c r="D18" s="43"/>
      <c r="E18" s="43"/>
      <c r="F18" s="43"/>
      <c r="G18" s="23">
        <f>'Combining-Exhibit 4'!R18</f>
        <v>0</v>
      </c>
      <c r="H18" s="25">
        <f t="shared" si="0"/>
        <v>0</v>
      </c>
      <c r="I18" s="15"/>
      <c r="J18" s="15"/>
      <c r="K18" s="15"/>
    </row>
    <row r="19" spans="1:11" x14ac:dyDescent="0.3">
      <c r="B19" s="40" t="s">
        <v>154</v>
      </c>
      <c r="C19" s="25">
        <f t="shared" ref="C19:H19" si="1">SUM(C11:C18)</f>
        <v>0</v>
      </c>
      <c r="D19" s="25">
        <f t="shared" si="1"/>
        <v>0</v>
      </c>
      <c r="E19" s="25">
        <f t="shared" si="1"/>
        <v>0</v>
      </c>
      <c r="F19" s="25">
        <f t="shared" si="1"/>
        <v>0</v>
      </c>
      <c r="G19" s="46">
        <f t="shared" si="1"/>
        <v>0</v>
      </c>
      <c r="H19" s="46">
        <f t="shared" si="1"/>
        <v>0</v>
      </c>
      <c r="I19" s="15"/>
      <c r="J19" s="15"/>
      <c r="K19" s="15"/>
    </row>
    <row r="20" spans="1:11" x14ac:dyDescent="0.3">
      <c r="C20" s="23"/>
      <c r="D20" s="23"/>
      <c r="E20" s="23"/>
      <c r="F20" s="23"/>
      <c r="G20" s="23"/>
      <c r="H20" s="23"/>
      <c r="I20" s="15"/>
      <c r="J20" s="15"/>
      <c r="K20" s="15"/>
    </row>
    <row r="21" spans="1:11" x14ac:dyDescent="0.3">
      <c r="A21" s="7">
        <v>320</v>
      </c>
      <c r="B21" s="40" t="s">
        <v>155</v>
      </c>
      <c r="C21" s="29"/>
      <c r="D21" s="29"/>
      <c r="E21" s="29"/>
      <c r="F21" s="29"/>
      <c r="G21" s="23">
        <f>'Combining-Exhibit 4'!R21</f>
        <v>0</v>
      </c>
      <c r="H21" s="23">
        <f>SUM(C21:G21)</f>
        <v>0</v>
      </c>
      <c r="I21" s="15"/>
      <c r="J21" s="15"/>
      <c r="K21" s="15"/>
    </row>
    <row r="22" spans="1:11" x14ac:dyDescent="0.3">
      <c r="C22" s="23"/>
      <c r="D22" s="23"/>
      <c r="E22" s="23"/>
      <c r="F22" s="23"/>
      <c r="G22" s="23"/>
      <c r="H22" s="23"/>
      <c r="I22" s="15"/>
      <c r="J22" s="15"/>
      <c r="K22" s="15"/>
    </row>
    <row r="23" spans="1:11" x14ac:dyDescent="0.3">
      <c r="A23" s="7">
        <v>330</v>
      </c>
      <c r="B23" s="40" t="s">
        <v>156</v>
      </c>
      <c r="C23" s="23"/>
      <c r="D23" s="23"/>
      <c r="E23" s="23"/>
      <c r="F23" s="23"/>
      <c r="G23" s="23"/>
      <c r="H23" s="23"/>
      <c r="I23" s="15"/>
      <c r="J23" s="15"/>
      <c r="K23" s="15"/>
    </row>
    <row r="24" spans="1:11" x14ac:dyDescent="0.3">
      <c r="A24" s="7">
        <v>331</v>
      </c>
      <c r="B24" s="47" t="s">
        <v>157</v>
      </c>
      <c r="C24" s="29"/>
      <c r="D24" s="29"/>
      <c r="E24" s="29"/>
      <c r="F24" s="29"/>
      <c r="G24" s="23">
        <f>'Combining-Exhibit 4'!R24</f>
        <v>0</v>
      </c>
      <c r="H24" s="23">
        <f>SUM(C24:G24)</f>
        <v>0</v>
      </c>
      <c r="I24" s="15"/>
      <c r="J24" s="15"/>
      <c r="K24" s="15"/>
    </row>
    <row r="25" spans="1:11" x14ac:dyDescent="0.3">
      <c r="A25" s="7">
        <v>332</v>
      </c>
      <c r="B25" s="48" t="s">
        <v>158</v>
      </c>
      <c r="C25" s="29"/>
      <c r="D25" s="29"/>
      <c r="E25" s="29"/>
      <c r="F25" s="29"/>
      <c r="G25" s="23">
        <f>'Combining-Exhibit 4'!R25</f>
        <v>0</v>
      </c>
      <c r="H25" s="23">
        <f>SUM(C25:G25)</f>
        <v>0</v>
      </c>
      <c r="I25" s="15"/>
      <c r="J25" s="15"/>
      <c r="K25" s="15"/>
    </row>
    <row r="26" spans="1:11" x14ac:dyDescent="0.3">
      <c r="A26" s="7">
        <v>333</v>
      </c>
      <c r="B26" s="48" t="s">
        <v>159</v>
      </c>
      <c r="C26" s="29"/>
      <c r="D26" s="29"/>
      <c r="E26" s="29"/>
      <c r="F26" s="29"/>
      <c r="G26" s="23">
        <f>'Combining-Exhibit 4'!R26</f>
        <v>0</v>
      </c>
      <c r="H26" s="23">
        <f>SUM(C26:G26)</f>
        <v>0</v>
      </c>
      <c r="I26" s="15"/>
      <c r="J26" s="15"/>
      <c r="K26" s="15"/>
    </row>
    <row r="27" spans="1:11" x14ac:dyDescent="0.3">
      <c r="A27" s="7">
        <v>334</v>
      </c>
      <c r="B27" s="48" t="s">
        <v>160</v>
      </c>
      <c r="C27" s="29"/>
      <c r="D27" s="29"/>
      <c r="E27" s="29"/>
      <c r="F27" s="29"/>
      <c r="G27" s="23">
        <f>'Combining-Exhibit 4'!R27</f>
        <v>0</v>
      </c>
      <c r="H27" s="23">
        <f>SUM(C27:G27)</f>
        <v>0</v>
      </c>
      <c r="I27" s="15"/>
      <c r="J27" s="15"/>
      <c r="K27" s="15"/>
    </row>
    <row r="28" spans="1:11" x14ac:dyDescent="0.3">
      <c r="A28" s="7">
        <v>335</v>
      </c>
      <c r="B28" s="48" t="s">
        <v>161</v>
      </c>
      <c r="C28" s="23"/>
      <c r="D28" s="23"/>
      <c r="E28" s="23"/>
      <c r="F28" s="23"/>
      <c r="G28" s="23"/>
      <c r="H28" s="23"/>
      <c r="I28" s="15"/>
      <c r="J28" s="15"/>
      <c r="K28" s="15"/>
    </row>
    <row r="29" spans="1:11" x14ac:dyDescent="0.3">
      <c r="A29" s="7">
        <v>335.01</v>
      </c>
      <c r="B29" s="50" t="s">
        <v>162</v>
      </c>
      <c r="C29" s="29"/>
      <c r="D29" s="29"/>
      <c r="E29" s="29"/>
      <c r="F29" s="29"/>
      <c r="G29" s="23">
        <f>'Combining-Exhibit 4'!R29</f>
        <v>0</v>
      </c>
      <c r="H29" s="23">
        <f t="shared" ref="H29:H49" si="2">SUM(C29:G29)</f>
        <v>0</v>
      </c>
      <c r="I29" s="15"/>
      <c r="J29" s="15"/>
      <c r="K29" s="15"/>
    </row>
    <row r="30" spans="1:11" x14ac:dyDescent="0.3">
      <c r="A30" s="7">
        <v>335.02</v>
      </c>
      <c r="B30" s="51" t="s">
        <v>163</v>
      </c>
      <c r="C30" s="29"/>
      <c r="D30" s="29"/>
      <c r="E30" s="29"/>
      <c r="F30" s="29"/>
      <c r="G30" s="23">
        <f>'Combining-Exhibit 4'!R30</f>
        <v>0</v>
      </c>
      <c r="H30" s="23">
        <f t="shared" si="2"/>
        <v>0</v>
      </c>
      <c r="I30" s="15"/>
      <c r="J30" s="15"/>
      <c r="K30" s="15"/>
    </row>
    <row r="31" spans="1:11" x14ac:dyDescent="0.3">
      <c r="A31" s="7">
        <v>335.04</v>
      </c>
      <c r="B31" s="50" t="s">
        <v>164</v>
      </c>
      <c r="C31" s="29"/>
      <c r="D31" s="29"/>
      <c r="E31" s="29"/>
      <c r="F31" s="29"/>
      <c r="G31" s="23">
        <f>'Combining-Exhibit 4'!R31</f>
        <v>0</v>
      </c>
      <c r="H31" s="23">
        <f t="shared" si="2"/>
        <v>0</v>
      </c>
      <c r="I31" s="15"/>
      <c r="J31" s="15"/>
      <c r="K31" s="15"/>
    </row>
    <row r="32" spans="1:11" x14ac:dyDescent="0.3">
      <c r="A32" s="7">
        <v>335.05</v>
      </c>
      <c r="B32" s="50" t="s">
        <v>165</v>
      </c>
      <c r="C32" s="29"/>
      <c r="D32" s="29"/>
      <c r="E32" s="29"/>
      <c r="F32" s="29"/>
      <c r="G32" s="23">
        <f>'Combining-Exhibit 4'!R32</f>
        <v>0</v>
      </c>
      <c r="H32" s="23">
        <f t="shared" si="2"/>
        <v>0</v>
      </c>
      <c r="I32" s="15"/>
      <c r="J32" s="15"/>
      <c r="K32" s="15"/>
    </row>
    <row r="33" spans="1:11" x14ac:dyDescent="0.3">
      <c r="A33" s="7">
        <v>335.06</v>
      </c>
      <c r="B33" s="50" t="s">
        <v>166</v>
      </c>
      <c r="C33" s="29"/>
      <c r="D33" s="29"/>
      <c r="E33" s="29"/>
      <c r="F33" s="29"/>
      <c r="G33" s="23">
        <f>'Combining-Exhibit 4'!R33</f>
        <v>0</v>
      </c>
      <c r="H33" s="23">
        <f t="shared" si="2"/>
        <v>0</v>
      </c>
      <c r="I33" s="15"/>
      <c r="J33" s="15"/>
      <c r="K33" s="15"/>
    </row>
    <row r="34" spans="1:11" x14ac:dyDescent="0.3">
      <c r="A34" s="7">
        <v>335.07</v>
      </c>
      <c r="B34" s="50" t="s">
        <v>167</v>
      </c>
      <c r="C34" s="29"/>
      <c r="D34" s="29"/>
      <c r="E34" s="29"/>
      <c r="F34" s="29"/>
      <c r="G34" s="23">
        <f>'Combining-Exhibit 4'!R34</f>
        <v>0</v>
      </c>
      <c r="H34" s="23">
        <f t="shared" si="2"/>
        <v>0</v>
      </c>
      <c r="I34" s="15"/>
      <c r="J34" s="15"/>
      <c r="K34" s="15"/>
    </row>
    <row r="35" spans="1:11" x14ac:dyDescent="0.3">
      <c r="A35" s="7">
        <v>335.08</v>
      </c>
      <c r="B35" s="50" t="s">
        <v>168</v>
      </c>
      <c r="C35" s="29"/>
      <c r="D35" s="29"/>
      <c r="E35" s="29"/>
      <c r="F35" s="29"/>
      <c r="G35" s="23">
        <f>'Combining-Exhibit 4'!R35</f>
        <v>0</v>
      </c>
      <c r="H35" s="23">
        <f t="shared" si="2"/>
        <v>0</v>
      </c>
      <c r="I35" s="15"/>
      <c r="J35" s="15"/>
      <c r="K35" s="15"/>
    </row>
    <row r="36" spans="1:11" x14ac:dyDescent="0.3">
      <c r="A36" s="7">
        <v>335.09</v>
      </c>
      <c r="B36" s="50" t="s">
        <v>169</v>
      </c>
      <c r="C36" s="29"/>
      <c r="D36" s="29"/>
      <c r="E36" s="29"/>
      <c r="F36" s="29"/>
      <c r="G36" s="23">
        <f>'Combining-Exhibit 4'!R36</f>
        <v>0</v>
      </c>
      <c r="H36" s="23">
        <f t="shared" si="2"/>
        <v>0</v>
      </c>
      <c r="I36" s="15"/>
      <c r="J36" s="15"/>
      <c r="K36" s="15"/>
    </row>
    <row r="37" spans="1:11" x14ac:dyDescent="0.3">
      <c r="A37" s="44">
        <v>335.1</v>
      </c>
      <c r="B37" s="50" t="s">
        <v>170</v>
      </c>
      <c r="C37" s="29"/>
      <c r="D37" s="29"/>
      <c r="E37" s="29"/>
      <c r="F37" s="29"/>
      <c r="G37" s="23">
        <f>'Combining-Exhibit 4'!R37</f>
        <v>0</v>
      </c>
      <c r="H37" s="23">
        <f t="shared" si="2"/>
        <v>0</v>
      </c>
      <c r="I37" s="15"/>
      <c r="J37" s="15"/>
      <c r="K37" s="15"/>
    </row>
    <row r="38" spans="1:11" x14ac:dyDescent="0.3">
      <c r="A38" s="7">
        <v>335.11</v>
      </c>
      <c r="B38" s="50" t="s">
        <v>171</v>
      </c>
      <c r="C38" s="29"/>
      <c r="D38" s="29"/>
      <c r="E38" s="29"/>
      <c r="F38" s="29"/>
      <c r="G38" s="23">
        <f>'Combining-Exhibit 4'!R38</f>
        <v>0</v>
      </c>
      <c r="H38" s="23">
        <f t="shared" si="2"/>
        <v>0</v>
      </c>
      <c r="I38" s="15"/>
      <c r="J38" s="15"/>
      <c r="K38" s="15"/>
    </row>
    <row r="39" spans="1:11" x14ac:dyDescent="0.3">
      <c r="A39" s="7">
        <v>335.13</v>
      </c>
      <c r="B39" s="50" t="s">
        <v>172</v>
      </c>
      <c r="C39" s="29"/>
      <c r="D39" s="29"/>
      <c r="E39" s="29"/>
      <c r="F39" s="29"/>
      <c r="G39" s="23">
        <f>'Combining-Exhibit 4'!R39</f>
        <v>0</v>
      </c>
      <c r="H39" s="23">
        <f t="shared" si="2"/>
        <v>0</v>
      </c>
      <c r="I39" s="15"/>
      <c r="J39" s="15"/>
      <c r="K39" s="15"/>
    </row>
    <row r="40" spans="1:11" x14ac:dyDescent="0.3">
      <c r="A40" s="7">
        <v>335.14</v>
      </c>
      <c r="B40" s="50" t="s">
        <v>173</v>
      </c>
      <c r="C40" s="29"/>
      <c r="D40" s="29"/>
      <c r="E40" s="29"/>
      <c r="F40" s="29"/>
      <c r="G40" s="23">
        <f>'Combining-Exhibit 4'!R40</f>
        <v>0</v>
      </c>
      <c r="H40" s="23">
        <f t="shared" si="2"/>
        <v>0</v>
      </c>
      <c r="I40" s="15"/>
      <c r="J40" s="15"/>
      <c r="K40" s="15"/>
    </row>
    <row r="41" spans="1:11" x14ac:dyDescent="0.3">
      <c r="A41" s="7">
        <v>335.15</v>
      </c>
      <c r="B41" s="50" t="s">
        <v>174</v>
      </c>
      <c r="C41" s="29"/>
      <c r="D41" s="29"/>
      <c r="E41" s="29"/>
      <c r="F41" s="29"/>
      <c r="G41" s="23">
        <f>'Combining-Exhibit 4'!R41</f>
        <v>0</v>
      </c>
      <c r="H41" s="23">
        <f t="shared" si="2"/>
        <v>0</v>
      </c>
      <c r="I41" s="15"/>
      <c r="J41" s="15"/>
      <c r="K41" s="15"/>
    </row>
    <row r="42" spans="1:11" x14ac:dyDescent="0.3">
      <c r="A42" s="7">
        <v>335.16</v>
      </c>
      <c r="B42" s="52" t="s">
        <v>175</v>
      </c>
      <c r="C42" s="29"/>
      <c r="D42" s="29"/>
      <c r="E42" s="29"/>
      <c r="F42" s="29"/>
      <c r="G42" s="23">
        <f>'Combining-Exhibit 4'!R42</f>
        <v>0</v>
      </c>
      <c r="H42" s="23">
        <f t="shared" si="2"/>
        <v>0</v>
      </c>
      <c r="I42" s="15"/>
      <c r="J42" s="15"/>
      <c r="K42" s="15"/>
    </row>
    <row r="43" spans="1:11" x14ac:dyDescent="0.3">
      <c r="A43" s="7">
        <v>335.17</v>
      </c>
      <c r="B43" s="52" t="s">
        <v>176</v>
      </c>
      <c r="C43" s="29"/>
      <c r="D43" s="29"/>
      <c r="E43" s="29"/>
      <c r="F43" s="29"/>
      <c r="G43" s="23">
        <f>'Combining-Exhibit 4'!R43</f>
        <v>0</v>
      </c>
      <c r="H43" s="23">
        <f t="shared" si="2"/>
        <v>0</v>
      </c>
      <c r="I43" s="15"/>
      <c r="J43" s="15"/>
      <c r="K43" s="15"/>
    </row>
    <row r="44" spans="1:11" x14ac:dyDescent="0.3">
      <c r="A44" s="7">
        <v>335.18</v>
      </c>
      <c r="B44" s="52" t="s">
        <v>177</v>
      </c>
      <c r="C44" s="29"/>
      <c r="D44" s="29"/>
      <c r="E44" s="29"/>
      <c r="F44" s="29"/>
      <c r="G44" s="23">
        <f>'Combining-Exhibit 4'!R44</f>
        <v>0</v>
      </c>
      <c r="H44" s="23">
        <f t="shared" si="2"/>
        <v>0</v>
      </c>
      <c r="I44" s="15"/>
      <c r="J44" s="15"/>
      <c r="K44" s="15"/>
    </row>
    <row r="45" spans="1:11" x14ac:dyDescent="0.3">
      <c r="A45" s="7">
        <v>335.19</v>
      </c>
      <c r="B45" s="52" t="s">
        <v>178</v>
      </c>
      <c r="C45" s="29"/>
      <c r="D45" s="29"/>
      <c r="E45" s="29"/>
      <c r="F45" s="29"/>
      <c r="G45" s="23">
        <f>'Combining-Exhibit 4'!R45</f>
        <v>0</v>
      </c>
      <c r="H45" s="23">
        <f t="shared" si="2"/>
        <v>0</v>
      </c>
      <c r="I45" s="15"/>
      <c r="J45" s="15"/>
      <c r="K45" s="15"/>
    </row>
    <row r="46" spans="1:11" x14ac:dyDescent="0.3">
      <c r="A46" s="7">
        <v>335.99</v>
      </c>
      <c r="B46" s="50" t="s">
        <v>179</v>
      </c>
      <c r="C46" s="29"/>
      <c r="D46" s="29"/>
      <c r="E46" s="29"/>
      <c r="F46" s="29"/>
      <c r="G46" s="23">
        <f>'Combining-Exhibit 4'!R46</f>
        <v>0</v>
      </c>
      <c r="H46" s="23">
        <f t="shared" si="2"/>
        <v>0</v>
      </c>
      <c r="I46" s="15"/>
      <c r="J46" s="15"/>
      <c r="K46" s="15"/>
    </row>
    <row r="47" spans="1:11" x14ac:dyDescent="0.3">
      <c r="A47" s="7">
        <v>336</v>
      </c>
      <c r="B47" s="48" t="s">
        <v>180</v>
      </c>
      <c r="C47" s="29"/>
      <c r="D47" s="29"/>
      <c r="E47" s="29"/>
      <c r="F47" s="29"/>
      <c r="G47" s="23">
        <f>'Combining-Exhibit 4'!R47</f>
        <v>0</v>
      </c>
      <c r="H47" s="23">
        <f t="shared" si="2"/>
        <v>0</v>
      </c>
      <c r="I47" s="15"/>
      <c r="J47" s="15"/>
      <c r="K47" s="15"/>
    </row>
    <row r="48" spans="1:11" x14ac:dyDescent="0.3">
      <c r="A48" s="7">
        <v>338</v>
      </c>
      <c r="B48" s="48" t="s">
        <v>181</v>
      </c>
      <c r="C48" s="29"/>
      <c r="D48" s="29"/>
      <c r="E48" s="29"/>
      <c r="F48" s="29"/>
      <c r="G48" s="23">
        <f>'Combining-Exhibit 4'!R48</f>
        <v>0</v>
      </c>
      <c r="H48" s="23">
        <f t="shared" si="2"/>
        <v>0</v>
      </c>
      <c r="I48" s="15"/>
      <c r="J48" s="15"/>
      <c r="K48" s="15"/>
    </row>
    <row r="49" spans="1:11" x14ac:dyDescent="0.3">
      <c r="A49" s="7">
        <v>339</v>
      </c>
      <c r="B49" s="48" t="s">
        <v>182</v>
      </c>
      <c r="C49" s="43"/>
      <c r="D49" s="43"/>
      <c r="E49" s="43"/>
      <c r="F49" s="43"/>
      <c r="G49" s="23">
        <f>'Combining-Exhibit 4'!R49</f>
        <v>0</v>
      </c>
      <c r="H49" s="25">
        <f t="shared" si="2"/>
        <v>0</v>
      </c>
      <c r="I49" s="15"/>
      <c r="J49" s="15"/>
      <c r="K49" s="15"/>
    </row>
    <row r="50" spans="1:11" x14ac:dyDescent="0.3">
      <c r="B50" s="39" t="s">
        <v>184</v>
      </c>
      <c r="C50" s="25">
        <f t="shared" ref="C50:H50" si="3">SUM(C24:C49)</f>
        <v>0</v>
      </c>
      <c r="D50" s="25">
        <f t="shared" si="3"/>
        <v>0</v>
      </c>
      <c r="E50" s="25">
        <f t="shared" si="3"/>
        <v>0</v>
      </c>
      <c r="F50" s="25">
        <f t="shared" si="3"/>
        <v>0</v>
      </c>
      <c r="G50" s="46">
        <f t="shared" si="3"/>
        <v>0</v>
      </c>
      <c r="H50" s="46">
        <f t="shared" si="3"/>
        <v>0</v>
      </c>
      <c r="I50" s="15"/>
      <c r="J50" s="15"/>
      <c r="K50" s="15"/>
    </row>
    <row r="51" spans="1:11" x14ac:dyDescent="0.3">
      <c r="C51" s="23"/>
      <c r="D51" s="23"/>
      <c r="E51" s="23"/>
      <c r="F51" s="23"/>
      <c r="G51" s="23"/>
      <c r="H51" s="23"/>
      <c r="I51" s="15"/>
      <c r="J51" s="15"/>
      <c r="K51" s="15"/>
    </row>
    <row r="52" spans="1:11" x14ac:dyDescent="0.3">
      <c r="A52" s="7">
        <v>340</v>
      </c>
      <c r="B52" s="39" t="s">
        <v>183</v>
      </c>
      <c r="C52" s="23"/>
      <c r="D52" s="23"/>
      <c r="E52" s="23"/>
      <c r="F52" s="23"/>
      <c r="G52" s="23"/>
      <c r="H52" s="23"/>
      <c r="I52" s="15"/>
      <c r="J52" s="15"/>
      <c r="K52" s="15"/>
    </row>
    <row r="53" spans="1:11" x14ac:dyDescent="0.3">
      <c r="A53" s="7">
        <v>341</v>
      </c>
      <c r="B53" s="47" t="s">
        <v>185</v>
      </c>
      <c r="C53" s="23"/>
      <c r="D53" s="23"/>
      <c r="E53" s="23"/>
      <c r="F53" s="23"/>
      <c r="G53" s="23"/>
      <c r="H53" s="23"/>
      <c r="I53" s="15"/>
      <c r="J53" s="15"/>
      <c r="K53" s="15"/>
    </row>
    <row r="54" spans="1:11" x14ac:dyDescent="0.3">
      <c r="A54" s="44">
        <v>341.1</v>
      </c>
      <c r="B54" s="51" t="s">
        <v>186</v>
      </c>
      <c r="C54" s="29"/>
      <c r="D54" s="29"/>
      <c r="E54" s="29"/>
      <c r="F54" s="29"/>
      <c r="G54" s="23">
        <f>'Combining-Exhibit 4'!R54</f>
        <v>0</v>
      </c>
      <c r="H54" s="23">
        <f t="shared" ref="H54:H59" si="4">SUM(C54:G54)</f>
        <v>0</v>
      </c>
    </row>
    <row r="55" spans="1:11" x14ac:dyDescent="0.3">
      <c r="A55" s="44">
        <v>341.2</v>
      </c>
      <c r="B55" s="50" t="s">
        <v>187</v>
      </c>
      <c r="C55" s="29"/>
      <c r="D55" s="29"/>
      <c r="E55" s="29"/>
      <c r="F55" s="29"/>
      <c r="G55" s="23">
        <f>'Combining-Exhibit 4'!R55</f>
        <v>0</v>
      </c>
      <c r="H55" s="23">
        <f t="shared" si="4"/>
        <v>0</v>
      </c>
    </row>
    <row r="56" spans="1:11" x14ac:dyDescent="0.3">
      <c r="A56" s="44">
        <v>341.3</v>
      </c>
      <c r="B56" s="50" t="s">
        <v>188</v>
      </c>
      <c r="C56" s="29"/>
      <c r="D56" s="29"/>
      <c r="E56" s="29"/>
      <c r="F56" s="29"/>
      <c r="G56" s="23">
        <f>'Combining-Exhibit 4'!R56</f>
        <v>0</v>
      </c>
      <c r="H56" s="23">
        <f t="shared" si="4"/>
        <v>0</v>
      </c>
    </row>
    <row r="57" spans="1:11" x14ac:dyDescent="0.3">
      <c r="A57" s="44">
        <v>341.4</v>
      </c>
      <c r="B57" s="50" t="s">
        <v>189</v>
      </c>
      <c r="C57" s="29"/>
      <c r="D57" s="29"/>
      <c r="E57" s="29"/>
      <c r="F57" s="29"/>
      <c r="G57" s="23">
        <f>'Combining-Exhibit 4'!R57</f>
        <v>0</v>
      </c>
      <c r="H57" s="23">
        <f t="shared" si="4"/>
        <v>0</v>
      </c>
    </row>
    <row r="58" spans="1:11" x14ac:dyDescent="0.3">
      <c r="A58" s="44">
        <v>341.5</v>
      </c>
      <c r="B58" s="50" t="s">
        <v>190</v>
      </c>
      <c r="C58" s="29"/>
      <c r="D58" s="29"/>
      <c r="E58" s="29"/>
      <c r="F58" s="29"/>
      <c r="G58" s="23">
        <f>'Combining-Exhibit 4'!R58</f>
        <v>0</v>
      </c>
      <c r="H58" s="23">
        <f t="shared" si="4"/>
        <v>0</v>
      </c>
    </row>
    <row r="59" spans="1:11" x14ac:dyDescent="0.3">
      <c r="A59" s="44">
        <v>341.9</v>
      </c>
      <c r="B59" s="50" t="s">
        <v>191</v>
      </c>
      <c r="C59" s="29"/>
      <c r="D59" s="29"/>
      <c r="E59" s="29"/>
      <c r="F59" s="29"/>
      <c r="G59" s="23">
        <f>'Combining-Exhibit 4'!R59</f>
        <v>0</v>
      </c>
      <c r="H59" s="23">
        <f t="shared" si="4"/>
        <v>0</v>
      </c>
    </row>
    <row r="60" spans="1:11" x14ac:dyDescent="0.3">
      <c r="A60" s="45">
        <v>342</v>
      </c>
      <c r="B60" s="47" t="s">
        <v>192</v>
      </c>
      <c r="C60" s="23"/>
      <c r="D60" s="23"/>
      <c r="E60" s="23"/>
      <c r="F60" s="23"/>
      <c r="G60" s="23"/>
      <c r="H60" s="23"/>
    </row>
    <row r="61" spans="1:11" x14ac:dyDescent="0.3">
      <c r="A61" s="44">
        <v>342.1</v>
      </c>
      <c r="B61" s="51" t="s">
        <v>193</v>
      </c>
      <c r="C61" s="29"/>
      <c r="D61" s="29"/>
      <c r="E61" s="29"/>
      <c r="F61" s="29"/>
      <c r="G61" s="23">
        <f>'Combining-Exhibit 4'!R61</f>
        <v>0</v>
      </c>
      <c r="H61" s="23">
        <f>SUM(C61:G61)</f>
        <v>0</v>
      </c>
    </row>
    <row r="62" spans="1:11" x14ac:dyDescent="0.3">
      <c r="A62" s="44">
        <v>342.2</v>
      </c>
      <c r="B62" s="51" t="s">
        <v>194</v>
      </c>
      <c r="C62" s="29"/>
      <c r="D62" s="29"/>
      <c r="E62" s="29"/>
      <c r="F62" s="29"/>
      <c r="G62" s="23">
        <f>'Combining-Exhibit 4'!R62</f>
        <v>0</v>
      </c>
      <c r="H62" s="23">
        <f>SUM(C62:G62)</f>
        <v>0</v>
      </c>
    </row>
    <row r="63" spans="1:11" x14ac:dyDescent="0.3">
      <c r="A63" s="44">
        <v>342.3</v>
      </c>
      <c r="B63" s="50" t="s">
        <v>195</v>
      </c>
      <c r="C63" s="29"/>
      <c r="D63" s="29"/>
      <c r="E63" s="29"/>
      <c r="F63" s="29"/>
      <c r="G63" s="23">
        <f>'Combining-Exhibit 4'!R63</f>
        <v>0</v>
      </c>
      <c r="H63" s="23">
        <f>SUM(C63:G63)</f>
        <v>0</v>
      </c>
    </row>
    <row r="64" spans="1:11" x14ac:dyDescent="0.3">
      <c r="A64" s="44">
        <v>342.9</v>
      </c>
      <c r="B64" s="50" t="s">
        <v>103</v>
      </c>
      <c r="C64" s="29"/>
      <c r="D64" s="29"/>
      <c r="E64" s="29"/>
      <c r="F64" s="29"/>
      <c r="G64" s="23">
        <f>'Combining-Exhibit 4'!R64</f>
        <v>0</v>
      </c>
      <c r="H64" s="23">
        <f>SUM(C64:G64)</f>
        <v>0</v>
      </c>
    </row>
    <row r="65" spans="1:9" x14ac:dyDescent="0.3">
      <c r="A65" s="45">
        <v>343</v>
      </c>
      <c r="B65" s="47" t="s">
        <v>197</v>
      </c>
      <c r="C65" s="23"/>
      <c r="D65" s="23"/>
      <c r="E65" s="23"/>
      <c r="F65" s="23"/>
      <c r="G65" s="23"/>
      <c r="H65" s="23"/>
    </row>
    <row r="66" spans="1:9" x14ac:dyDescent="0.3">
      <c r="A66" s="44">
        <v>343.1</v>
      </c>
      <c r="B66" s="51" t="s">
        <v>196</v>
      </c>
      <c r="C66" s="29"/>
      <c r="D66" s="29"/>
      <c r="E66" s="29"/>
      <c r="F66" s="29"/>
      <c r="G66" s="23">
        <f>'Combining-Exhibit 4'!R66</f>
        <v>0</v>
      </c>
      <c r="H66" s="23">
        <f>SUM(C66:G66)</f>
        <v>0</v>
      </c>
    </row>
    <row r="67" spans="1:9" x14ac:dyDescent="0.3">
      <c r="A67" s="44">
        <v>343.2</v>
      </c>
      <c r="B67" s="50" t="s">
        <v>658</v>
      </c>
      <c r="C67" s="29"/>
      <c r="D67" s="29"/>
      <c r="E67" s="29"/>
      <c r="F67" s="29"/>
      <c r="G67" s="23">
        <f>'Combining-Exhibit 4'!R67</f>
        <v>0</v>
      </c>
      <c r="H67" s="23">
        <f>SUM(C67:G67)</f>
        <v>0</v>
      </c>
    </row>
    <row r="68" spans="1:9" x14ac:dyDescent="0.3">
      <c r="A68" s="44">
        <v>343.3</v>
      </c>
      <c r="B68" s="50" t="s">
        <v>198</v>
      </c>
      <c r="C68" s="29"/>
      <c r="D68" s="29"/>
      <c r="E68" s="29"/>
      <c r="F68" s="29"/>
      <c r="G68" s="23">
        <f>'Combining-Exhibit 4'!R68</f>
        <v>0</v>
      </c>
      <c r="H68" s="23">
        <f>SUM(C68:G68)</f>
        <v>0</v>
      </c>
    </row>
    <row r="69" spans="1:9" x14ac:dyDescent="0.3">
      <c r="A69" s="44">
        <v>343.9</v>
      </c>
      <c r="B69" s="50" t="s">
        <v>103</v>
      </c>
      <c r="C69" s="29"/>
      <c r="D69" s="29"/>
      <c r="E69" s="29"/>
      <c r="F69" s="29"/>
      <c r="G69" s="23">
        <f>'Combining-Exhibit 4'!R69</f>
        <v>0</v>
      </c>
      <c r="H69" s="23">
        <f>SUM(C69:G69)</f>
        <v>0</v>
      </c>
    </row>
    <row r="70" spans="1:9" x14ac:dyDescent="0.3">
      <c r="A70" s="45">
        <v>344</v>
      </c>
      <c r="B70" s="47" t="s">
        <v>199</v>
      </c>
      <c r="C70" s="23"/>
      <c r="D70" s="23"/>
      <c r="E70" s="23"/>
      <c r="F70" s="23"/>
      <c r="G70" s="23"/>
      <c r="H70" s="23"/>
    </row>
    <row r="71" spans="1:9" x14ac:dyDescent="0.3">
      <c r="A71" s="44">
        <v>344.1</v>
      </c>
      <c r="B71" s="51" t="s">
        <v>200</v>
      </c>
      <c r="C71" s="23"/>
      <c r="D71" s="23"/>
      <c r="E71" s="23"/>
      <c r="F71" s="23"/>
      <c r="G71" s="23"/>
      <c r="H71" s="23"/>
    </row>
    <row r="72" spans="1:9" x14ac:dyDescent="0.3">
      <c r="A72" s="44">
        <v>344.11</v>
      </c>
      <c r="B72" s="54" t="s">
        <v>201</v>
      </c>
      <c r="C72" s="29"/>
      <c r="D72" s="29"/>
      <c r="E72" s="29"/>
      <c r="F72" s="29"/>
      <c r="G72" s="23">
        <f>'Combining-Exhibit 4'!R72</f>
        <v>0</v>
      </c>
      <c r="H72" s="23">
        <f>SUM(C72:G72)</f>
        <v>0</v>
      </c>
    </row>
    <row r="73" spans="1:9" x14ac:dyDescent="0.3">
      <c r="A73" s="44">
        <v>344.12</v>
      </c>
      <c r="B73" s="53" t="s">
        <v>202</v>
      </c>
      <c r="C73" s="29"/>
      <c r="D73" s="29"/>
      <c r="E73" s="29"/>
      <c r="F73" s="29"/>
      <c r="G73" s="23">
        <f>'Combining-Exhibit 4'!R73</f>
        <v>0</v>
      </c>
      <c r="H73" s="23">
        <f>SUM(C73:G73)</f>
        <v>0</v>
      </c>
    </row>
    <row r="74" spans="1:9" x14ac:dyDescent="0.3">
      <c r="A74" s="7">
        <v>344.13</v>
      </c>
      <c r="B74" s="53" t="s">
        <v>203</v>
      </c>
      <c r="C74" s="29"/>
      <c r="D74" s="29"/>
      <c r="E74" s="29"/>
      <c r="F74" s="29"/>
      <c r="G74" s="23">
        <f>'Combining-Exhibit 4'!R74</f>
        <v>0</v>
      </c>
      <c r="H74" s="23">
        <f>SUM(C74:G74)</f>
        <v>0</v>
      </c>
    </row>
    <row r="75" spans="1:9" x14ac:dyDescent="0.3">
      <c r="A75" s="44">
        <v>344.14</v>
      </c>
      <c r="B75" s="53" t="s">
        <v>204</v>
      </c>
      <c r="C75" s="29"/>
      <c r="D75" s="29"/>
      <c r="E75" s="29"/>
      <c r="F75" s="29"/>
      <c r="G75" s="23">
        <f>'Combining-Exhibit 4'!R75</f>
        <v>0</v>
      </c>
      <c r="H75" s="23">
        <f>SUM(C75:G75)</f>
        <v>0</v>
      </c>
    </row>
    <row r="76" spans="1:9" x14ac:dyDescent="0.3">
      <c r="A76" s="44">
        <v>344.19</v>
      </c>
      <c r="B76" s="53" t="s">
        <v>103</v>
      </c>
      <c r="C76" s="29"/>
      <c r="D76" s="29"/>
      <c r="E76" s="29"/>
      <c r="F76" s="29"/>
      <c r="G76" s="23">
        <f>'Combining-Exhibit 4'!R76</f>
        <v>0</v>
      </c>
      <c r="H76" s="23">
        <f>SUM(C76:G76)</f>
        <v>0</v>
      </c>
    </row>
    <row r="77" spans="1:9" x14ac:dyDescent="0.3">
      <c r="A77" s="44">
        <v>344.2</v>
      </c>
      <c r="B77" s="50" t="s">
        <v>205</v>
      </c>
      <c r="C77" s="23"/>
      <c r="D77" s="23"/>
      <c r="E77" s="23"/>
      <c r="F77" s="23"/>
      <c r="G77" s="23"/>
      <c r="H77" s="23"/>
      <c r="I77" s="15"/>
    </row>
    <row r="78" spans="1:9" x14ac:dyDescent="0.3">
      <c r="A78" s="44">
        <v>344.21</v>
      </c>
      <c r="B78" s="54" t="s">
        <v>206</v>
      </c>
      <c r="C78" s="29"/>
      <c r="D78" s="29"/>
      <c r="E78" s="29"/>
      <c r="F78" s="29"/>
      <c r="G78" s="23">
        <f>'Combining-Exhibit 4'!R78</f>
        <v>0</v>
      </c>
      <c r="H78" s="23">
        <f t="shared" ref="H78:H88" si="5">SUM(C78:G78)</f>
        <v>0</v>
      </c>
    </row>
    <row r="79" spans="1:9" x14ac:dyDescent="0.3">
      <c r="A79" s="44">
        <v>344.22</v>
      </c>
      <c r="B79" s="53" t="s">
        <v>207</v>
      </c>
      <c r="C79" s="29"/>
      <c r="D79" s="29"/>
      <c r="E79" s="29"/>
      <c r="F79" s="29"/>
      <c r="G79" s="23">
        <f>'Combining-Exhibit 4'!R79</f>
        <v>0</v>
      </c>
      <c r="H79" s="23">
        <f t="shared" si="5"/>
        <v>0</v>
      </c>
    </row>
    <row r="80" spans="1:9" x14ac:dyDescent="0.3">
      <c r="A80" s="44">
        <v>344.23</v>
      </c>
      <c r="B80" s="53" t="s">
        <v>208</v>
      </c>
      <c r="C80" s="29"/>
      <c r="D80" s="29"/>
      <c r="E80" s="29"/>
      <c r="F80" s="29"/>
      <c r="G80" s="23">
        <f>'Combining-Exhibit 4'!R80</f>
        <v>0</v>
      </c>
      <c r="H80" s="23">
        <f t="shared" si="5"/>
        <v>0</v>
      </c>
    </row>
    <row r="81" spans="1:8" x14ac:dyDescent="0.3">
      <c r="A81" s="44">
        <v>344.24</v>
      </c>
      <c r="B81" s="54" t="s">
        <v>209</v>
      </c>
      <c r="C81" s="29"/>
      <c r="D81" s="29"/>
      <c r="E81" s="29"/>
      <c r="F81" s="29"/>
      <c r="G81" s="23">
        <f>'Combining-Exhibit 4'!R81</f>
        <v>0</v>
      </c>
      <c r="H81" s="23">
        <f t="shared" si="5"/>
        <v>0</v>
      </c>
    </row>
    <row r="82" spans="1:8" x14ac:dyDescent="0.3">
      <c r="A82" s="44">
        <v>344.29</v>
      </c>
      <c r="B82" s="53" t="s">
        <v>103</v>
      </c>
      <c r="C82" s="29"/>
      <c r="D82" s="29"/>
      <c r="E82" s="29"/>
      <c r="F82" s="29"/>
      <c r="G82" s="23">
        <f>'Combining-Exhibit 4'!R82</f>
        <v>0</v>
      </c>
      <c r="H82" s="23">
        <f t="shared" si="5"/>
        <v>0</v>
      </c>
    </row>
    <row r="83" spans="1:8" x14ac:dyDescent="0.3">
      <c r="A83" s="44">
        <v>344.3</v>
      </c>
      <c r="B83" s="51" t="s">
        <v>210</v>
      </c>
      <c r="C83" s="29"/>
      <c r="D83" s="29"/>
      <c r="E83" s="29"/>
      <c r="F83" s="29"/>
      <c r="G83" s="23">
        <f>'Combining-Exhibit 4'!R83</f>
        <v>0</v>
      </c>
      <c r="H83" s="23">
        <f t="shared" si="5"/>
        <v>0</v>
      </c>
    </row>
    <row r="84" spans="1:8" x14ac:dyDescent="0.3">
      <c r="A84" s="44">
        <v>344.4</v>
      </c>
      <c r="B84" s="50" t="s">
        <v>211</v>
      </c>
      <c r="C84" s="29"/>
      <c r="D84" s="29"/>
      <c r="E84" s="29"/>
      <c r="F84" s="29"/>
      <c r="G84" s="23">
        <f>'Combining-Exhibit 4'!R84</f>
        <v>0</v>
      </c>
      <c r="H84" s="23">
        <f t="shared" si="5"/>
        <v>0</v>
      </c>
    </row>
    <row r="85" spans="1:8" x14ac:dyDescent="0.3">
      <c r="A85" s="45">
        <v>345</v>
      </c>
      <c r="B85" s="47" t="s">
        <v>212</v>
      </c>
      <c r="C85" s="29"/>
      <c r="D85" s="29"/>
      <c r="E85" s="29"/>
      <c r="F85" s="29"/>
      <c r="G85" s="23">
        <f>'Combining-Exhibit 4'!R85</f>
        <v>0</v>
      </c>
      <c r="H85" s="23">
        <f t="shared" si="5"/>
        <v>0</v>
      </c>
    </row>
    <row r="86" spans="1:8" x14ac:dyDescent="0.3">
      <c r="A86" s="45">
        <v>346</v>
      </c>
      <c r="B86" s="48" t="s">
        <v>213</v>
      </c>
      <c r="C86" s="29"/>
      <c r="D86" s="29"/>
      <c r="E86" s="29"/>
      <c r="F86" s="29"/>
      <c r="G86" s="23">
        <f>'Combining-Exhibit 4'!R86</f>
        <v>0</v>
      </c>
      <c r="H86" s="23">
        <f t="shared" si="5"/>
        <v>0</v>
      </c>
    </row>
    <row r="87" spans="1:8" x14ac:dyDescent="0.3">
      <c r="A87" s="45">
        <v>348</v>
      </c>
      <c r="B87" s="48" t="s">
        <v>214</v>
      </c>
      <c r="C87" s="29"/>
      <c r="D87" s="29"/>
      <c r="E87" s="29"/>
      <c r="F87" s="29"/>
      <c r="G87" s="23">
        <f>'Combining-Exhibit 4'!R87</f>
        <v>0</v>
      </c>
      <c r="H87" s="23">
        <f t="shared" si="5"/>
        <v>0</v>
      </c>
    </row>
    <row r="88" spans="1:8" x14ac:dyDescent="0.3">
      <c r="A88" s="45">
        <v>349</v>
      </c>
      <c r="B88" s="48" t="s">
        <v>215</v>
      </c>
      <c r="C88" s="43"/>
      <c r="D88" s="43"/>
      <c r="E88" s="43"/>
      <c r="F88" s="43"/>
      <c r="G88" s="23">
        <f>'Combining-Exhibit 4'!R88</f>
        <v>0</v>
      </c>
      <c r="H88" s="25">
        <f t="shared" si="5"/>
        <v>0</v>
      </c>
    </row>
    <row r="89" spans="1:8" x14ac:dyDescent="0.3">
      <c r="B89" s="40" t="s">
        <v>220</v>
      </c>
      <c r="C89" s="25">
        <f t="shared" ref="C89:H89" si="6">SUM(C54:C88)</f>
        <v>0</v>
      </c>
      <c r="D89" s="25">
        <f t="shared" si="6"/>
        <v>0</v>
      </c>
      <c r="E89" s="25">
        <f t="shared" si="6"/>
        <v>0</v>
      </c>
      <c r="F89" s="25">
        <f t="shared" si="6"/>
        <v>0</v>
      </c>
      <c r="G89" s="46">
        <f t="shared" si="6"/>
        <v>0</v>
      </c>
      <c r="H89" s="46">
        <f t="shared" si="6"/>
        <v>0</v>
      </c>
    </row>
    <row r="90" spans="1:8" x14ac:dyDescent="0.3">
      <c r="C90" s="24"/>
      <c r="D90" s="24"/>
      <c r="E90" s="24"/>
      <c r="F90" s="24"/>
      <c r="G90" s="24"/>
      <c r="H90" s="24"/>
    </row>
    <row r="91" spans="1:8" x14ac:dyDescent="0.3">
      <c r="A91" s="7">
        <v>350</v>
      </c>
      <c r="B91" s="40" t="s">
        <v>216</v>
      </c>
      <c r="C91" s="24"/>
      <c r="D91" s="24"/>
      <c r="E91" s="24"/>
      <c r="F91" s="24"/>
      <c r="G91" s="24"/>
      <c r="H91" s="24"/>
    </row>
    <row r="92" spans="1:8" x14ac:dyDescent="0.3">
      <c r="A92" s="7">
        <v>351</v>
      </c>
      <c r="B92" s="47" t="s">
        <v>217</v>
      </c>
      <c r="C92" s="29"/>
      <c r="D92" s="29"/>
      <c r="E92" s="29"/>
      <c r="F92" s="29"/>
      <c r="G92" s="23">
        <f>'Combining-Exhibit 4'!R92</f>
        <v>0</v>
      </c>
      <c r="H92" s="23">
        <f>SUM(C92:G92)</f>
        <v>0</v>
      </c>
    </row>
    <row r="93" spans="1:8" x14ac:dyDescent="0.3">
      <c r="A93" s="7">
        <v>352</v>
      </c>
      <c r="B93" s="48" t="s">
        <v>218</v>
      </c>
      <c r="C93" s="29"/>
      <c r="D93" s="29"/>
      <c r="E93" s="29"/>
      <c r="F93" s="29"/>
      <c r="G93" s="23">
        <f>'Combining-Exhibit 4'!R93</f>
        <v>0</v>
      </c>
      <c r="H93" s="23">
        <f>SUM(C93:G93)</f>
        <v>0</v>
      </c>
    </row>
    <row r="94" spans="1:8" x14ac:dyDescent="0.3">
      <c r="A94" s="7">
        <v>353</v>
      </c>
      <c r="B94" s="48" t="s">
        <v>219</v>
      </c>
      <c r="C94" s="29"/>
      <c r="D94" s="29"/>
      <c r="E94" s="29"/>
      <c r="F94" s="29"/>
      <c r="G94" s="23">
        <f>'Combining-Exhibit 4'!R94</f>
        <v>0</v>
      </c>
      <c r="H94" s="23">
        <f>SUM(C94:G94)</f>
        <v>0</v>
      </c>
    </row>
    <row r="95" spans="1:8" x14ac:dyDescent="0.3">
      <c r="A95" s="7">
        <v>359</v>
      </c>
      <c r="B95" s="48" t="s">
        <v>103</v>
      </c>
      <c r="C95" s="43"/>
      <c r="D95" s="43"/>
      <c r="E95" s="43"/>
      <c r="F95" s="43"/>
      <c r="G95" s="23">
        <f>'Combining-Exhibit 4'!R95</f>
        <v>0</v>
      </c>
      <c r="H95" s="25">
        <f>SUM(C95:G95)</f>
        <v>0</v>
      </c>
    </row>
    <row r="96" spans="1:8" x14ac:dyDescent="0.3">
      <c r="B96" s="40" t="s">
        <v>221</v>
      </c>
      <c r="C96" s="25">
        <f t="shared" ref="C96:H96" si="7">SUM(C92:C95)</f>
        <v>0</v>
      </c>
      <c r="D96" s="25">
        <f t="shared" si="7"/>
        <v>0</v>
      </c>
      <c r="E96" s="25">
        <f t="shared" si="7"/>
        <v>0</v>
      </c>
      <c r="F96" s="25">
        <f t="shared" si="7"/>
        <v>0</v>
      </c>
      <c r="G96" s="46">
        <f t="shared" si="7"/>
        <v>0</v>
      </c>
      <c r="H96" s="46">
        <f t="shared" si="7"/>
        <v>0</v>
      </c>
    </row>
    <row r="97" spans="1:8" x14ac:dyDescent="0.3">
      <c r="C97" s="24"/>
      <c r="D97" s="24"/>
      <c r="E97" s="24"/>
      <c r="F97" s="24"/>
      <c r="G97" s="24"/>
      <c r="H97" s="24"/>
    </row>
    <row r="98" spans="1:8" x14ac:dyDescent="0.3">
      <c r="A98" s="7">
        <v>360</v>
      </c>
      <c r="B98" s="40" t="s">
        <v>222</v>
      </c>
      <c r="C98" s="24"/>
      <c r="D98" s="24"/>
      <c r="E98" s="24"/>
      <c r="F98" s="24"/>
      <c r="G98" s="24"/>
      <c r="H98" s="24"/>
    </row>
    <row r="99" spans="1:8" x14ac:dyDescent="0.3">
      <c r="A99" s="7">
        <v>361</v>
      </c>
      <c r="B99" s="48" t="s">
        <v>223</v>
      </c>
      <c r="C99" s="29"/>
      <c r="D99" s="29"/>
      <c r="E99" s="29"/>
      <c r="F99" s="29"/>
      <c r="G99" s="23">
        <f>'Combining-Exhibit 4'!R99</f>
        <v>0</v>
      </c>
      <c r="H99" s="23">
        <f t="shared" ref="H99:H104" si="8">SUM(C99:G99)</f>
        <v>0</v>
      </c>
    </row>
    <row r="100" spans="1:8" x14ac:dyDescent="0.3">
      <c r="A100" s="7">
        <v>362</v>
      </c>
      <c r="B100" s="47" t="s">
        <v>224</v>
      </c>
      <c r="C100" s="29"/>
      <c r="D100" s="29"/>
      <c r="E100" s="29"/>
      <c r="F100" s="29"/>
      <c r="G100" s="23">
        <f>'Combining-Exhibit 4'!R100</f>
        <v>0</v>
      </c>
      <c r="H100" s="23">
        <f t="shared" si="8"/>
        <v>0</v>
      </c>
    </row>
    <row r="101" spans="1:8" x14ac:dyDescent="0.3">
      <c r="A101" s="7">
        <v>363</v>
      </c>
      <c r="B101" s="48" t="s">
        <v>225</v>
      </c>
      <c r="C101" s="29"/>
      <c r="D101" s="29"/>
      <c r="E101" s="29"/>
      <c r="F101" s="29"/>
      <c r="G101" s="23">
        <f>'Combining-Exhibit 4'!R101</f>
        <v>0</v>
      </c>
      <c r="H101" s="23">
        <f t="shared" si="8"/>
        <v>0</v>
      </c>
    </row>
    <row r="102" spans="1:8" x14ac:dyDescent="0.3">
      <c r="A102" s="7">
        <v>365</v>
      </c>
      <c r="B102" s="48" t="s">
        <v>226</v>
      </c>
      <c r="C102" s="29"/>
      <c r="D102" s="29"/>
      <c r="E102" s="29"/>
      <c r="F102" s="29"/>
      <c r="G102" s="23">
        <f>'Combining-Exhibit 4'!R102</f>
        <v>0</v>
      </c>
      <c r="H102" s="23">
        <f t="shared" si="8"/>
        <v>0</v>
      </c>
    </row>
    <row r="103" spans="1:8" x14ac:dyDescent="0.3">
      <c r="A103" s="7">
        <v>366</v>
      </c>
      <c r="B103" s="48" t="s">
        <v>227</v>
      </c>
      <c r="C103" s="29"/>
      <c r="D103" s="29"/>
      <c r="E103" s="29"/>
      <c r="F103" s="29"/>
      <c r="G103" s="23">
        <f>'Combining-Exhibit 4'!R103</f>
        <v>0</v>
      </c>
      <c r="H103" s="23">
        <f t="shared" si="8"/>
        <v>0</v>
      </c>
    </row>
    <row r="104" spans="1:8" x14ac:dyDescent="0.3">
      <c r="A104" s="7">
        <v>369</v>
      </c>
      <c r="B104" s="48" t="s">
        <v>103</v>
      </c>
      <c r="C104" s="43"/>
      <c r="D104" s="43"/>
      <c r="E104" s="43"/>
      <c r="F104" s="43"/>
      <c r="G104" s="23">
        <f>'Combining-Exhibit 4'!R104</f>
        <v>0</v>
      </c>
      <c r="H104" s="25">
        <f t="shared" si="8"/>
        <v>0</v>
      </c>
    </row>
    <row r="105" spans="1:8" x14ac:dyDescent="0.3">
      <c r="B105" s="40" t="s">
        <v>228</v>
      </c>
      <c r="C105" s="25">
        <f t="shared" ref="C105:H105" si="9">SUM(C99:C104)</f>
        <v>0</v>
      </c>
      <c r="D105" s="25">
        <f t="shared" si="9"/>
        <v>0</v>
      </c>
      <c r="E105" s="25">
        <f t="shared" si="9"/>
        <v>0</v>
      </c>
      <c r="F105" s="25">
        <f t="shared" si="9"/>
        <v>0</v>
      </c>
      <c r="G105" s="46">
        <f t="shared" si="9"/>
        <v>0</v>
      </c>
      <c r="H105" s="46">
        <f t="shared" si="9"/>
        <v>0</v>
      </c>
    </row>
    <row r="106" spans="1:8" x14ac:dyDescent="0.3">
      <c r="B106" s="20" t="s">
        <v>125</v>
      </c>
      <c r="C106" s="25">
        <f t="shared" ref="C106:H106" si="10">+C105+C96+C89+C50+C21+C19</f>
        <v>0</v>
      </c>
      <c r="D106" s="25">
        <f t="shared" si="10"/>
        <v>0</v>
      </c>
      <c r="E106" s="25">
        <f t="shared" si="10"/>
        <v>0</v>
      </c>
      <c r="F106" s="25">
        <f t="shared" si="10"/>
        <v>0</v>
      </c>
      <c r="G106" s="25">
        <f t="shared" si="10"/>
        <v>0</v>
      </c>
      <c r="H106" s="25">
        <f t="shared" si="10"/>
        <v>0</v>
      </c>
    </row>
    <row r="107" spans="1:8" x14ac:dyDescent="0.3">
      <c r="C107" s="23"/>
      <c r="D107" s="23"/>
      <c r="E107" s="23"/>
      <c r="F107" s="23"/>
      <c r="G107" s="23"/>
      <c r="H107" s="23"/>
    </row>
    <row r="108" spans="1:8" x14ac:dyDescent="0.3">
      <c r="B108" s="20" t="s">
        <v>126</v>
      </c>
      <c r="C108" s="24"/>
      <c r="D108" s="24"/>
      <c r="E108" s="24"/>
      <c r="F108" s="24"/>
      <c r="G108" s="24"/>
      <c r="H108" s="24"/>
    </row>
    <row r="109" spans="1:8" x14ac:dyDescent="0.3">
      <c r="A109" s="7">
        <v>100</v>
      </c>
      <c r="B109" s="39" t="s">
        <v>185</v>
      </c>
      <c r="C109" s="24"/>
      <c r="D109" s="24"/>
      <c r="E109" s="24"/>
      <c r="F109" s="24"/>
      <c r="G109" s="24"/>
      <c r="H109" s="24"/>
    </row>
    <row r="110" spans="1:8" x14ac:dyDescent="0.3">
      <c r="A110" s="7">
        <v>110</v>
      </c>
      <c r="B110" s="47" t="s">
        <v>229</v>
      </c>
      <c r="C110" s="24"/>
      <c r="D110" s="24"/>
      <c r="E110" s="24"/>
      <c r="F110" s="24"/>
      <c r="G110" s="24"/>
      <c r="H110" s="24"/>
    </row>
    <row r="111" spans="1:8" x14ac:dyDescent="0.3">
      <c r="A111" s="7">
        <v>111</v>
      </c>
      <c r="B111" s="51" t="s">
        <v>230</v>
      </c>
      <c r="C111" s="29"/>
      <c r="D111" s="29"/>
      <c r="E111" s="29"/>
      <c r="F111" s="29"/>
      <c r="G111" s="23">
        <f>'Combining-Exhibit 4'!R111</f>
        <v>0</v>
      </c>
      <c r="H111" s="23">
        <f>SUM(C111:G111)</f>
        <v>0</v>
      </c>
    </row>
    <row r="112" spans="1:8" x14ac:dyDescent="0.3">
      <c r="A112" s="7">
        <v>120</v>
      </c>
      <c r="B112" s="47" t="s">
        <v>231</v>
      </c>
      <c r="C112" s="29"/>
      <c r="D112" s="29"/>
      <c r="E112" s="29"/>
      <c r="F112" s="29"/>
      <c r="G112" s="23">
        <f>'Combining-Exhibit 4'!R112</f>
        <v>0</v>
      </c>
      <c r="H112" s="23">
        <f>SUM(C112:G112)</f>
        <v>0</v>
      </c>
    </row>
    <row r="113" spans="1:8" x14ac:dyDescent="0.3">
      <c r="A113" s="7">
        <v>130</v>
      </c>
      <c r="B113" s="48" t="s">
        <v>232</v>
      </c>
      <c r="C113" s="29"/>
      <c r="D113" s="29"/>
      <c r="E113" s="29"/>
      <c r="F113" s="29"/>
      <c r="G113" s="23">
        <f>'Combining-Exhibit 4'!R113</f>
        <v>0</v>
      </c>
      <c r="H113" s="23">
        <f>SUM(C113:G113)</f>
        <v>0</v>
      </c>
    </row>
    <row r="114" spans="1:8" x14ac:dyDescent="0.3">
      <c r="A114" s="7">
        <v>140</v>
      </c>
      <c r="B114" s="48" t="s">
        <v>233</v>
      </c>
      <c r="C114" s="23"/>
      <c r="D114" s="23"/>
      <c r="E114" s="23"/>
      <c r="F114" s="23"/>
      <c r="G114" s="23"/>
      <c r="H114" s="23"/>
    </row>
    <row r="115" spans="1:8" x14ac:dyDescent="0.3">
      <c r="A115" s="7">
        <v>141</v>
      </c>
      <c r="B115" s="51" t="s">
        <v>234</v>
      </c>
      <c r="C115" s="29"/>
      <c r="D115" s="29"/>
      <c r="E115" s="29"/>
      <c r="F115" s="29"/>
      <c r="G115" s="23">
        <f>'Combining-Exhibit 4'!R115</f>
        <v>0</v>
      </c>
      <c r="H115" s="23">
        <f>SUM(C115:G115)</f>
        <v>0</v>
      </c>
    </row>
    <row r="116" spans="1:8" x14ac:dyDescent="0.3">
      <c r="A116" s="7">
        <v>142</v>
      </c>
      <c r="B116" s="50" t="s">
        <v>235</v>
      </c>
      <c r="C116" s="29"/>
      <c r="D116" s="29"/>
      <c r="E116" s="29"/>
      <c r="F116" s="29"/>
      <c r="G116" s="23">
        <f>'Combining-Exhibit 4'!R116</f>
        <v>0</v>
      </c>
      <c r="H116" s="23">
        <f>SUM(C116:G116)</f>
        <v>0</v>
      </c>
    </row>
    <row r="117" spans="1:8" x14ac:dyDescent="0.3">
      <c r="A117" s="7">
        <v>143</v>
      </c>
      <c r="B117" s="50" t="s">
        <v>236</v>
      </c>
      <c r="C117" s="29"/>
      <c r="D117" s="29"/>
      <c r="E117" s="29"/>
      <c r="F117" s="29"/>
      <c r="G117" s="23">
        <f>'Combining-Exhibit 4'!R117</f>
        <v>0</v>
      </c>
      <c r="H117" s="23">
        <f>SUM(C117:G117)</f>
        <v>0</v>
      </c>
    </row>
    <row r="118" spans="1:8" x14ac:dyDescent="0.3">
      <c r="A118" s="7">
        <v>149</v>
      </c>
      <c r="B118" s="50" t="s">
        <v>103</v>
      </c>
      <c r="C118" s="29"/>
      <c r="D118" s="29"/>
      <c r="E118" s="29"/>
      <c r="F118" s="29"/>
      <c r="G118" s="23">
        <f>'Combining-Exhibit 4'!R118</f>
        <v>0</v>
      </c>
      <c r="H118" s="23">
        <f>SUM(C118:G118)</f>
        <v>0</v>
      </c>
    </row>
    <row r="119" spans="1:8" x14ac:dyDescent="0.3">
      <c r="A119" s="7">
        <v>150</v>
      </c>
      <c r="B119" s="48" t="s">
        <v>237</v>
      </c>
      <c r="C119" s="23"/>
      <c r="D119" s="23"/>
      <c r="E119" s="23"/>
      <c r="F119" s="23"/>
      <c r="G119" s="23"/>
      <c r="H119" s="23"/>
    </row>
    <row r="120" spans="1:8" x14ac:dyDescent="0.3">
      <c r="A120" s="7">
        <v>151</v>
      </c>
      <c r="B120" s="51" t="s">
        <v>238</v>
      </c>
      <c r="C120" s="29"/>
      <c r="D120" s="29"/>
      <c r="E120" s="29"/>
      <c r="F120" s="29"/>
      <c r="G120" s="23">
        <f>'Combining-Exhibit 4'!R120</f>
        <v>0</v>
      </c>
      <c r="H120" s="23">
        <f>SUM(C120:G120)</f>
        <v>0</v>
      </c>
    </row>
    <row r="121" spans="1:8" x14ac:dyDescent="0.3">
      <c r="A121" s="7">
        <v>152</v>
      </c>
      <c r="B121" s="50" t="s">
        <v>239</v>
      </c>
      <c r="C121" s="29"/>
      <c r="D121" s="29"/>
      <c r="E121" s="29"/>
      <c r="F121" s="29"/>
      <c r="G121" s="23">
        <f>'Combining-Exhibit 4'!R121</f>
        <v>0</v>
      </c>
      <c r="H121" s="23">
        <f>SUM(C121:G121)</f>
        <v>0</v>
      </c>
    </row>
    <row r="122" spans="1:8" x14ac:dyDescent="0.3">
      <c r="A122" s="7">
        <v>153</v>
      </c>
      <c r="B122" s="50" t="s">
        <v>240</v>
      </c>
      <c r="C122" s="29"/>
      <c r="D122" s="29"/>
      <c r="E122" s="29"/>
      <c r="F122" s="29"/>
      <c r="G122" s="23">
        <f>'Combining-Exhibit 4'!R122</f>
        <v>0</v>
      </c>
      <c r="H122" s="23">
        <f>SUM(C122:G122)</f>
        <v>0</v>
      </c>
    </row>
    <row r="123" spans="1:8" x14ac:dyDescent="0.3">
      <c r="A123" s="7">
        <v>154</v>
      </c>
      <c r="B123" s="50" t="s">
        <v>170</v>
      </c>
      <c r="C123" s="87"/>
      <c r="D123" s="87"/>
      <c r="E123" s="87"/>
      <c r="F123" s="87"/>
      <c r="G123" s="23">
        <f>'Combining-Exhibit 4'!R123</f>
        <v>0</v>
      </c>
      <c r="H123" s="23">
        <f>SUM(C123:G123)</f>
        <v>0</v>
      </c>
    </row>
    <row r="124" spans="1:8" x14ac:dyDescent="0.3">
      <c r="A124" s="7">
        <v>159</v>
      </c>
      <c r="B124" s="50" t="s">
        <v>818</v>
      </c>
      <c r="C124" s="88"/>
      <c r="D124" s="88"/>
      <c r="E124" s="88"/>
      <c r="F124" s="88"/>
      <c r="G124" s="23">
        <f>'Combining-Exhibit 4'!R124</f>
        <v>0</v>
      </c>
      <c r="H124" s="23">
        <f>SUM(C124:G124)</f>
        <v>0</v>
      </c>
    </row>
    <row r="125" spans="1:8" x14ac:dyDescent="0.3">
      <c r="A125" s="119" t="s">
        <v>836</v>
      </c>
      <c r="B125" s="47" t="s">
        <v>837</v>
      </c>
      <c r="C125" s="23"/>
      <c r="D125" s="23"/>
      <c r="E125" s="23"/>
      <c r="F125" s="23"/>
      <c r="G125" s="23"/>
      <c r="H125" s="23"/>
    </row>
    <row r="126" spans="1:8" x14ac:dyDescent="0.3">
      <c r="A126" s="7">
        <v>161</v>
      </c>
      <c r="B126" s="51" t="s">
        <v>241</v>
      </c>
      <c r="C126" s="29"/>
      <c r="D126" s="29"/>
      <c r="E126" s="29"/>
      <c r="F126" s="29"/>
      <c r="G126" s="23">
        <f>'Combining-Exhibit 4'!R126</f>
        <v>0</v>
      </c>
      <c r="H126" s="23">
        <f t="shared" ref="H126:H137" si="11">SUM(C126:G126)</f>
        <v>0</v>
      </c>
    </row>
    <row r="127" spans="1:8" x14ac:dyDescent="0.3">
      <c r="A127" s="7">
        <v>162</v>
      </c>
      <c r="B127" s="50" t="s">
        <v>242</v>
      </c>
      <c r="C127" s="29"/>
      <c r="D127" s="29"/>
      <c r="E127" s="29"/>
      <c r="F127" s="29"/>
      <c r="G127" s="23">
        <f>'Combining-Exhibit 4'!R127</f>
        <v>0</v>
      </c>
      <c r="H127" s="23">
        <f t="shared" si="11"/>
        <v>0</v>
      </c>
    </row>
    <row r="128" spans="1:8" x14ac:dyDescent="0.3">
      <c r="A128" s="7">
        <v>163</v>
      </c>
      <c r="B128" s="50" t="s">
        <v>243</v>
      </c>
      <c r="C128" s="29"/>
      <c r="D128" s="29"/>
      <c r="E128" s="29"/>
      <c r="F128" s="29"/>
      <c r="G128" s="23">
        <f>'Combining-Exhibit 4'!R128</f>
        <v>0</v>
      </c>
      <c r="H128" s="23">
        <f t="shared" si="11"/>
        <v>0</v>
      </c>
    </row>
    <row r="129" spans="1:8" x14ac:dyDescent="0.3">
      <c r="A129" s="7">
        <v>164</v>
      </c>
      <c r="B129" s="50" t="s">
        <v>244</v>
      </c>
      <c r="C129" s="29"/>
      <c r="D129" s="29"/>
      <c r="E129" s="29"/>
      <c r="F129" s="29"/>
      <c r="G129" s="23">
        <f>'Combining-Exhibit 4'!R129</f>
        <v>0</v>
      </c>
      <c r="H129" s="23">
        <f t="shared" si="11"/>
        <v>0</v>
      </c>
    </row>
    <row r="130" spans="1:8" x14ac:dyDescent="0.3">
      <c r="A130" s="7">
        <v>165</v>
      </c>
      <c r="B130" s="51" t="s">
        <v>202</v>
      </c>
      <c r="C130" s="29"/>
      <c r="D130" s="29"/>
      <c r="E130" s="29"/>
      <c r="F130" s="29"/>
      <c r="G130" s="23">
        <f>'Combining-Exhibit 4'!R130</f>
        <v>0</v>
      </c>
      <c r="H130" s="23">
        <f t="shared" si="11"/>
        <v>0</v>
      </c>
    </row>
    <row r="131" spans="1:8" x14ac:dyDescent="0.3">
      <c r="A131" s="7">
        <v>166</v>
      </c>
      <c r="B131" s="50" t="s">
        <v>245</v>
      </c>
      <c r="C131" s="29"/>
      <c r="D131" s="29"/>
      <c r="E131" s="29"/>
      <c r="F131" s="29"/>
      <c r="G131" s="23">
        <f>'Combining-Exhibit 4'!R131</f>
        <v>0</v>
      </c>
      <c r="H131" s="23">
        <f t="shared" si="11"/>
        <v>0</v>
      </c>
    </row>
    <row r="132" spans="1:8" x14ac:dyDescent="0.3">
      <c r="A132" s="7">
        <v>167</v>
      </c>
      <c r="B132" s="50" t="s">
        <v>246</v>
      </c>
      <c r="C132" s="29"/>
      <c r="D132" s="29"/>
      <c r="E132" s="29"/>
      <c r="F132" s="29"/>
      <c r="G132" s="23">
        <f>'Combining-Exhibit 4'!R132</f>
        <v>0</v>
      </c>
      <c r="H132" s="23">
        <f t="shared" si="11"/>
        <v>0</v>
      </c>
    </row>
    <row r="133" spans="1:8" x14ac:dyDescent="0.3">
      <c r="A133" s="7">
        <v>168</v>
      </c>
      <c r="B133" s="50" t="s">
        <v>247</v>
      </c>
      <c r="C133" s="29"/>
      <c r="D133" s="29"/>
      <c r="E133" s="29"/>
      <c r="F133" s="29"/>
      <c r="G133" s="23">
        <f>'Combining-Exhibit 4'!R133</f>
        <v>0</v>
      </c>
      <c r="H133" s="23">
        <f t="shared" si="11"/>
        <v>0</v>
      </c>
    </row>
    <row r="134" spans="1:8" x14ac:dyDescent="0.3">
      <c r="A134" s="7">
        <v>169</v>
      </c>
      <c r="B134" s="50" t="s">
        <v>103</v>
      </c>
      <c r="C134" s="29"/>
      <c r="D134" s="29"/>
      <c r="E134" s="29"/>
      <c r="F134" s="29"/>
      <c r="G134" s="23">
        <f>'Combining-Exhibit 4'!R134</f>
        <v>0</v>
      </c>
      <c r="H134" s="23">
        <f t="shared" si="11"/>
        <v>0</v>
      </c>
    </row>
    <row r="135" spans="1:8" x14ac:dyDescent="0.3">
      <c r="A135" s="7">
        <v>170</v>
      </c>
      <c r="B135" s="50" t="s">
        <v>248</v>
      </c>
      <c r="C135" s="29"/>
      <c r="D135" s="29"/>
      <c r="E135" s="29"/>
      <c r="F135" s="29"/>
      <c r="G135" s="23">
        <f>'Combining-Exhibit 4'!R135</f>
        <v>0</v>
      </c>
      <c r="H135" s="23">
        <f t="shared" si="11"/>
        <v>0</v>
      </c>
    </row>
    <row r="136" spans="1:8" x14ac:dyDescent="0.3">
      <c r="A136" s="7">
        <v>171</v>
      </c>
      <c r="B136" s="50" t="s">
        <v>249</v>
      </c>
      <c r="C136" s="29"/>
      <c r="D136" s="29"/>
      <c r="E136" s="29"/>
      <c r="F136" s="29"/>
      <c r="G136" s="23">
        <f>'Combining-Exhibit 4'!R136</f>
        <v>0</v>
      </c>
      <c r="H136" s="23">
        <f t="shared" si="11"/>
        <v>0</v>
      </c>
    </row>
    <row r="137" spans="1:8" x14ac:dyDescent="0.3">
      <c r="A137" s="7">
        <v>172</v>
      </c>
      <c r="B137" s="50" t="s">
        <v>250</v>
      </c>
      <c r="C137" s="43"/>
      <c r="D137" s="43"/>
      <c r="E137" s="43"/>
      <c r="F137" s="43"/>
      <c r="G137" s="23">
        <f>'Combining-Exhibit 4'!R137</f>
        <v>0</v>
      </c>
      <c r="H137" s="25">
        <f t="shared" si="11"/>
        <v>0</v>
      </c>
    </row>
    <row r="138" spans="1:8" x14ac:dyDescent="0.3">
      <c r="B138" s="40" t="s">
        <v>406</v>
      </c>
      <c r="C138" s="25">
        <f t="shared" ref="C138:H138" si="12">SUM(C111:C137)</f>
        <v>0</v>
      </c>
      <c r="D138" s="25">
        <f t="shared" si="12"/>
        <v>0</v>
      </c>
      <c r="E138" s="25">
        <f t="shared" si="12"/>
        <v>0</v>
      </c>
      <c r="F138" s="25">
        <f t="shared" si="12"/>
        <v>0</v>
      </c>
      <c r="G138" s="46">
        <f t="shared" si="12"/>
        <v>0</v>
      </c>
      <c r="H138" s="46">
        <f t="shared" si="12"/>
        <v>0</v>
      </c>
    </row>
    <row r="139" spans="1:8" x14ac:dyDescent="0.3">
      <c r="C139" s="24"/>
      <c r="D139" s="24"/>
      <c r="E139" s="24"/>
      <c r="F139" s="24"/>
      <c r="G139" s="24"/>
      <c r="H139" s="24"/>
    </row>
    <row r="140" spans="1:8" x14ac:dyDescent="0.3">
      <c r="A140" s="7">
        <v>200</v>
      </c>
      <c r="B140" s="39" t="s">
        <v>192</v>
      </c>
      <c r="C140" s="24"/>
      <c r="D140" s="24"/>
      <c r="E140" s="24"/>
      <c r="F140" s="24"/>
      <c r="G140" s="24"/>
      <c r="H140" s="24"/>
    </row>
    <row r="141" spans="1:8" x14ac:dyDescent="0.3">
      <c r="A141" s="7">
        <v>210</v>
      </c>
      <c r="B141" s="47" t="s">
        <v>251</v>
      </c>
      <c r="C141" s="23"/>
      <c r="D141" s="23"/>
      <c r="E141" s="23"/>
      <c r="F141" s="23"/>
      <c r="G141" s="23"/>
      <c r="H141" s="23"/>
    </row>
    <row r="142" spans="1:8" x14ac:dyDescent="0.3">
      <c r="A142" s="7">
        <v>211</v>
      </c>
      <c r="B142" s="50" t="s">
        <v>252</v>
      </c>
      <c r="C142" s="29"/>
      <c r="D142" s="29"/>
      <c r="E142" s="29"/>
      <c r="F142" s="29"/>
      <c r="G142" s="23">
        <f>'Combining-Exhibit 4'!R142</f>
        <v>0</v>
      </c>
      <c r="H142" s="23">
        <f t="shared" ref="H142:H147" si="13">SUM(C142:G142)</f>
        <v>0</v>
      </c>
    </row>
    <row r="143" spans="1:8" x14ac:dyDescent="0.3">
      <c r="A143" s="7">
        <v>212</v>
      </c>
      <c r="B143" s="51" t="s">
        <v>253</v>
      </c>
      <c r="C143" s="29"/>
      <c r="D143" s="29"/>
      <c r="E143" s="29"/>
      <c r="F143" s="29"/>
      <c r="G143" s="23">
        <f>'Combining-Exhibit 4'!R143</f>
        <v>0</v>
      </c>
      <c r="H143" s="23">
        <f t="shared" si="13"/>
        <v>0</v>
      </c>
    </row>
    <row r="144" spans="1:8" x14ac:dyDescent="0.3">
      <c r="A144" s="7">
        <v>213</v>
      </c>
      <c r="B144" s="50" t="s">
        <v>254</v>
      </c>
      <c r="C144" s="29"/>
      <c r="D144" s="29"/>
      <c r="E144" s="29"/>
      <c r="F144" s="29"/>
      <c r="G144" s="23">
        <f>'Combining-Exhibit 4'!R144</f>
        <v>0</v>
      </c>
      <c r="H144" s="23">
        <f t="shared" si="13"/>
        <v>0</v>
      </c>
    </row>
    <row r="145" spans="1:8" x14ac:dyDescent="0.3">
      <c r="A145" s="7">
        <v>214</v>
      </c>
      <c r="B145" s="50" t="s">
        <v>255</v>
      </c>
      <c r="C145" s="29"/>
      <c r="D145" s="29"/>
      <c r="E145" s="29"/>
      <c r="F145" s="29"/>
      <c r="G145" s="23">
        <f>'Combining-Exhibit 4'!R145</f>
        <v>0</v>
      </c>
      <c r="H145" s="23">
        <f t="shared" si="13"/>
        <v>0</v>
      </c>
    </row>
    <row r="146" spans="1:8" x14ac:dyDescent="0.3">
      <c r="A146" s="7">
        <v>215</v>
      </c>
      <c r="B146" s="50" t="s">
        <v>256</v>
      </c>
      <c r="C146" s="29"/>
      <c r="D146" s="29"/>
      <c r="E146" s="29"/>
      <c r="F146" s="29"/>
      <c r="G146" s="23">
        <f>'Combining-Exhibit 4'!R146</f>
        <v>0</v>
      </c>
      <c r="H146" s="23">
        <f t="shared" si="13"/>
        <v>0</v>
      </c>
    </row>
    <row r="147" spans="1:8" x14ac:dyDescent="0.3">
      <c r="A147" s="7">
        <v>219</v>
      </c>
      <c r="B147" s="50" t="s">
        <v>257</v>
      </c>
      <c r="C147" s="29"/>
      <c r="D147" s="29"/>
      <c r="E147" s="29"/>
      <c r="F147" s="29"/>
      <c r="G147" s="23">
        <f>'Combining-Exhibit 4'!R147</f>
        <v>0</v>
      </c>
      <c r="H147" s="23">
        <f t="shared" si="13"/>
        <v>0</v>
      </c>
    </row>
    <row r="148" spans="1:8" x14ac:dyDescent="0.3">
      <c r="A148" s="7">
        <v>220</v>
      </c>
      <c r="B148" s="47" t="s">
        <v>258</v>
      </c>
      <c r="C148" s="24"/>
      <c r="D148" s="24"/>
      <c r="E148" s="24"/>
      <c r="F148" s="24"/>
      <c r="G148" s="24"/>
      <c r="H148" s="24"/>
    </row>
    <row r="149" spans="1:8" x14ac:dyDescent="0.3">
      <c r="A149" s="7">
        <v>221</v>
      </c>
      <c r="B149" s="50" t="s">
        <v>259</v>
      </c>
      <c r="C149" s="29"/>
      <c r="D149" s="29"/>
      <c r="E149" s="29"/>
      <c r="F149" s="29"/>
      <c r="G149" s="23">
        <f>'Combining-Exhibit 4'!R149</f>
        <v>0</v>
      </c>
      <c r="H149" s="23">
        <f>SUM(C149:G149)</f>
        <v>0</v>
      </c>
    </row>
    <row r="150" spans="1:8" x14ac:dyDescent="0.3">
      <c r="A150" s="7">
        <v>222</v>
      </c>
      <c r="B150" s="50" t="s">
        <v>260</v>
      </c>
      <c r="C150" s="29"/>
      <c r="D150" s="29"/>
      <c r="E150" s="29"/>
      <c r="F150" s="29"/>
      <c r="G150" s="23">
        <f>'Combining-Exhibit 4'!R150</f>
        <v>0</v>
      </c>
      <c r="H150" s="23">
        <f>SUM(C150:G150)</f>
        <v>0</v>
      </c>
    </row>
    <row r="151" spans="1:8" x14ac:dyDescent="0.3">
      <c r="A151" s="7">
        <v>223</v>
      </c>
      <c r="B151" s="50" t="s">
        <v>261</v>
      </c>
      <c r="C151" s="29"/>
      <c r="D151" s="29"/>
      <c r="E151" s="29"/>
      <c r="F151" s="29"/>
      <c r="G151" s="23">
        <f>'Combining-Exhibit 4'!R151</f>
        <v>0</v>
      </c>
      <c r="H151" s="23">
        <f>SUM(C151:G151)</f>
        <v>0</v>
      </c>
    </row>
    <row r="152" spans="1:8" x14ac:dyDescent="0.3">
      <c r="A152" s="7">
        <v>225</v>
      </c>
      <c r="B152" s="50" t="s">
        <v>262</v>
      </c>
      <c r="C152" s="29"/>
      <c r="D152" s="29"/>
      <c r="E152" s="29"/>
      <c r="F152" s="29"/>
      <c r="G152" s="23">
        <f>'Combining-Exhibit 4'!R152</f>
        <v>0</v>
      </c>
      <c r="H152" s="23">
        <f>SUM(C152:G152)</f>
        <v>0</v>
      </c>
    </row>
    <row r="153" spans="1:8" x14ac:dyDescent="0.3">
      <c r="A153" s="7">
        <v>229</v>
      </c>
      <c r="B153" s="50" t="s">
        <v>263</v>
      </c>
      <c r="C153" s="43"/>
      <c r="D153" s="43"/>
      <c r="E153" s="43"/>
      <c r="F153" s="43"/>
      <c r="G153" s="23">
        <f>'Combining-Exhibit 4'!R153</f>
        <v>0</v>
      </c>
      <c r="H153" s="25">
        <f>SUM(C153:G153)</f>
        <v>0</v>
      </c>
    </row>
    <row r="154" spans="1:8" x14ac:dyDescent="0.3">
      <c r="B154" s="39" t="s">
        <v>407</v>
      </c>
      <c r="C154" s="25">
        <f t="shared" ref="C154:H154" si="14">SUM(C141:C153)</f>
        <v>0</v>
      </c>
      <c r="D154" s="25">
        <f t="shared" si="14"/>
        <v>0</v>
      </c>
      <c r="E154" s="25">
        <f t="shared" si="14"/>
        <v>0</v>
      </c>
      <c r="F154" s="25">
        <f t="shared" si="14"/>
        <v>0</v>
      </c>
      <c r="G154" s="46">
        <f t="shared" si="14"/>
        <v>0</v>
      </c>
      <c r="H154" s="46">
        <f t="shared" si="14"/>
        <v>0</v>
      </c>
    </row>
    <row r="155" spans="1:8" x14ac:dyDescent="0.3">
      <c r="C155" s="24"/>
      <c r="D155" s="24"/>
      <c r="E155" s="24"/>
      <c r="F155" s="24"/>
      <c r="G155" s="24"/>
      <c r="H155" s="24"/>
    </row>
    <row r="156" spans="1:8" x14ac:dyDescent="0.3">
      <c r="A156" s="7">
        <v>300</v>
      </c>
      <c r="B156" s="39" t="s">
        <v>197</v>
      </c>
      <c r="C156" s="24"/>
      <c r="D156" s="24"/>
      <c r="E156" s="24"/>
      <c r="F156" s="24"/>
      <c r="G156" s="24"/>
      <c r="H156" s="24"/>
    </row>
    <row r="157" spans="1:8" x14ac:dyDescent="0.3">
      <c r="A157" s="7">
        <v>310</v>
      </c>
      <c r="B157" s="47" t="s">
        <v>264</v>
      </c>
      <c r="C157" s="24"/>
      <c r="D157" s="24"/>
      <c r="E157" s="24"/>
      <c r="F157" s="24"/>
      <c r="G157" s="24"/>
      <c r="H157" s="24"/>
    </row>
    <row r="158" spans="1:8" x14ac:dyDescent="0.3">
      <c r="A158" s="7">
        <v>311</v>
      </c>
      <c r="B158" s="51" t="s">
        <v>265</v>
      </c>
      <c r="C158" s="29"/>
      <c r="D158" s="29"/>
      <c r="E158" s="29"/>
      <c r="F158" s="29"/>
      <c r="G158" s="23">
        <f>'Combining-Exhibit 4'!R158</f>
        <v>0</v>
      </c>
      <c r="H158" s="23">
        <f>SUM(C158:G158)</f>
        <v>0</v>
      </c>
    </row>
    <row r="159" spans="1:8" x14ac:dyDescent="0.3">
      <c r="A159" s="7">
        <v>320</v>
      </c>
      <c r="B159" s="47" t="s">
        <v>266</v>
      </c>
      <c r="C159" s="23"/>
      <c r="D159" s="23"/>
      <c r="E159" s="23"/>
      <c r="F159" s="23"/>
      <c r="G159" s="23"/>
      <c r="H159" s="23"/>
    </row>
    <row r="160" spans="1:8" x14ac:dyDescent="0.3">
      <c r="A160" s="7">
        <v>321</v>
      </c>
      <c r="B160" s="51" t="s">
        <v>267</v>
      </c>
      <c r="C160" s="29"/>
      <c r="D160" s="29"/>
      <c r="E160" s="29"/>
      <c r="F160" s="29"/>
      <c r="G160" s="23">
        <f>'Combining-Exhibit 4'!R160</f>
        <v>0</v>
      </c>
      <c r="H160" s="23">
        <f>SUM(C160:G160)</f>
        <v>0</v>
      </c>
    </row>
    <row r="161" spans="1:8" x14ac:dyDescent="0.3">
      <c r="A161" s="7">
        <v>322</v>
      </c>
      <c r="B161" s="50" t="s">
        <v>268</v>
      </c>
      <c r="C161" s="29"/>
      <c r="D161" s="29"/>
      <c r="E161" s="29"/>
      <c r="F161" s="29"/>
      <c r="G161" s="23">
        <f>'Combining-Exhibit 4'!R161</f>
        <v>0</v>
      </c>
      <c r="H161" s="23">
        <f>SUM(C161:G161)</f>
        <v>0</v>
      </c>
    </row>
    <row r="162" spans="1:8" x14ac:dyDescent="0.3">
      <c r="A162" s="7">
        <v>330</v>
      </c>
      <c r="B162" s="48" t="s">
        <v>269</v>
      </c>
      <c r="C162" s="23"/>
      <c r="D162" s="23"/>
      <c r="E162" s="23"/>
      <c r="F162" s="23"/>
      <c r="G162" s="23"/>
      <c r="H162" s="23"/>
    </row>
    <row r="163" spans="1:8" x14ac:dyDescent="0.3">
      <c r="A163" s="7">
        <v>331</v>
      </c>
      <c r="B163" s="50" t="s">
        <v>270</v>
      </c>
      <c r="C163" s="29"/>
      <c r="D163" s="29"/>
      <c r="E163" s="29"/>
      <c r="F163" s="29"/>
      <c r="G163" s="23">
        <f>'Combining-Exhibit 4'!R163</f>
        <v>0</v>
      </c>
      <c r="H163" s="23">
        <f>SUM(C163:G163)</f>
        <v>0</v>
      </c>
    </row>
    <row r="164" spans="1:8" x14ac:dyDescent="0.3">
      <c r="A164" s="7">
        <v>332</v>
      </c>
      <c r="B164" s="50" t="s">
        <v>271</v>
      </c>
      <c r="C164" s="29"/>
      <c r="D164" s="29"/>
      <c r="E164" s="29"/>
      <c r="F164" s="29"/>
      <c r="G164" s="23">
        <f>'Combining-Exhibit 4'!R164</f>
        <v>0</v>
      </c>
      <c r="H164" s="23">
        <f>SUM(C164:G164)</f>
        <v>0</v>
      </c>
    </row>
    <row r="165" spans="1:8" x14ac:dyDescent="0.3">
      <c r="A165" s="7">
        <v>333</v>
      </c>
      <c r="B165" s="50" t="s">
        <v>839</v>
      </c>
      <c r="C165" s="29"/>
      <c r="D165" s="29"/>
      <c r="E165" s="29"/>
      <c r="F165" s="29"/>
      <c r="G165" s="23">
        <f>'Combining-Exhibit 4'!R165</f>
        <v>0</v>
      </c>
      <c r="H165" s="23">
        <f>SUM(C165:G165)</f>
        <v>0</v>
      </c>
    </row>
    <row r="166" spans="1:8" x14ac:dyDescent="0.3">
      <c r="A166" s="7">
        <v>340</v>
      </c>
      <c r="B166" s="48" t="s">
        <v>272</v>
      </c>
      <c r="C166" s="29"/>
      <c r="D166" s="29"/>
      <c r="E166" s="29"/>
      <c r="F166" s="29"/>
      <c r="G166" s="23">
        <f>'Combining-Exhibit 4'!R166</f>
        <v>0</v>
      </c>
      <c r="H166" s="23">
        <f>SUM(C166:G166)</f>
        <v>0</v>
      </c>
    </row>
    <row r="167" spans="1:8" x14ac:dyDescent="0.3">
      <c r="A167" s="7">
        <v>390</v>
      </c>
      <c r="B167" s="48" t="s">
        <v>273</v>
      </c>
      <c r="C167" s="43"/>
      <c r="D167" s="43"/>
      <c r="E167" s="43"/>
      <c r="F167" s="43"/>
      <c r="G167" s="23">
        <f>'Combining-Exhibit 4'!R167</f>
        <v>0</v>
      </c>
      <c r="H167" s="25">
        <f>SUM(C167:G167)</f>
        <v>0</v>
      </c>
    </row>
    <row r="168" spans="1:8" x14ac:dyDescent="0.3">
      <c r="B168" s="39" t="s">
        <v>408</v>
      </c>
      <c r="C168" s="25">
        <f t="shared" ref="C168:H168" si="15">SUM(C158:C167)</f>
        <v>0</v>
      </c>
      <c r="D168" s="25">
        <f t="shared" si="15"/>
        <v>0</v>
      </c>
      <c r="E168" s="25">
        <f t="shared" si="15"/>
        <v>0</v>
      </c>
      <c r="F168" s="25">
        <f t="shared" si="15"/>
        <v>0</v>
      </c>
      <c r="G168" s="46">
        <f t="shared" si="15"/>
        <v>0</v>
      </c>
      <c r="H168" s="46">
        <f t="shared" si="15"/>
        <v>0</v>
      </c>
    </row>
    <row r="169" spans="1:8" x14ac:dyDescent="0.3">
      <c r="C169" s="24"/>
      <c r="D169" s="24"/>
      <c r="E169" s="24"/>
      <c r="F169" s="24"/>
      <c r="G169" s="24"/>
      <c r="H169" s="24"/>
    </row>
    <row r="170" spans="1:8" x14ac:dyDescent="0.3">
      <c r="A170" s="7">
        <v>400</v>
      </c>
      <c r="B170" s="39" t="s">
        <v>199</v>
      </c>
      <c r="C170" s="24"/>
      <c r="D170" s="24"/>
      <c r="E170" s="24"/>
      <c r="F170" s="24"/>
      <c r="G170" s="24"/>
      <c r="H170" s="24"/>
    </row>
    <row r="171" spans="1:8" x14ac:dyDescent="0.3">
      <c r="A171" s="7">
        <v>410</v>
      </c>
      <c r="B171" s="47" t="s">
        <v>200</v>
      </c>
      <c r="C171" s="24"/>
      <c r="D171" s="24"/>
      <c r="E171" s="24"/>
      <c r="F171" s="24"/>
      <c r="G171" s="24"/>
      <c r="H171" s="24"/>
    </row>
    <row r="172" spans="1:8" x14ac:dyDescent="0.3">
      <c r="A172" s="7">
        <v>411</v>
      </c>
      <c r="B172" s="50" t="s">
        <v>274</v>
      </c>
      <c r="C172" s="29"/>
      <c r="D172" s="29"/>
      <c r="E172" s="29"/>
      <c r="F172" s="29"/>
      <c r="G172" s="23">
        <f>'Combining-Exhibit 4'!R172</f>
        <v>0</v>
      </c>
      <c r="H172" s="23">
        <f>SUM(C172:G172)</f>
        <v>0</v>
      </c>
    </row>
    <row r="173" spans="1:8" x14ac:dyDescent="0.3">
      <c r="A173" s="7">
        <v>412</v>
      </c>
      <c r="B173" s="51" t="s">
        <v>275</v>
      </c>
      <c r="C173" s="29"/>
      <c r="D173" s="29"/>
      <c r="E173" s="29"/>
      <c r="F173" s="29"/>
      <c r="G173" s="23">
        <f>'Combining-Exhibit 4'!R173</f>
        <v>0</v>
      </c>
      <c r="H173" s="23">
        <f>SUM(C173:G173)</f>
        <v>0</v>
      </c>
    </row>
    <row r="174" spans="1:8" x14ac:dyDescent="0.3">
      <c r="A174" s="7">
        <v>413</v>
      </c>
      <c r="B174" s="50" t="s">
        <v>203</v>
      </c>
      <c r="C174" s="29"/>
      <c r="D174" s="29"/>
      <c r="E174" s="29"/>
      <c r="F174" s="29"/>
      <c r="G174" s="23">
        <f>'Combining-Exhibit 4'!R174</f>
        <v>0</v>
      </c>
      <c r="H174" s="23">
        <f>SUM(C174:G174)</f>
        <v>0</v>
      </c>
    </row>
    <row r="175" spans="1:8" x14ac:dyDescent="0.3">
      <c r="A175" s="7">
        <v>415</v>
      </c>
      <c r="B175" s="50" t="s">
        <v>276</v>
      </c>
      <c r="C175" s="29"/>
      <c r="D175" s="29"/>
      <c r="E175" s="29"/>
      <c r="F175" s="29"/>
      <c r="G175" s="23">
        <f>'Combining-Exhibit 4'!R175</f>
        <v>0</v>
      </c>
      <c r="H175" s="23">
        <f>SUM(C175:G175)</f>
        <v>0</v>
      </c>
    </row>
    <row r="176" spans="1:8" x14ac:dyDescent="0.3">
      <c r="A176" s="7">
        <v>419</v>
      </c>
      <c r="B176" s="50" t="s">
        <v>103</v>
      </c>
      <c r="C176" s="29"/>
      <c r="D176" s="29"/>
      <c r="E176" s="29"/>
      <c r="F176" s="29"/>
      <c r="G176" s="23">
        <f>'Combining-Exhibit 4'!R176</f>
        <v>0</v>
      </c>
      <c r="H176" s="23">
        <f>SUM(C176:G176)</f>
        <v>0</v>
      </c>
    </row>
    <row r="177" spans="1:8" x14ac:dyDescent="0.3">
      <c r="A177" s="7">
        <v>420</v>
      </c>
      <c r="B177" s="47" t="s">
        <v>205</v>
      </c>
      <c r="C177" s="24"/>
      <c r="D177" s="24"/>
      <c r="E177" s="24"/>
      <c r="F177" s="24"/>
      <c r="G177" s="24"/>
      <c r="H177" s="24"/>
    </row>
    <row r="178" spans="1:8" x14ac:dyDescent="0.3">
      <c r="A178" s="7">
        <v>421</v>
      </c>
      <c r="B178" s="51" t="s">
        <v>206</v>
      </c>
      <c r="C178" s="29"/>
      <c r="D178" s="29"/>
      <c r="E178" s="29"/>
      <c r="F178" s="29"/>
      <c r="G178" s="23">
        <f>'Combining-Exhibit 4'!R178</f>
        <v>0</v>
      </c>
      <c r="H178" s="23">
        <f t="shared" ref="H178:H184" si="16">SUM(C178:G178)</f>
        <v>0</v>
      </c>
    </row>
    <row r="179" spans="1:8" x14ac:dyDescent="0.3">
      <c r="A179" s="7">
        <v>422</v>
      </c>
      <c r="B179" s="51" t="s">
        <v>277</v>
      </c>
      <c r="C179" s="29"/>
      <c r="D179" s="29"/>
      <c r="E179" s="29"/>
      <c r="F179" s="29"/>
      <c r="G179" s="23">
        <f>'Combining-Exhibit 4'!R179</f>
        <v>0</v>
      </c>
      <c r="H179" s="23">
        <f t="shared" si="16"/>
        <v>0</v>
      </c>
    </row>
    <row r="180" spans="1:8" x14ac:dyDescent="0.3">
      <c r="A180" s="7">
        <v>423</v>
      </c>
      <c r="B180" s="51" t="s">
        <v>208</v>
      </c>
      <c r="C180" s="29"/>
      <c r="D180" s="29"/>
      <c r="E180" s="29"/>
      <c r="F180" s="29"/>
      <c r="G180" s="23">
        <f>'Combining-Exhibit 4'!R180</f>
        <v>0</v>
      </c>
      <c r="H180" s="23">
        <f t="shared" si="16"/>
        <v>0</v>
      </c>
    </row>
    <row r="181" spans="1:8" x14ac:dyDescent="0.3">
      <c r="A181" s="7">
        <v>424</v>
      </c>
      <c r="B181" s="51" t="s">
        <v>207</v>
      </c>
      <c r="C181" s="29"/>
      <c r="D181" s="29"/>
      <c r="E181" s="29"/>
      <c r="F181" s="29"/>
      <c r="G181" s="23">
        <f>'Combining-Exhibit 4'!R181</f>
        <v>0</v>
      </c>
      <c r="H181" s="23">
        <f t="shared" si="16"/>
        <v>0</v>
      </c>
    </row>
    <row r="182" spans="1:8" x14ac:dyDescent="0.3">
      <c r="A182" s="7">
        <v>425</v>
      </c>
      <c r="B182" s="51" t="s">
        <v>278</v>
      </c>
      <c r="C182" s="29"/>
      <c r="D182" s="29"/>
      <c r="E182" s="29"/>
      <c r="F182" s="29"/>
      <c r="G182" s="23">
        <f>'Combining-Exhibit 4'!R182</f>
        <v>0</v>
      </c>
      <c r="H182" s="23">
        <f t="shared" si="16"/>
        <v>0</v>
      </c>
    </row>
    <row r="183" spans="1:8" x14ac:dyDescent="0.3">
      <c r="A183" s="7">
        <v>426</v>
      </c>
      <c r="B183" s="51" t="s">
        <v>209</v>
      </c>
      <c r="C183" s="29"/>
      <c r="D183" s="29"/>
      <c r="E183" s="29"/>
      <c r="F183" s="29"/>
      <c r="G183" s="23">
        <f>'Combining-Exhibit 4'!R183</f>
        <v>0</v>
      </c>
      <c r="H183" s="23">
        <f t="shared" si="16"/>
        <v>0</v>
      </c>
    </row>
    <row r="184" spans="1:8" x14ac:dyDescent="0.3">
      <c r="A184" s="7">
        <v>429</v>
      </c>
      <c r="B184" s="51" t="s">
        <v>103</v>
      </c>
      <c r="C184" s="29"/>
      <c r="D184" s="29"/>
      <c r="E184" s="29"/>
      <c r="F184" s="29"/>
      <c r="G184" s="23">
        <f>'Combining-Exhibit 4'!R184</f>
        <v>0</v>
      </c>
      <c r="H184" s="23">
        <f t="shared" si="16"/>
        <v>0</v>
      </c>
    </row>
    <row r="185" spans="1:8" x14ac:dyDescent="0.3">
      <c r="A185" s="7">
        <v>430</v>
      </c>
      <c r="B185" s="47" t="s">
        <v>279</v>
      </c>
      <c r="C185" s="24"/>
      <c r="D185" s="24"/>
      <c r="E185" s="24"/>
      <c r="F185" s="24"/>
      <c r="G185" s="24"/>
      <c r="H185" s="24"/>
    </row>
    <row r="186" spans="1:8" x14ac:dyDescent="0.3">
      <c r="A186" s="7">
        <v>431</v>
      </c>
      <c r="B186" s="51" t="s">
        <v>280</v>
      </c>
      <c r="C186" s="29"/>
      <c r="D186" s="29"/>
      <c r="E186" s="29"/>
      <c r="F186" s="29"/>
      <c r="G186" s="23">
        <f>'Combining-Exhibit 4'!R186</f>
        <v>0</v>
      </c>
      <c r="H186" s="23">
        <f>SUM(C186:G186)</f>
        <v>0</v>
      </c>
    </row>
    <row r="187" spans="1:8" x14ac:dyDescent="0.3">
      <c r="A187" s="7">
        <v>432</v>
      </c>
      <c r="B187" s="51" t="s">
        <v>281</v>
      </c>
      <c r="C187" s="29"/>
      <c r="D187" s="29"/>
      <c r="E187" s="29"/>
      <c r="F187" s="29"/>
      <c r="G187" s="23">
        <f>'Combining-Exhibit 4'!R187</f>
        <v>0</v>
      </c>
      <c r="H187" s="23">
        <f>SUM(C187:G187)</f>
        <v>0</v>
      </c>
    </row>
    <row r="188" spans="1:8" x14ac:dyDescent="0.3">
      <c r="A188" s="7">
        <v>433</v>
      </c>
      <c r="B188" s="51" t="s">
        <v>282</v>
      </c>
      <c r="C188" s="29"/>
      <c r="D188" s="29"/>
      <c r="E188" s="29"/>
      <c r="F188" s="29"/>
      <c r="G188" s="23">
        <f>'Combining-Exhibit 4'!R188</f>
        <v>0</v>
      </c>
      <c r="H188" s="23">
        <f>SUM(C188:G188)</f>
        <v>0</v>
      </c>
    </row>
    <row r="189" spans="1:8" x14ac:dyDescent="0.3">
      <c r="A189" s="7">
        <v>434</v>
      </c>
      <c r="B189" s="51" t="s">
        <v>283</v>
      </c>
      <c r="C189" s="29"/>
      <c r="D189" s="29"/>
      <c r="E189" s="29"/>
      <c r="F189" s="29"/>
      <c r="G189" s="23">
        <f>'Combining-Exhibit 4'!R189</f>
        <v>0</v>
      </c>
      <c r="H189" s="23">
        <f>SUM(C189:G189)</f>
        <v>0</v>
      </c>
    </row>
    <row r="190" spans="1:8" x14ac:dyDescent="0.3">
      <c r="A190" s="7">
        <v>439</v>
      </c>
      <c r="B190" s="51" t="s">
        <v>103</v>
      </c>
      <c r="C190" s="29"/>
      <c r="D190" s="29"/>
      <c r="E190" s="29"/>
      <c r="F190" s="29"/>
      <c r="G190" s="23">
        <f>'Combining-Exhibit 4'!R190</f>
        <v>0</v>
      </c>
      <c r="H190" s="23">
        <f>SUM(C190:G190)</f>
        <v>0</v>
      </c>
    </row>
    <row r="191" spans="1:8" x14ac:dyDescent="0.3">
      <c r="A191" s="7">
        <v>440</v>
      </c>
      <c r="B191" s="47" t="s">
        <v>284</v>
      </c>
      <c r="C191" s="23"/>
      <c r="D191" s="23"/>
      <c r="E191" s="23"/>
      <c r="F191" s="23"/>
      <c r="G191" s="23"/>
      <c r="H191" s="23"/>
    </row>
    <row r="192" spans="1:8" x14ac:dyDescent="0.3">
      <c r="A192" s="7">
        <v>441</v>
      </c>
      <c r="B192" s="51" t="s">
        <v>285</v>
      </c>
      <c r="C192" s="29"/>
      <c r="D192" s="29"/>
      <c r="E192" s="29"/>
      <c r="F192" s="29"/>
      <c r="G192" s="23">
        <f>'Combining-Exhibit 4'!R192</f>
        <v>0</v>
      </c>
      <c r="H192" s="23">
        <f t="shared" ref="H192:H197" si="17">SUM(C192:G192)</f>
        <v>0</v>
      </c>
    </row>
    <row r="193" spans="1:8" x14ac:dyDescent="0.3">
      <c r="A193" s="7">
        <v>442</v>
      </c>
      <c r="B193" s="51" t="s">
        <v>286</v>
      </c>
      <c r="C193" s="29"/>
      <c r="D193" s="29"/>
      <c r="E193" s="29"/>
      <c r="F193" s="29"/>
      <c r="G193" s="23">
        <f>'Combining-Exhibit 4'!R193</f>
        <v>0</v>
      </c>
      <c r="H193" s="23">
        <f t="shared" si="17"/>
        <v>0</v>
      </c>
    </row>
    <row r="194" spans="1:8" x14ac:dyDescent="0.3">
      <c r="A194" s="7">
        <v>443</v>
      </c>
      <c r="B194" s="51" t="s">
        <v>287</v>
      </c>
      <c r="C194" s="29"/>
      <c r="D194" s="29"/>
      <c r="E194" s="29"/>
      <c r="F194" s="29"/>
      <c r="G194" s="23">
        <f>'Combining-Exhibit 4'!R194</f>
        <v>0</v>
      </c>
      <c r="H194" s="23">
        <f t="shared" si="17"/>
        <v>0</v>
      </c>
    </row>
    <row r="195" spans="1:8" x14ac:dyDescent="0.3">
      <c r="A195" s="7">
        <v>444</v>
      </c>
      <c r="B195" s="51" t="s">
        <v>288</v>
      </c>
      <c r="C195" s="29"/>
      <c r="D195" s="29"/>
      <c r="E195" s="29"/>
      <c r="F195" s="29"/>
      <c r="G195" s="23">
        <f>'Combining-Exhibit 4'!R195</f>
        <v>0</v>
      </c>
      <c r="H195" s="23">
        <f t="shared" si="17"/>
        <v>0</v>
      </c>
    </row>
    <row r="196" spans="1:8" x14ac:dyDescent="0.3">
      <c r="A196" s="7">
        <v>445</v>
      </c>
      <c r="B196" s="51" t="s">
        <v>289</v>
      </c>
      <c r="C196" s="29"/>
      <c r="D196" s="29"/>
      <c r="E196" s="29"/>
      <c r="F196" s="29"/>
      <c r="G196" s="23">
        <f>'Combining-Exhibit 4'!R196</f>
        <v>0</v>
      </c>
      <c r="H196" s="23">
        <f t="shared" si="17"/>
        <v>0</v>
      </c>
    </row>
    <row r="197" spans="1:8" x14ac:dyDescent="0.3">
      <c r="A197" s="7">
        <v>449</v>
      </c>
      <c r="B197" s="51" t="s">
        <v>103</v>
      </c>
      <c r="C197" s="43"/>
      <c r="D197" s="43"/>
      <c r="E197" s="43"/>
      <c r="F197" s="43"/>
      <c r="G197" s="23">
        <f>'Combining-Exhibit 4'!R197</f>
        <v>0</v>
      </c>
      <c r="H197" s="25">
        <f t="shared" si="17"/>
        <v>0</v>
      </c>
    </row>
    <row r="198" spans="1:8" x14ac:dyDescent="0.3">
      <c r="B198" s="20" t="s">
        <v>130</v>
      </c>
      <c r="C198" s="25">
        <f t="shared" ref="C198:H198" si="18">SUM(C172:C197)</f>
        <v>0</v>
      </c>
      <c r="D198" s="25">
        <f t="shared" si="18"/>
        <v>0</v>
      </c>
      <c r="E198" s="25">
        <f t="shared" si="18"/>
        <v>0</v>
      </c>
      <c r="F198" s="25">
        <f t="shared" si="18"/>
        <v>0</v>
      </c>
      <c r="G198" s="46">
        <f t="shared" si="18"/>
        <v>0</v>
      </c>
      <c r="H198" s="46">
        <f t="shared" si="18"/>
        <v>0</v>
      </c>
    </row>
    <row r="199" spans="1:8" x14ac:dyDescent="0.3">
      <c r="C199" s="24"/>
      <c r="D199" s="24"/>
      <c r="E199" s="24"/>
      <c r="F199" s="24"/>
      <c r="G199" s="24"/>
      <c r="H199" s="24"/>
    </row>
    <row r="200" spans="1:8" x14ac:dyDescent="0.3">
      <c r="A200" s="7">
        <v>500</v>
      </c>
      <c r="B200" s="47" t="s">
        <v>290</v>
      </c>
      <c r="C200" s="24"/>
      <c r="D200" s="24"/>
      <c r="E200" s="24"/>
      <c r="F200" s="24"/>
      <c r="G200" s="24"/>
      <c r="H200" s="24"/>
    </row>
    <row r="201" spans="1:8" x14ac:dyDescent="0.3">
      <c r="A201" s="7">
        <v>510</v>
      </c>
      <c r="B201" s="47" t="s">
        <v>291</v>
      </c>
      <c r="C201" s="24"/>
      <c r="D201" s="24"/>
      <c r="E201" s="24"/>
      <c r="F201" s="24"/>
      <c r="G201" s="24"/>
      <c r="H201" s="24"/>
    </row>
    <row r="202" spans="1:8" x14ac:dyDescent="0.3">
      <c r="A202" s="7">
        <v>511</v>
      </c>
      <c r="B202" s="51" t="s">
        <v>292</v>
      </c>
      <c r="C202" s="29"/>
      <c r="D202" s="29"/>
      <c r="E202" s="29"/>
      <c r="F202" s="29"/>
      <c r="G202" s="23">
        <f>'Combining-Exhibit 4'!R202</f>
        <v>0</v>
      </c>
      <c r="H202" s="23">
        <f t="shared" ref="H202:H208" si="19">SUM(C202:G202)</f>
        <v>0</v>
      </c>
    </row>
    <row r="203" spans="1:8" x14ac:dyDescent="0.3">
      <c r="A203" s="7">
        <v>512</v>
      </c>
      <c r="B203" s="50" t="s">
        <v>293</v>
      </c>
      <c r="C203" s="29"/>
      <c r="D203" s="29"/>
      <c r="E203" s="29"/>
      <c r="F203" s="29"/>
      <c r="G203" s="23">
        <f>'Combining-Exhibit 4'!R203</f>
        <v>0</v>
      </c>
      <c r="H203" s="23">
        <f t="shared" si="19"/>
        <v>0</v>
      </c>
    </row>
    <row r="204" spans="1:8" x14ac:dyDescent="0.3">
      <c r="A204" s="7">
        <v>513</v>
      </c>
      <c r="B204" s="50" t="s">
        <v>294</v>
      </c>
      <c r="C204" s="29"/>
      <c r="D204" s="29"/>
      <c r="E204" s="29"/>
      <c r="F204" s="29"/>
      <c r="G204" s="23">
        <f>'Combining-Exhibit 4'!R204</f>
        <v>0</v>
      </c>
      <c r="H204" s="23">
        <f t="shared" si="19"/>
        <v>0</v>
      </c>
    </row>
    <row r="205" spans="1:8" x14ac:dyDescent="0.3">
      <c r="A205" s="7">
        <v>514</v>
      </c>
      <c r="B205" s="50" t="s">
        <v>295</v>
      </c>
      <c r="C205" s="29"/>
      <c r="D205" s="29"/>
      <c r="E205" s="29"/>
      <c r="F205" s="29"/>
      <c r="G205" s="23">
        <f>'Combining-Exhibit 4'!R205</f>
        <v>0</v>
      </c>
      <c r="H205" s="23">
        <f t="shared" si="19"/>
        <v>0</v>
      </c>
    </row>
    <row r="206" spans="1:8" x14ac:dyDescent="0.3">
      <c r="A206" s="7">
        <v>515</v>
      </c>
      <c r="B206" s="50" t="s">
        <v>296</v>
      </c>
      <c r="C206" s="29"/>
      <c r="D206" s="29"/>
      <c r="E206" s="29"/>
      <c r="F206" s="29"/>
      <c r="G206" s="23">
        <f>'Combining-Exhibit 4'!R206</f>
        <v>0</v>
      </c>
      <c r="H206" s="23">
        <f t="shared" si="19"/>
        <v>0</v>
      </c>
    </row>
    <row r="207" spans="1:8" x14ac:dyDescent="0.3">
      <c r="A207" s="7">
        <v>516</v>
      </c>
      <c r="B207" s="50" t="s">
        <v>914</v>
      </c>
      <c r="C207" s="29"/>
      <c r="D207" s="29"/>
      <c r="E207" s="29"/>
      <c r="F207" s="29"/>
      <c r="G207" s="23">
        <f>+'Combining-Exhibit 4'!R207</f>
        <v>0</v>
      </c>
      <c r="H207" s="23">
        <f t="shared" si="19"/>
        <v>0</v>
      </c>
    </row>
    <row r="208" spans="1:8" x14ac:dyDescent="0.3">
      <c r="A208" s="7">
        <v>519</v>
      </c>
      <c r="B208" s="50" t="s">
        <v>103</v>
      </c>
      <c r="C208" s="29"/>
      <c r="D208" s="29"/>
      <c r="E208" s="29"/>
      <c r="F208" s="29"/>
      <c r="G208" s="23">
        <f>'Combining-Exhibit 4'!R208</f>
        <v>0</v>
      </c>
      <c r="H208" s="23">
        <f t="shared" si="19"/>
        <v>0</v>
      </c>
    </row>
    <row r="209" spans="1:8" x14ac:dyDescent="0.3">
      <c r="A209" s="7">
        <v>520</v>
      </c>
      <c r="B209" s="47" t="s">
        <v>297</v>
      </c>
      <c r="C209" s="23"/>
      <c r="D209" s="23"/>
      <c r="E209" s="23"/>
      <c r="F209" s="23"/>
      <c r="G209" s="23"/>
      <c r="H209" s="23"/>
    </row>
    <row r="210" spans="1:8" x14ac:dyDescent="0.3">
      <c r="A210" s="7">
        <v>521</v>
      </c>
      <c r="B210" s="51" t="s">
        <v>298</v>
      </c>
      <c r="C210" s="29"/>
      <c r="D210" s="29"/>
      <c r="E210" s="29"/>
      <c r="F210" s="29"/>
      <c r="G210" s="23">
        <f>'Combining-Exhibit 4'!R210</f>
        <v>0</v>
      </c>
      <c r="H210" s="23">
        <f t="shared" ref="H210:H215" si="20">SUM(C210:G210)</f>
        <v>0</v>
      </c>
    </row>
    <row r="211" spans="1:8" x14ac:dyDescent="0.3">
      <c r="A211" s="7">
        <v>522</v>
      </c>
      <c r="B211" s="50" t="s">
        <v>299</v>
      </c>
      <c r="C211" s="29"/>
      <c r="D211" s="29"/>
      <c r="E211" s="29"/>
      <c r="F211" s="29"/>
      <c r="G211" s="23">
        <f>'Combining-Exhibit 4'!R211</f>
        <v>0</v>
      </c>
      <c r="H211" s="23">
        <f t="shared" si="20"/>
        <v>0</v>
      </c>
    </row>
    <row r="212" spans="1:8" x14ac:dyDescent="0.3">
      <c r="A212" s="7">
        <v>523</v>
      </c>
      <c r="B212" s="50" t="s">
        <v>300</v>
      </c>
      <c r="C212" s="29"/>
      <c r="D212" s="29"/>
      <c r="E212" s="29"/>
      <c r="F212" s="29"/>
      <c r="G212" s="23">
        <f>'Combining-Exhibit 4'!R212</f>
        <v>0</v>
      </c>
      <c r="H212" s="23">
        <f t="shared" si="20"/>
        <v>0</v>
      </c>
    </row>
    <row r="213" spans="1:8" x14ac:dyDescent="0.3">
      <c r="A213" s="7">
        <v>524</v>
      </c>
      <c r="B213" s="50" t="s">
        <v>301</v>
      </c>
      <c r="C213" s="29"/>
      <c r="D213" s="29"/>
      <c r="E213" s="29"/>
      <c r="F213" s="29"/>
      <c r="G213" s="23">
        <f>'Combining-Exhibit 4'!R213</f>
        <v>0</v>
      </c>
      <c r="H213" s="23">
        <f t="shared" si="20"/>
        <v>0</v>
      </c>
    </row>
    <row r="214" spans="1:8" x14ac:dyDescent="0.3">
      <c r="A214" s="7">
        <v>525</v>
      </c>
      <c r="B214" s="50" t="s">
        <v>302</v>
      </c>
      <c r="C214" s="29"/>
      <c r="D214" s="29"/>
      <c r="E214" s="29"/>
      <c r="F214" s="29"/>
      <c r="G214" s="23">
        <f>'Combining-Exhibit 4'!R214</f>
        <v>0</v>
      </c>
      <c r="H214" s="23">
        <f t="shared" si="20"/>
        <v>0</v>
      </c>
    </row>
    <row r="215" spans="1:8" x14ac:dyDescent="0.3">
      <c r="A215" s="7">
        <v>529</v>
      </c>
      <c r="B215" s="50" t="s">
        <v>103</v>
      </c>
      <c r="C215" s="43"/>
      <c r="D215" s="43"/>
      <c r="E215" s="43"/>
      <c r="F215" s="43"/>
      <c r="G215" s="23">
        <f>'Combining-Exhibit 4'!R215</f>
        <v>0</v>
      </c>
      <c r="H215" s="25">
        <f t="shared" si="20"/>
        <v>0</v>
      </c>
    </row>
    <row r="216" spans="1:8" x14ac:dyDescent="0.3">
      <c r="B216" s="7" t="s">
        <v>131</v>
      </c>
      <c r="C216" s="25">
        <f t="shared" ref="C216:H216" si="21">SUM(C202:C215)</f>
        <v>0</v>
      </c>
      <c r="D216" s="25">
        <f t="shared" si="21"/>
        <v>0</v>
      </c>
      <c r="E216" s="25">
        <f t="shared" si="21"/>
        <v>0</v>
      </c>
      <c r="F216" s="25">
        <f t="shared" si="21"/>
        <v>0</v>
      </c>
      <c r="G216" s="46">
        <f t="shared" si="21"/>
        <v>0</v>
      </c>
      <c r="H216" s="46">
        <f t="shared" si="21"/>
        <v>0</v>
      </c>
    </row>
    <row r="217" spans="1:8" x14ac:dyDescent="0.3">
      <c r="C217" s="24"/>
      <c r="D217" s="24"/>
      <c r="E217" s="24"/>
      <c r="F217" s="24"/>
      <c r="G217" s="24"/>
      <c r="H217" s="24"/>
    </row>
    <row r="218" spans="1:8" x14ac:dyDescent="0.3">
      <c r="A218" s="7">
        <v>600</v>
      </c>
      <c r="B218" s="40" t="s">
        <v>303</v>
      </c>
      <c r="C218" s="24"/>
      <c r="D218" s="24"/>
      <c r="E218" s="24"/>
      <c r="F218" s="24"/>
      <c r="G218" s="24"/>
      <c r="H218" s="24"/>
    </row>
    <row r="219" spans="1:8" x14ac:dyDescent="0.3">
      <c r="A219" s="7">
        <v>610</v>
      </c>
      <c r="B219" s="47" t="s">
        <v>304</v>
      </c>
      <c r="C219" s="24"/>
      <c r="D219" s="24"/>
      <c r="E219" s="24"/>
      <c r="F219" s="24"/>
      <c r="G219" s="24"/>
      <c r="H219" s="24"/>
    </row>
    <row r="220" spans="1:8" x14ac:dyDescent="0.3">
      <c r="A220" s="7">
        <v>611</v>
      </c>
      <c r="B220" s="51" t="s">
        <v>305</v>
      </c>
      <c r="C220" s="29"/>
      <c r="D220" s="29"/>
      <c r="E220" s="29"/>
      <c r="F220" s="29"/>
      <c r="G220" s="23">
        <f>'Combining-Exhibit 4'!R220</f>
        <v>0</v>
      </c>
      <c r="H220" s="23">
        <f t="shared" ref="H220:H226" si="22">SUM(C220:G220)</f>
        <v>0</v>
      </c>
    </row>
    <row r="221" spans="1:8" x14ac:dyDescent="0.3">
      <c r="A221" s="7">
        <v>612</v>
      </c>
      <c r="B221" s="50" t="s">
        <v>306</v>
      </c>
      <c r="C221" s="29"/>
      <c r="D221" s="29"/>
      <c r="E221" s="29"/>
      <c r="F221" s="29"/>
      <c r="G221" s="23">
        <f>'Combining-Exhibit 4'!R221</f>
        <v>0</v>
      </c>
      <c r="H221" s="23">
        <f t="shared" si="22"/>
        <v>0</v>
      </c>
    </row>
    <row r="222" spans="1:8" x14ac:dyDescent="0.3">
      <c r="A222" s="7">
        <v>613</v>
      </c>
      <c r="B222" s="50" t="s">
        <v>307</v>
      </c>
      <c r="C222" s="29"/>
      <c r="D222" s="29"/>
      <c r="E222" s="29"/>
      <c r="F222" s="29"/>
      <c r="G222" s="23">
        <f>'Combining-Exhibit 4'!R222</f>
        <v>0</v>
      </c>
      <c r="H222" s="23">
        <f t="shared" si="22"/>
        <v>0</v>
      </c>
    </row>
    <row r="223" spans="1:8" x14ac:dyDescent="0.3">
      <c r="A223" s="7">
        <v>614</v>
      </c>
      <c r="B223" s="50" t="s">
        <v>308</v>
      </c>
      <c r="C223" s="29"/>
      <c r="D223" s="29"/>
      <c r="E223" s="29"/>
      <c r="F223" s="29"/>
      <c r="G223" s="23">
        <f>'Combining-Exhibit 4'!R223</f>
        <v>0</v>
      </c>
      <c r="H223" s="23">
        <f t="shared" si="22"/>
        <v>0</v>
      </c>
    </row>
    <row r="224" spans="1:8" x14ac:dyDescent="0.3">
      <c r="A224" s="7">
        <v>615</v>
      </c>
      <c r="B224" s="50" t="s">
        <v>309</v>
      </c>
      <c r="C224" s="29"/>
      <c r="D224" s="29"/>
      <c r="E224" s="29"/>
      <c r="F224" s="29"/>
      <c r="G224" s="23">
        <f>'Combining-Exhibit 4'!R224</f>
        <v>0</v>
      </c>
      <c r="H224" s="23">
        <f t="shared" si="22"/>
        <v>0</v>
      </c>
    </row>
    <row r="225" spans="1:8" x14ac:dyDescent="0.3">
      <c r="A225" s="7">
        <v>616</v>
      </c>
      <c r="B225" s="50" t="s">
        <v>310</v>
      </c>
      <c r="C225" s="29"/>
      <c r="D225" s="29"/>
      <c r="E225" s="29"/>
      <c r="F225" s="29"/>
      <c r="G225" s="23">
        <f>'Combining-Exhibit 4'!R225</f>
        <v>0</v>
      </c>
      <c r="H225" s="23">
        <f t="shared" si="22"/>
        <v>0</v>
      </c>
    </row>
    <row r="226" spans="1:8" x14ac:dyDescent="0.3">
      <c r="A226" s="7">
        <v>619</v>
      </c>
      <c r="B226" s="50" t="s">
        <v>103</v>
      </c>
      <c r="C226" s="29"/>
      <c r="D226" s="29"/>
      <c r="E226" s="29"/>
      <c r="F226" s="29"/>
      <c r="G226" s="23">
        <f>'Combining-Exhibit 4'!R226</f>
        <v>0</v>
      </c>
      <c r="H226" s="23">
        <f t="shared" si="22"/>
        <v>0</v>
      </c>
    </row>
    <row r="227" spans="1:8" x14ac:dyDescent="0.3">
      <c r="A227" s="7">
        <v>620</v>
      </c>
      <c r="B227" s="47" t="s">
        <v>311</v>
      </c>
      <c r="C227" s="23"/>
      <c r="D227" s="23"/>
      <c r="E227" s="23"/>
      <c r="F227" s="23"/>
      <c r="G227" s="23"/>
      <c r="H227" s="23"/>
    </row>
    <row r="228" spans="1:8" x14ac:dyDescent="0.3">
      <c r="A228" s="7">
        <v>621</v>
      </c>
      <c r="B228" s="51" t="s">
        <v>312</v>
      </c>
      <c r="C228" s="29"/>
      <c r="D228" s="29"/>
      <c r="E228" s="29"/>
      <c r="F228" s="29"/>
      <c r="G228" s="23">
        <f>'Combining-Exhibit 4'!R228</f>
        <v>0</v>
      </c>
      <c r="H228" s="23">
        <f>SUM(C228:G228)</f>
        <v>0</v>
      </c>
    </row>
    <row r="229" spans="1:8" x14ac:dyDescent="0.3">
      <c r="A229" s="7">
        <v>622</v>
      </c>
      <c r="B229" s="50" t="s">
        <v>313</v>
      </c>
      <c r="C229" s="29"/>
      <c r="D229" s="29"/>
      <c r="E229" s="29"/>
      <c r="F229" s="29"/>
      <c r="G229" s="23">
        <f>'Combining-Exhibit 4'!R229</f>
        <v>0</v>
      </c>
      <c r="H229" s="23">
        <f>SUM(C229:G229)</f>
        <v>0</v>
      </c>
    </row>
    <row r="230" spans="1:8" x14ac:dyDescent="0.3">
      <c r="A230" s="7">
        <v>623</v>
      </c>
      <c r="B230" s="50" t="s">
        <v>314</v>
      </c>
      <c r="C230" s="29"/>
      <c r="D230" s="29"/>
      <c r="E230" s="29"/>
      <c r="F230" s="29"/>
      <c r="G230" s="23">
        <f>'Combining-Exhibit 4'!R230</f>
        <v>0</v>
      </c>
      <c r="H230" s="23">
        <f>SUM(C230:G230)</f>
        <v>0</v>
      </c>
    </row>
    <row r="231" spans="1:8" x14ac:dyDescent="0.3">
      <c r="A231" s="7">
        <v>624</v>
      </c>
      <c r="B231" s="50" t="s">
        <v>315</v>
      </c>
      <c r="C231" s="29"/>
      <c r="D231" s="29"/>
      <c r="E231" s="29"/>
      <c r="F231" s="29"/>
      <c r="G231" s="23">
        <f>'Combining-Exhibit 4'!R231</f>
        <v>0</v>
      </c>
      <c r="H231" s="23">
        <f>SUM(C231:G231)</f>
        <v>0</v>
      </c>
    </row>
    <row r="232" spans="1:8" x14ac:dyDescent="0.3">
      <c r="A232" s="7">
        <v>629</v>
      </c>
      <c r="B232" s="50" t="s">
        <v>103</v>
      </c>
      <c r="C232" s="43"/>
      <c r="D232" s="43"/>
      <c r="E232" s="43"/>
      <c r="F232" s="43"/>
      <c r="G232" s="23">
        <f>'Combining-Exhibit 4'!R232</f>
        <v>0</v>
      </c>
      <c r="H232" s="25">
        <f>SUM(C232:G232)</f>
        <v>0</v>
      </c>
    </row>
    <row r="233" spans="1:8" x14ac:dyDescent="0.3">
      <c r="B233" s="7" t="s">
        <v>132</v>
      </c>
      <c r="C233" s="25">
        <f t="shared" ref="C233:H233" si="23">SUM(C220:C232)</f>
        <v>0</v>
      </c>
      <c r="D233" s="25">
        <f t="shared" si="23"/>
        <v>0</v>
      </c>
      <c r="E233" s="25">
        <f t="shared" si="23"/>
        <v>0</v>
      </c>
      <c r="F233" s="25">
        <f t="shared" si="23"/>
        <v>0</v>
      </c>
      <c r="G233" s="46">
        <f t="shared" si="23"/>
        <v>0</v>
      </c>
      <c r="H233" s="46">
        <f t="shared" si="23"/>
        <v>0</v>
      </c>
    </row>
    <row r="234" spans="1:8" x14ac:dyDescent="0.3">
      <c r="C234" s="24"/>
      <c r="D234" s="24"/>
      <c r="E234" s="24"/>
      <c r="F234" s="24"/>
      <c r="G234" s="24"/>
      <c r="H234" s="24"/>
    </row>
    <row r="235" spans="1:8" x14ac:dyDescent="0.3">
      <c r="A235" s="7">
        <v>700</v>
      </c>
      <c r="B235" s="39" t="s">
        <v>316</v>
      </c>
      <c r="C235" s="24"/>
      <c r="D235" s="24"/>
      <c r="E235" s="24"/>
      <c r="F235" s="24"/>
      <c r="G235" s="24"/>
      <c r="H235" s="24"/>
    </row>
    <row r="236" spans="1:8" x14ac:dyDescent="0.3">
      <c r="A236" s="7">
        <v>710</v>
      </c>
      <c r="B236" s="47" t="s">
        <v>317</v>
      </c>
      <c r="C236" s="23"/>
      <c r="D236" s="23"/>
      <c r="E236" s="23"/>
      <c r="F236" s="23"/>
      <c r="G236" s="23"/>
      <c r="H236" s="23"/>
    </row>
    <row r="237" spans="1:8" x14ac:dyDescent="0.3">
      <c r="A237" s="7">
        <v>711</v>
      </c>
      <c r="B237" s="51" t="s">
        <v>318</v>
      </c>
      <c r="C237" s="29"/>
      <c r="D237" s="29"/>
      <c r="E237" s="29"/>
      <c r="F237" s="29"/>
      <c r="G237" s="23">
        <f>'Combining-Exhibit 4'!R237</f>
        <v>0</v>
      </c>
      <c r="H237" s="23">
        <f>SUM(C237:G237)</f>
        <v>0</v>
      </c>
    </row>
    <row r="238" spans="1:8" x14ac:dyDescent="0.3">
      <c r="A238" s="7">
        <v>712</v>
      </c>
      <c r="B238" s="50" t="s">
        <v>319</v>
      </c>
      <c r="C238" s="29"/>
      <c r="D238" s="29"/>
      <c r="E238" s="29"/>
      <c r="F238" s="29"/>
      <c r="G238" s="23">
        <f>'Combining-Exhibit 4'!R238</f>
        <v>0</v>
      </c>
      <c r="H238" s="23">
        <f>SUM(C238:G238)</f>
        <v>0</v>
      </c>
    </row>
    <row r="239" spans="1:8" x14ac:dyDescent="0.3">
      <c r="A239" s="7">
        <v>719</v>
      </c>
      <c r="B239" s="50" t="s">
        <v>103</v>
      </c>
      <c r="C239" s="29"/>
      <c r="D239" s="29"/>
      <c r="E239" s="29"/>
      <c r="F239" s="29"/>
      <c r="G239" s="23">
        <f>'Combining-Exhibit 4'!R239</f>
        <v>0</v>
      </c>
      <c r="H239" s="23">
        <f>SUM(C239:G239)</f>
        <v>0</v>
      </c>
    </row>
    <row r="240" spans="1:8" x14ac:dyDescent="0.3">
      <c r="A240" s="7">
        <v>720</v>
      </c>
      <c r="B240" s="47" t="s">
        <v>320</v>
      </c>
      <c r="C240" s="23"/>
      <c r="D240" s="23"/>
      <c r="E240" s="23"/>
      <c r="F240" s="23"/>
      <c r="G240" s="23"/>
      <c r="H240" s="23"/>
    </row>
    <row r="241" spans="1:8" x14ac:dyDescent="0.3">
      <c r="A241" s="7">
        <v>721</v>
      </c>
      <c r="B241" s="51" t="s">
        <v>321</v>
      </c>
      <c r="C241" s="29"/>
      <c r="D241" s="29"/>
      <c r="E241" s="29"/>
      <c r="F241" s="29"/>
      <c r="G241" s="23">
        <f>'Combining-Exhibit 4'!R241</f>
        <v>0</v>
      </c>
      <c r="H241" s="23">
        <f>SUM(C241:G241)</f>
        <v>0</v>
      </c>
    </row>
    <row r="242" spans="1:8" x14ac:dyDescent="0.3">
      <c r="A242" s="7">
        <v>729</v>
      </c>
      <c r="B242" s="50" t="s">
        <v>103</v>
      </c>
      <c r="C242" s="43"/>
      <c r="D242" s="43"/>
      <c r="E242" s="43"/>
      <c r="F242" s="43"/>
      <c r="G242" s="23">
        <f>'Combining-Exhibit 4'!R242</f>
        <v>0</v>
      </c>
      <c r="H242" s="25">
        <f>SUM(C242:G242)</f>
        <v>0</v>
      </c>
    </row>
    <row r="243" spans="1:8" x14ac:dyDescent="0.3">
      <c r="B243" s="7" t="s">
        <v>133</v>
      </c>
      <c r="C243" s="25">
        <f t="shared" ref="C243:H243" si="24">SUM(C237:C242)</f>
        <v>0</v>
      </c>
      <c r="D243" s="25">
        <f t="shared" si="24"/>
        <v>0</v>
      </c>
      <c r="E243" s="25">
        <f t="shared" si="24"/>
        <v>0</v>
      </c>
      <c r="F243" s="25">
        <f t="shared" si="24"/>
        <v>0</v>
      </c>
      <c r="G243" s="46">
        <f t="shared" si="24"/>
        <v>0</v>
      </c>
      <c r="H243" s="46">
        <f t="shared" si="24"/>
        <v>0</v>
      </c>
    </row>
    <row r="244" spans="1:8" x14ac:dyDescent="0.3">
      <c r="C244" s="24"/>
      <c r="D244" s="24"/>
      <c r="E244" s="24"/>
      <c r="F244" s="24"/>
      <c r="G244" s="24"/>
      <c r="H244" s="24"/>
    </row>
    <row r="245" spans="1:8" x14ac:dyDescent="0.3">
      <c r="A245" s="7">
        <v>750</v>
      </c>
      <c r="B245" s="39" t="s">
        <v>322</v>
      </c>
      <c r="C245" s="29"/>
      <c r="D245" s="29"/>
      <c r="E245" s="29"/>
      <c r="F245" s="29"/>
      <c r="G245" s="23">
        <f>'Combining-Exhibit 4'!R245</f>
        <v>0</v>
      </c>
      <c r="H245" s="23">
        <f>SUM(C245:G245)</f>
        <v>0</v>
      </c>
    </row>
    <row r="246" spans="1:8" x14ac:dyDescent="0.3">
      <c r="A246" s="7">
        <v>800</v>
      </c>
      <c r="B246" s="40" t="s">
        <v>323</v>
      </c>
      <c r="C246" s="29"/>
      <c r="D246" s="29"/>
      <c r="E246" s="29"/>
      <c r="F246" s="29"/>
      <c r="G246" s="23">
        <f>'Combining-Exhibit 4'!R246</f>
        <v>0</v>
      </c>
      <c r="H246" s="23">
        <f>SUM(C246:G246)</f>
        <v>0</v>
      </c>
    </row>
    <row r="247" spans="1:8" x14ac:dyDescent="0.3">
      <c r="A247" s="7">
        <v>850</v>
      </c>
      <c r="B247" s="40" t="s">
        <v>324</v>
      </c>
      <c r="C247" s="29"/>
      <c r="D247" s="29"/>
      <c r="E247" s="29"/>
      <c r="F247" s="29"/>
      <c r="G247" s="23">
        <f>'Combining-Exhibit 4'!R247</f>
        <v>0</v>
      </c>
      <c r="H247" s="23">
        <f>SUM(C247:G247)</f>
        <v>0</v>
      </c>
    </row>
    <row r="248" spans="1:8" x14ac:dyDescent="0.3">
      <c r="A248" s="7">
        <v>890</v>
      </c>
      <c r="B248" s="40" t="s">
        <v>325</v>
      </c>
      <c r="C248" s="43"/>
      <c r="D248" s="43"/>
      <c r="E248" s="43"/>
      <c r="F248" s="43"/>
      <c r="G248" s="23">
        <f>'Combining-Exhibit 4'!R248</f>
        <v>0</v>
      </c>
      <c r="H248" s="23">
        <f>SUM(C248:G248)</f>
        <v>0</v>
      </c>
    </row>
    <row r="249" spans="1:8" x14ac:dyDescent="0.3">
      <c r="B249" s="7" t="s">
        <v>135</v>
      </c>
      <c r="C249" s="25">
        <f t="shared" ref="C249:H249" si="25">+C248+C247+C246+C245+C243+C233+C216+C198+C168+C154+C138</f>
        <v>0</v>
      </c>
      <c r="D249" s="25">
        <f t="shared" si="25"/>
        <v>0</v>
      </c>
      <c r="E249" s="25">
        <f t="shared" si="25"/>
        <v>0</v>
      </c>
      <c r="F249" s="25">
        <f t="shared" si="25"/>
        <v>0</v>
      </c>
      <c r="G249" s="46">
        <f t="shared" si="25"/>
        <v>0</v>
      </c>
      <c r="H249" s="46">
        <f t="shared" si="25"/>
        <v>0</v>
      </c>
    </row>
    <row r="250" spans="1:8" x14ac:dyDescent="0.3">
      <c r="B250" s="7" t="s">
        <v>136</v>
      </c>
      <c r="C250" s="25">
        <f t="shared" ref="C250:H250" si="26">+C106-C249</f>
        <v>0</v>
      </c>
      <c r="D250" s="25">
        <f t="shared" si="26"/>
        <v>0</v>
      </c>
      <c r="E250" s="25">
        <f t="shared" si="26"/>
        <v>0</v>
      </c>
      <c r="F250" s="25">
        <f t="shared" si="26"/>
        <v>0</v>
      </c>
      <c r="G250" s="25">
        <f t="shared" si="26"/>
        <v>0</v>
      </c>
      <c r="H250" s="25">
        <f t="shared" si="26"/>
        <v>0</v>
      </c>
    </row>
    <row r="251" spans="1:8" x14ac:dyDescent="0.3">
      <c r="C251" s="24"/>
      <c r="D251" s="24"/>
      <c r="E251" s="24"/>
      <c r="F251" s="24"/>
      <c r="G251" s="24"/>
      <c r="H251" s="24"/>
    </row>
    <row r="252" spans="1:8" x14ac:dyDescent="0.3">
      <c r="B252" s="20" t="s">
        <v>137</v>
      </c>
      <c r="C252" s="24"/>
      <c r="D252" s="24"/>
      <c r="E252" s="24"/>
      <c r="F252" s="24"/>
      <c r="G252" s="24"/>
      <c r="H252" s="24"/>
    </row>
    <row r="253" spans="1:8" x14ac:dyDescent="0.3">
      <c r="A253" s="7">
        <v>371</v>
      </c>
      <c r="B253" s="39" t="s">
        <v>326</v>
      </c>
      <c r="C253" s="29"/>
      <c r="D253" s="29"/>
      <c r="E253" s="29"/>
      <c r="F253" s="29"/>
      <c r="G253" s="23">
        <f>'Combining-Exhibit 4'!R253</f>
        <v>0</v>
      </c>
      <c r="H253" s="23">
        <f t="shared" ref="H253:H258" si="27">SUM(C253:G253)</f>
        <v>0</v>
      </c>
    </row>
    <row r="254" spans="1:8" x14ac:dyDescent="0.3">
      <c r="A254" s="7">
        <v>911</v>
      </c>
      <c r="B254" s="39" t="s">
        <v>327</v>
      </c>
      <c r="C254" s="29"/>
      <c r="D254" s="29"/>
      <c r="E254" s="29"/>
      <c r="F254" s="29"/>
      <c r="G254" s="23">
        <f>'Combining-Exhibit 4'!R254</f>
        <v>0</v>
      </c>
      <c r="H254" s="23">
        <f t="shared" si="27"/>
        <v>0</v>
      </c>
    </row>
    <row r="255" spans="1:8" x14ac:dyDescent="0.3">
      <c r="A255" s="7">
        <v>372</v>
      </c>
      <c r="B255" s="39" t="s">
        <v>328</v>
      </c>
      <c r="C255" s="29"/>
      <c r="D255" s="29"/>
      <c r="E255" s="29"/>
      <c r="F255" s="29"/>
      <c r="G255" s="23">
        <f>'Combining-Exhibit 4'!R255</f>
        <v>0</v>
      </c>
      <c r="H255" s="23">
        <f t="shared" si="27"/>
        <v>0</v>
      </c>
    </row>
    <row r="256" spans="1:8" x14ac:dyDescent="0.3">
      <c r="A256" s="7">
        <v>373</v>
      </c>
      <c r="B256" s="39" t="s">
        <v>329</v>
      </c>
      <c r="C256" s="29"/>
      <c r="D256" s="29"/>
      <c r="E256" s="29"/>
      <c r="F256" s="29"/>
      <c r="G256" s="23">
        <f>'Combining-Exhibit 4'!R256</f>
        <v>0</v>
      </c>
      <c r="H256" s="23">
        <f t="shared" si="27"/>
        <v>0</v>
      </c>
    </row>
    <row r="257" spans="1:8" x14ac:dyDescent="0.3">
      <c r="A257" s="7">
        <v>374</v>
      </c>
      <c r="B257" s="39" t="s">
        <v>330</v>
      </c>
      <c r="C257" s="29"/>
      <c r="D257" s="29"/>
      <c r="E257" s="29"/>
      <c r="F257" s="29"/>
      <c r="G257" s="23">
        <f>'Combining-Exhibit 4'!R257</f>
        <v>0</v>
      </c>
      <c r="H257" s="23">
        <f t="shared" si="27"/>
        <v>0</v>
      </c>
    </row>
    <row r="258" spans="1:8" x14ac:dyDescent="0.3">
      <c r="A258" s="7">
        <v>912</v>
      </c>
      <c r="B258" s="39" t="s">
        <v>331</v>
      </c>
      <c r="C258" s="29"/>
      <c r="D258" s="29"/>
      <c r="E258" s="29"/>
      <c r="F258" s="29"/>
      <c r="G258" s="23">
        <f>'Combining-Exhibit 4'!R258</f>
        <v>0</v>
      </c>
      <c r="H258" s="23">
        <f t="shared" si="27"/>
        <v>0</v>
      </c>
    </row>
    <row r="259" spans="1:8" x14ac:dyDescent="0.3">
      <c r="A259" s="7">
        <v>915</v>
      </c>
      <c r="B259" s="39" t="s">
        <v>332</v>
      </c>
      <c r="C259" s="43"/>
      <c r="D259" s="43"/>
      <c r="E259" s="43"/>
      <c r="F259" s="43"/>
      <c r="G259" s="23">
        <f>'Combining-Exhibit 4'!R259</f>
        <v>0</v>
      </c>
      <c r="H259" s="23">
        <f>SUM(C259:G259)</f>
        <v>0</v>
      </c>
    </row>
    <row r="260" spans="1:8" x14ac:dyDescent="0.3">
      <c r="B260" s="7" t="s">
        <v>138</v>
      </c>
      <c r="C260" s="25">
        <f t="shared" ref="C260:H260" si="28">SUM(C253:C259)</f>
        <v>0</v>
      </c>
      <c r="D260" s="25">
        <f t="shared" si="28"/>
        <v>0</v>
      </c>
      <c r="E260" s="25">
        <f t="shared" si="28"/>
        <v>0</v>
      </c>
      <c r="F260" s="25">
        <f t="shared" si="28"/>
        <v>0</v>
      </c>
      <c r="G260" s="46">
        <f t="shared" si="28"/>
        <v>0</v>
      </c>
      <c r="H260" s="46">
        <f t="shared" si="28"/>
        <v>0</v>
      </c>
    </row>
    <row r="261" spans="1:8" x14ac:dyDescent="0.3">
      <c r="C261" s="24"/>
      <c r="D261" s="24"/>
      <c r="E261" s="24"/>
      <c r="F261" s="24"/>
      <c r="G261" s="24"/>
      <c r="H261" s="24"/>
    </row>
    <row r="262" spans="1:8" x14ac:dyDescent="0.3">
      <c r="A262" s="20" t="s">
        <v>139</v>
      </c>
      <c r="B262" s="39" t="s">
        <v>140</v>
      </c>
      <c r="C262" s="29"/>
      <c r="D262" s="29"/>
      <c r="E262" s="29"/>
      <c r="F262" s="29"/>
      <c r="G262" s="23">
        <f>'Combining-Exhibit 4'!R262</f>
        <v>0</v>
      </c>
      <c r="H262" s="23">
        <f>SUM(C262:G262)</f>
        <v>0</v>
      </c>
    </row>
    <row r="263" spans="1:8" x14ac:dyDescent="0.3">
      <c r="A263" s="20" t="s">
        <v>141</v>
      </c>
      <c r="B263" s="39" t="s">
        <v>142</v>
      </c>
      <c r="C263" s="43"/>
      <c r="D263" s="43"/>
      <c r="E263" s="43"/>
      <c r="F263" s="43"/>
      <c r="G263" s="23">
        <f>'Combining-Exhibit 4'!R263</f>
        <v>0</v>
      </c>
      <c r="H263" s="25">
        <f>SUM(C263:G263)</f>
        <v>0</v>
      </c>
    </row>
    <row r="264" spans="1:8" x14ac:dyDescent="0.3">
      <c r="B264" s="7" t="s">
        <v>143</v>
      </c>
      <c r="C264" s="25">
        <f t="shared" ref="C264:H264" si="29">+C106-C249+C260+C262+C263</f>
        <v>0</v>
      </c>
      <c r="D264" s="25">
        <f t="shared" si="29"/>
        <v>0</v>
      </c>
      <c r="E264" s="25">
        <f t="shared" si="29"/>
        <v>0</v>
      </c>
      <c r="F264" s="25">
        <f t="shared" si="29"/>
        <v>0</v>
      </c>
      <c r="G264" s="46">
        <f t="shared" si="29"/>
        <v>0</v>
      </c>
      <c r="H264" s="46">
        <f t="shared" si="29"/>
        <v>0</v>
      </c>
    </row>
    <row r="265" spans="1:8" x14ac:dyDescent="0.3">
      <c r="C265" s="24"/>
      <c r="D265" s="24"/>
      <c r="E265" s="24"/>
      <c r="F265" s="24"/>
      <c r="G265" s="24"/>
      <c r="H265" s="24"/>
    </row>
    <row r="266" spans="1:8" x14ac:dyDescent="0.3">
      <c r="B266" s="7" t="s">
        <v>920</v>
      </c>
      <c r="C266" s="29"/>
      <c r="D266" s="29"/>
      <c r="E266" s="29"/>
      <c r="F266" s="29"/>
      <c r="G266" s="23">
        <f>'Combining-Exhibit 4'!R266</f>
        <v>0</v>
      </c>
      <c r="H266" s="23">
        <f>SUM(C266:G266)</f>
        <v>0</v>
      </c>
    </row>
    <row r="267" spans="1:8" x14ac:dyDescent="0.3">
      <c r="B267" s="20" t="s">
        <v>921</v>
      </c>
      <c r="C267" s="24"/>
      <c r="D267" s="24"/>
      <c r="E267" s="24"/>
      <c r="F267" s="24"/>
      <c r="G267" s="24"/>
      <c r="H267" s="24"/>
    </row>
    <row r="268" spans="1:8" x14ac:dyDescent="0.3">
      <c r="B268" s="59"/>
      <c r="C268" s="29"/>
      <c r="D268" s="29"/>
      <c r="E268" s="29"/>
      <c r="F268" s="29"/>
      <c r="G268" s="23">
        <f>'Combining-Exhibit 4'!R268</f>
        <v>0</v>
      </c>
      <c r="H268" s="23">
        <f>SUM(C268:G268)</f>
        <v>0</v>
      </c>
    </row>
    <row r="269" spans="1:8" x14ac:dyDescent="0.3">
      <c r="B269" s="59"/>
      <c r="C269" s="43"/>
      <c r="D269" s="43"/>
      <c r="E269" s="43"/>
      <c r="F269" s="43"/>
      <c r="G269" s="58">
        <f>'Combining-Exhibit 4'!R269</f>
        <v>0</v>
      </c>
      <c r="H269" s="25">
        <f>SUM(C269:G269)</f>
        <v>0</v>
      </c>
    </row>
    <row r="270" spans="1:8" x14ac:dyDescent="0.3">
      <c r="B270" s="7" t="s">
        <v>922</v>
      </c>
      <c r="C270" s="25">
        <f t="shared" ref="C270:H270" si="30">+C269+C268+C266</f>
        <v>0</v>
      </c>
      <c r="D270" s="25">
        <f t="shared" si="30"/>
        <v>0</v>
      </c>
      <c r="E270" s="25">
        <f t="shared" si="30"/>
        <v>0</v>
      </c>
      <c r="F270" s="25">
        <f t="shared" si="30"/>
        <v>0</v>
      </c>
      <c r="G270" s="25">
        <f t="shared" si="30"/>
        <v>0</v>
      </c>
      <c r="H270" s="25">
        <f t="shared" si="30"/>
        <v>0</v>
      </c>
    </row>
    <row r="271" spans="1:8" ht="15" thickBot="1" x14ac:dyDescent="0.35">
      <c r="B271" s="7" t="s">
        <v>144</v>
      </c>
      <c r="C271" s="27">
        <f t="shared" ref="C271:H271" si="31">C270+C264</f>
        <v>0</v>
      </c>
      <c r="D271" s="27">
        <f t="shared" si="31"/>
        <v>0</v>
      </c>
      <c r="E271" s="27">
        <f t="shared" si="31"/>
        <v>0</v>
      </c>
      <c r="F271" s="27">
        <f t="shared" si="31"/>
        <v>0</v>
      </c>
      <c r="G271" s="27">
        <f t="shared" si="31"/>
        <v>0</v>
      </c>
      <c r="H271" s="27">
        <f t="shared" si="31"/>
        <v>0</v>
      </c>
    </row>
    <row r="272" spans="1:8" ht="15" thickTop="1" x14ac:dyDescent="0.3">
      <c r="C272" s="60" t="str">
        <f>IF(ROUND(C271,2)=ROUND('Exhibit 3'!C23,2),"Yes","No")</f>
        <v>Yes</v>
      </c>
      <c r="D272" s="60" t="str">
        <f>IF(ROUND(D271,2)=ROUND('Exhibit 3'!D23,2),"Yes","No")</f>
        <v>Yes</v>
      </c>
      <c r="E272" s="60" t="str">
        <f>IF(ROUND(E271,2)=ROUND('Exhibit 3'!E23,2),"Yes","No")</f>
        <v>Yes</v>
      </c>
      <c r="F272" s="60" t="str">
        <f>IF(ROUND(F271,2)=ROUND('Exhibit 3'!F23,2),"Yes","No")</f>
        <v>Yes</v>
      </c>
      <c r="G272" s="60" t="str">
        <f>IF(ROUND(G271,2)=ROUND('Exhibit 3'!G23,2),"Yes","No")</f>
        <v>Yes</v>
      </c>
      <c r="H272" s="60" t="str">
        <f>IF(ROUND(H271,2)=ROUND('Exhibit 3'!H23,2),"Yes","No")</f>
        <v>Yes</v>
      </c>
    </row>
    <row r="273" spans="2:8" x14ac:dyDescent="0.3">
      <c r="C273" s="24"/>
      <c r="D273" s="24"/>
      <c r="E273" s="24"/>
      <c r="F273" s="24"/>
      <c r="G273" s="24"/>
      <c r="H273" s="24"/>
    </row>
    <row r="274" spans="2:8" x14ac:dyDescent="0.3">
      <c r="C274" s="24"/>
      <c r="D274" s="24"/>
      <c r="E274" s="24"/>
      <c r="F274" s="24"/>
      <c r="G274" s="24"/>
      <c r="H274" s="24"/>
    </row>
    <row r="275" spans="2:8" x14ac:dyDescent="0.3">
      <c r="B275" s="7" t="s">
        <v>339</v>
      </c>
      <c r="C275" s="24"/>
      <c r="D275" s="24"/>
      <c r="E275" s="24"/>
      <c r="F275" s="24"/>
      <c r="G275" s="24"/>
      <c r="H275" s="24"/>
    </row>
    <row r="276" spans="2:8" x14ac:dyDescent="0.3">
      <c r="C276" s="24"/>
      <c r="D276" s="24"/>
      <c r="E276" s="24"/>
      <c r="F276" s="24"/>
      <c r="G276" s="24"/>
      <c r="H276" s="24"/>
    </row>
    <row r="277" spans="2:8" x14ac:dyDescent="0.3">
      <c r="C277" s="24"/>
      <c r="D277" s="24"/>
      <c r="E277" s="24"/>
      <c r="F277" s="24"/>
      <c r="G277" s="24"/>
      <c r="H277" s="24"/>
    </row>
    <row r="278" spans="2:8" x14ac:dyDescent="0.3">
      <c r="C278" s="24"/>
      <c r="D278" s="24"/>
      <c r="E278" s="24"/>
      <c r="F278" s="24"/>
      <c r="G278" s="24"/>
      <c r="H278" s="24"/>
    </row>
    <row r="279" spans="2:8" x14ac:dyDescent="0.3">
      <c r="C279" s="24"/>
      <c r="D279" s="24"/>
      <c r="E279" s="24"/>
      <c r="F279" s="24"/>
      <c r="G279" s="24"/>
      <c r="H279" s="24"/>
    </row>
    <row r="280" spans="2:8" x14ac:dyDescent="0.3">
      <c r="C280" s="24"/>
      <c r="D280" s="24"/>
      <c r="E280" s="24"/>
      <c r="F280" s="24"/>
      <c r="G280" s="24"/>
      <c r="H280" s="24"/>
    </row>
    <row r="281" spans="2:8" x14ac:dyDescent="0.3">
      <c r="C281" s="24"/>
      <c r="D281" s="24"/>
      <c r="E281" s="24"/>
      <c r="F281" s="24"/>
      <c r="G281" s="24"/>
      <c r="H281" s="24"/>
    </row>
    <row r="282" spans="2:8" x14ac:dyDescent="0.3">
      <c r="C282" s="24"/>
      <c r="D282" s="24"/>
      <c r="E282" s="24"/>
      <c r="F282" s="24"/>
      <c r="G282" s="24"/>
      <c r="H282" s="24"/>
    </row>
    <row r="283" spans="2:8" x14ac:dyDescent="0.3">
      <c r="C283" s="24"/>
      <c r="D283" s="24"/>
      <c r="E283" s="24"/>
      <c r="F283" s="24"/>
      <c r="G283" s="24"/>
      <c r="H283" s="24"/>
    </row>
    <row r="284" spans="2:8" x14ac:dyDescent="0.3">
      <c r="C284" s="24"/>
      <c r="D284" s="24"/>
      <c r="E284" s="24"/>
      <c r="F284" s="24"/>
      <c r="G284" s="24"/>
      <c r="H284" s="24"/>
    </row>
    <row r="285" spans="2:8" x14ac:dyDescent="0.3">
      <c r="C285" s="24"/>
      <c r="D285" s="24"/>
      <c r="E285" s="24"/>
      <c r="F285" s="24"/>
      <c r="G285" s="24"/>
      <c r="H285" s="24"/>
    </row>
    <row r="286" spans="2:8" x14ac:dyDescent="0.3">
      <c r="C286" s="24"/>
      <c r="D286" s="24"/>
      <c r="E286" s="24"/>
      <c r="F286" s="24"/>
      <c r="G286" s="24"/>
      <c r="H286" s="24"/>
    </row>
    <row r="287" spans="2:8" x14ac:dyDescent="0.3">
      <c r="C287" s="24"/>
      <c r="D287" s="24"/>
      <c r="E287" s="24"/>
      <c r="F287" s="24"/>
      <c r="G287" s="24"/>
      <c r="H287" s="24"/>
    </row>
    <row r="288" spans="2:8" x14ac:dyDescent="0.3">
      <c r="C288" s="24"/>
      <c r="D288" s="24"/>
      <c r="E288" s="24"/>
      <c r="F288" s="24"/>
      <c r="G288" s="24"/>
      <c r="H288" s="24"/>
    </row>
    <row r="289" spans="3:8" x14ac:dyDescent="0.3">
      <c r="C289" s="24"/>
      <c r="D289" s="24"/>
      <c r="E289" s="24"/>
      <c r="F289" s="24"/>
      <c r="G289" s="24"/>
      <c r="H289" s="24"/>
    </row>
    <row r="290" spans="3:8" x14ac:dyDescent="0.3">
      <c r="C290" s="24"/>
      <c r="D290" s="24"/>
      <c r="E290" s="24"/>
      <c r="F290" s="24"/>
      <c r="G290" s="24"/>
      <c r="H290" s="24"/>
    </row>
    <row r="291" spans="3:8" x14ac:dyDescent="0.3">
      <c r="C291" s="24"/>
      <c r="D291" s="24"/>
      <c r="E291" s="24"/>
      <c r="F291" s="24"/>
      <c r="G291" s="24"/>
      <c r="H291" s="24"/>
    </row>
    <row r="292" spans="3:8" x14ac:dyDescent="0.3">
      <c r="C292" s="24"/>
      <c r="D292" s="24"/>
      <c r="E292" s="24"/>
      <c r="F292" s="24"/>
      <c r="G292" s="24"/>
      <c r="H292" s="24"/>
    </row>
    <row r="293" spans="3:8" x14ac:dyDescent="0.3">
      <c r="C293" s="24"/>
      <c r="D293" s="24"/>
      <c r="E293" s="24"/>
      <c r="F293" s="24"/>
      <c r="G293" s="24"/>
      <c r="H293" s="24"/>
    </row>
    <row r="294" spans="3:8" x14ac:dyDescent="0.3">
      <c r="C294" s="24"/>
      <c r="D294" s="24"/>
      <c r="E294" s="24"/>
      <c r="F294" s="24"/>
      <c r="G294" s="24"/>
      <c r="H294" s="24"/>
    </row>
    <row r="295" spans="3:8" x14ac:dyDescent="0.3">
      <c r="C295" s="24"/>
      <c r="D295" s="24"/>
      <c r="E295" s="24"/>
      <c r="F295" s="24"/>
      <c r="G295" s="24"/>
      <c r="H295" s="24"/>
    </row>
    <row r="296" spans="3:8" x14ac:dyDescent="0.3">
      <c r="C296" s="24"/>
      <c r="D296" s="24"/>
      <c r="E296" s="24"/>
      <c r="F296" s="24"/>
      <c r="G296" s="24"/>
      <c r="H296" s="24"/>
    </row>
    <row r="297" spans="3:8" x14ac:dyDescent="0.3">
      <c r="C297" s="24"/>
      <c r="D297" s="24"/>
      <c r="E297" s="24"/>
      <c r="F297" s="24"/>
      <c r="G297" s="24"/>
      <c r="H297" s="24"/>
    </row>
    <row r="298" spans="3:8" x14ac:dyDescent="0.3">
      <c r="C298" s="24"/>
      <c r="D298" s="24"/>
      <c r="E298" s="24"/>
      <c r="F298" s="24"/>
      <c r="G298" s="24"/>
      <c r="H298" s="24"/>
    </row>
    <row r="299" spans="3:8" x14ac:dyDescent="0.3">
      <c r="C299" s="24"/>
      <c r="D299" s="24"/>
      <c r="E299" s="24"/>
      <c r="F299" s="24"/>
      <c r="G299" s="24"/>
      <c r="H299" s="24"/>
    </row>
    <row r="300" spans="3:8" x14ac:dyDescent="0.3">
      <c r="C300" s="24"/>
      <c r="D300" s="24"/>
      <c r="E300" s="24"/>
      <c r="F300" s="24"/>
      <c r="G300" s="24"/>
      <c r="H300" s="24"/>
    </row>
    <row r="301" spans="3:8" x14ac:dyDescent="0.3">
      <c r="C301" s="24"/>
      <c r="D301" s="24"/>
      <c r="E301" s="24"/>
      <c r="F301" s="24"/>
      <c r="G301" s="24"/>
      <c r="H301" s="24"/>
    </row>
    <row r="302" spans="3:8" x14ac:dyDescent="0.3">
      <c r="C302" s="24"/>
      <c r="D302" s="24"/>
      <c r="E302" s="24"/>
      <c r="F302" s="24"/>
      <c r="G302" s="24"/>
      <c r="H302" s="24"/>
    </row>
    <row r="303" spans="3:8" x14ac:dyDescent="0.3">
      <c r="C303" s="24"/>
      <c r="D303" s="24"/>
      <c r="E303" s="24"/>
      <c r="F303" s="24"/>
      <c r="G303" s="24"/>
      <c r="H303" s="24"/>
    </row>
    <row r="304" spans="3:8" x14ac:dyDescent="0.3">
      <c r="C304" s="24"/>
      <c r="D304" s="24"/>
      <c r="E304" s="24"/>
      <c r="F304" s="24"/>
      <c r="G304" s="24"/>
      <c r="H304" s="24"/>
    </row>
    <row r="305" spans="3:8" x14ac:dyDescent="0.3">
      <c r="C305" s="24"/>
      <c r="D305" s="24"/>
      <c r="E305" s="24"/>
      <c r="F305" s="24"/>
      <c r="G305" s="24"/>
      <c r="H305" s="24"/>
    </row>
    <row r="306" spans="3:8" x14ac:dyDescent="0.3">
      <c r="C306" s="24"/>
      <c r="D306" s="24"/>
      <c r="E306" s="24"/>
      <c r="F306" s="24"/>
      <c r="G306" s="24"/>
      <c r="H306" s="24"/>
    </row>
    <row r="307" spans="3:8" x14ac:dyDescent="0.3">
      <c r="C307" s="24"/>
      <c r="D307" s="24"/>
      <c r="E307" s="24"/>
      <c r="F307" s="24"/>
      <c r="G307" s="24"/>
      <c r="H307" s="24"/>
    </row>
    <row r="308" spans="3:8" x14ac:dyDescent="0.3">
      <c r="C308" s="24"/>
      <c r="D308" s="24"/>
      <c r="E308" s="24"/>
      <c r="F308" s="24"/>
      <c r="G308" s="24"/>
      <c r="H308" s="24"/>
    </row>
    <row r="309" spans="3:8" x14ac:dyDescent="0.3">
      <c r="C309" s="24"/>
      <c r="D309" s="24"/>
      <c r="E309" s="24"/>
      <c r="F309" s="24"/>
      <c r="G309" s="24"/>
      <c r="H309" s="24"/>
    </row>
    <row r="310" spans="3:8" x14ac:dyDescent="0.3">
      <c r="C310" s="24"/>
      <c r="D310" s="24"/>
      <c r="E310" s="24"/>
      <c r="F310" s="24"/>
      <c r="G310" s="24"/>
      <c r="H310" s="24"/>
    </row>
    <row r="311" spans="3:8" x14ac:dyDescent="0.3">
      <c r="C311" s="24"/>
      <c r="D311" s="24"/>
      <c r="E311" s="24"/>
      <c r="F311" s="24"/>
      <c r="G311" s="24"/>
      <c r="H311" s="24"/>
    </row>
    <row r="312" spans="3:8" x14ac:dyDescent="0.3">
      <c r="C312" s="24"/>
      <c r="D312" s="24"/>
      <c r="E312" s="24"/>
      <c r="F312" s="24"/>
      <c r="G312" s="24"/>
      <c r="H312" s="24"/>
    </row>
    <row r="313" spans="3:8" x14ac:dyDescent="0.3">
      <c r="C313" s="24"/>
      <c r="D313" s="24"/>
      <c r="E313" s="24"/>
      <c r="F313" s="24"/>
      <c r="G313" s="24"/>
      <c r="H313" s="24"/>
    </row>
    <row r="314" spans="3:8" x14ac:dyDescent="0.3">
      <c r="C314" s="24"/>
      <c r="D314" s="24"/>
      <c r="E314" s="24"/>
      <c r="F314" s="24"/>
      <c r="G314" s="24"/>
      <c r="H314" s="24"/>
    </row>
    <row r="315" spans="3:8" x14ac:dyDescent="0.3">
      <c r="C315" s="24"/>
      <c r="D315" s="24"/>
      <c r="E315" s="24"/>
      <c r="F315" s="24"/>
      <c r="G315" s="24"/>
      <c r="H315" s="24"/>
    </row>
    <row r="316" spans="3:8" x14ac:dyDescent="0.3">
      <c r="C316" s="24"/>
      <c r="D316" s="24"/>
      <c r="E316" s="24"/>
      <c r="F316" s="24"/>
      <c r="G316" s="24"/>
      <c r="H316" s="24"/>
    </row>
    <row r="317" spans="3:8" x14ac:dyDescent="0.3">
      <c r="C317" s="24"/>
      <c r="D317" s="24"/>
      <c r="E317" s="24"/>
      <c r="F317" s="24"/>
      <c r="G317" s="24"/>
      <c r="H317" s="24"/>
    </row>
    <row r="318" spans="3:8" x14ac:dyDescent="0.3">
      <c r="C318" s="24"/>
      <c r="D318" s="24"/>
      <c r="E318" s="24"/>
      <c r="F318" s="24"/>
      <c r="G318" s="24"/>
      <c r="H318" s="24"/>
    </row>
    <row r="319" spans="3:8" x14ac:dyDescent="0.3">
      <c r="C319" s="24"/>
      <c r="D319" s="24"/>
      <c r="E319" s="24"/>
      <c r="F319" s="24"/>
      <c r="G319" s="24"/>
      <c r="H319" s="24"/>
    </row>
    <row r="320" spans="3:8" x14ac:dyDescent="0.3">
      <c r="C320" s="24"/>
      <c r="D320" s="24"/>
      <c r="E320" s="24"/>
      <c r="F320" s="24"/>
      <c r="G320" s="24"/>
      <c r="H320" s="24"/>
    </row>
    <row r="321" spans="3:8" x14ac:dyDescent="0.3">
      <c r="C321" s="24"/>
      <c r="D321" s="24"/>
      <c r="E321" s="24"/>
      <c r="F321" s="24"/>
      <c r="G321" s="24"/>
      <c r="H321" s="24"/>
    </row>
    <row r="322" spans="3:8" x14ac:dyDescent="0.3">
      <c r="C322" s="24"/>
      <c r="D322" s="24"/>
      <c r="E322" s="24"/>
      <c r="F322" s="24"/>
      <c r="G322" s="24"/>
      <c r="H322" s="24"/>
    </row>
    <row r="323" spans="3:8" x14ac:dyDescent="0.3">
      <c r="C323" s="24"/>
      <c r="D323" s="24"/>
      <c r="E323" s="24"/>
      <c r="F323" s="24"/>
      <c r="G323" s="24"/>
      <c r="H323" s="24"/>
    </row>
    <row r="324" spans="3:8" x14ac:dyDescent="0.3">
      <c r="C324" s="24"/>
      <c r="D324" s="24"/>
      <c r="E324" s="24"/>
      <c r="F324" s="24"/>
      <c r="G324" s="24"/>
      <c r="H324" s="24"/>
    </row>
    <row r="325" spans="3:8" x14ac:dyDescent="0.3">
      <c r="C325" s="24"/>
      <c r="D325" s="24"/>
      <c r="E325" s="24"/>
      <c r="F325" s="24"/>
      <c r="G325" s="24"/>
      <c r="H325" s="24"/>
    </row>
    <row r="326" spans="3:8" x14ac:dyDescent="0.3">
      <c r="C326" s="24"/>
      <c r="D326" s="24"/>
      <c r="E326" s="24"/>
      <c r="F326" s="24"/>
      <c r="G326" s="24"/>
      <c r="H326" s="24"/>
    </row>
    <row r="327" spans="3:8" x14ac:dyDescent="0.3">
      <c r="C327" s="24"/>
      <c r="D327" s="24"/>
      <c r="E327" s="24"/>
      <c r="F327" s="24"/>
      <c r="G327" s="24"/>
      <c r="H327" s="24"/>
    </row>
    <row r="328" spans="3:8" x14ac:dyDescent="0.3">
      <c r="C328" s="24"/>
      <c r="D328" s="24"/>
      <c r="E328" s="24"/>
      <c r="F328" s="24"/>
      <c r="G328" s="24"/>
      <c r="H328" s="24"/>
    </row>
    <row r="329" spans="3:8" x14ac:dyDescent="0.3">
      <c r="C329" s="24"/>
      <c r="D329" s="24"/>
      <c r="E329" s="24"/>
      <c r="F329" s="24"/>
      <c r="G329" s="24"/>
      <c r="H329" s="24"/>
    </row>
    <row r="330" spans="3:8" x14ac:dyDescent="0.3">
      <c r="C330" s="24"/>
      <c r="D330" s="24"/>
      <c r="E330" s="24"/>
      <c r="F330" s="24"/>
      <c r="G330" s="24"/>
      <c r="H330" s="24"/>
    </row>
    <row r="331" spans="3:8" x14ac:dyDescent="0.3">
      <c r="C331" s="24"/>
      <c r="D331" s="24"/>
      <c r="E331" s="24"/>
      <c r="F331" s="24"/>
      <c r="G331" s="24"/>
      <c r="H331" s="24"/>
    </row>
    <row r="332" spans="3:8" x14ac:dyDescent="0.3">
      <c r="C332" s="24"/>
      <c r="D332" s="24"/>
      <c r="E332" s="24"/>
      <c r="F332" s="24"/>
      <c r="G332" s="24"/>
      <c r="H332" s="24"/>
    </row>
    <row r="333" spans="3:8" x14ac:dyDescent="0.3">
      <c r="C333" s="24"/>
      <c r="D333" s="24"/>
      <c r="E333" s="24"/>
      <c r="F333" s="24"/>
      <c r="G333" s="24"/>
      <c r="H333" s="24"/>
    </row>
    <row r="334" spans="3:8" x14ac:dyDescent="0.3">
      <c r="C334" s="24"/>
      <c r="D334" s="24"/>
      <c r="E334" s="24"/>
      <c r="F334" s="24"/>
      <c r="G334" s="24"/>
      <c r="H334" s="24"/>
    </row>
    <row r="335" spans="3:8" x14ac:dyDescent="0.3">
      <c r="C335" s="24"/>
      <c r="D335" s="24"/>
      <c r="E335" s="24"/>
      <c r="F335" s="24"/>
      <c r="G335" s="24"/>
      <c r="H335" s="24"/>
    </row>
    <row r="336" spans="3:8" x14ac:dyDescent="0.3">
      <c r="C336" s="24"/>
      <c r="D336" s="24"/>
      <c r="E336" s="24"/>
      <c r="F336" s="24"/>
      <c r="G336" s="24"/>
      <c r="H336" s="24"/>
    </row>
    <row r="337" spans="3:8" x14ac:dyDescent="0.3">
      <c r="C337" s="24"/>
      <c r="D337" s="24"/>
      <c r="E337" s="24"/>
      <c r="F337" s="24"/>
      <c r="G337" s="24"/>
      <c r="H337" s="24"/>
    </row>
    <row r="338" spans="3:8" x14ac:dyDescent="0.3">
      <c r="C338" s="24"/>
      <c r="D338" s="24"/>
      <c r="E338" s="24"/>
      <c r="F338" s="24"/>
      <c r="G338" s="24"/>
      <c r="H338" s="24"/>
    </row>
    <row r="339" spans="3:8" x14ac:dyDescent="0.3">
      <c r="C339" s="24"/>
      <c r="D339" s="24"/>
      <c r="E339" s="24"/>
      <c r="F339" s="24"/>
      <c r="G339" s="24"/>
      <c r="H339" s="24"/>
    </row>
    <row r="340" spans="3:8" x14ac:dyDescent="0.3">
      <c r="C340" s="24"/>
      <c r="D340" s="24"/>
      <c r="E340" s="24"/>
      <c r="F340" s="24"/>
      <c r="G340" s="24"/>
      <c r="H340" s="24"/>
    </row>
    <row r="341" spans="3:8" x14ac:dyDescent="0.3">
      <c r="C341" s="24"/>
      <c r="D341" s="24"/>
      <c r="E341" s="24"/>
      <c r="F341" s="24"/>
      <c r="G341" s="24"/>
      <c r="H341" s="24"/>
    </row>
    <row r="342" spans="3:8" x14ac:dyDescent="0.3">
      <c r="C342" s="24"/>
      <c r="D342" s="24"/>
      <c r="E342" s="24"/>
      <c r="F342" s="24"/>
      <c r="G342" s="24"/>
      <c r="H342" s="24"/>
    </row>
    <row r="343" spans="3:8" x14ac:dyDescent="0.3">
      <c r="C343" s="24"/>
      <c r="D343" s="24"/>
      <c r="E343" s="24"/>
      <c r="F343" s="24"/>
      <c r="G343" s="24"/>
      <c r="H343" s="24"/>
    </row>
    <row r="344" spans="3:8" x14ac:dyDescent="0.3">
      <c r="C344" s="24"/>
      <c r="D344" s="24"/>
      <c r="E344" s="24"/>
      <c r="F344" s="24"/>
      <c r="G344" s="24"/>
      <c r="H344" s="24"/>
    </row>
    <row r="345" spans="3:8" x14ac:dyDescent="0.3">
      <c r="C345" s="24"/>
      <c r="D345" s="24"/>
      <c r="E345" s="24"/>
      <c r="F345" s="24"/>
      <c r="G345" s="24"/>
      <c r="H345" s="24"/>
    </row>
    <row r="346" spans="3:8" x14ac:dyDescent="0.3">
      <c r="C346" s="24"/>
      <c r="D346" s="24"/>
      <c r="E346" s="24"/>
      <c r="F346" s="24"/>
      <c r="G346" s="24"/>
      <c r="H346" s="24"/>
    </row>
    <row r="347" spans="3:8" x14ac:dyDescent="0.3">
      <c r="C347" s="24"/>
      <c r="D347" s="24"/>
      <c r="E347" s="24"/>
      <c r="F347" s="24"/>
      <c r="G347" s="24"/>
      <c r="H347" s="24"/>
    </row>
    <row r="348" spans="3:8" x14ac:dyDescent="0.3">
      <c r="C348" s="24"/>
      <c r="D348" s="24"/>
      <c r="E348" s="24"/>
      <c r="F348" s="24"/>
      <c r="G348" s="24"/>
      <c r="H348" s="24"/>
    </row>
    <row r="349" spans="3:8" x14ac:dyDescent="0.3">
      <c r="C349" s="24"/>
      <c r="D349" s="24"/>
      <c r="E349" s="24"/>
      <c r="F349" s="24"/>
      <c r="G349" s="24"/>
      <c r="H349" s="24"/>
    </row>
    <row r="350" spans="3:8" x14ac:dyDescent="0.3">
      <c r="C350" s="24"/>
      <c r="D350" s="24"/>
      <c r="E350" s="24"/>
      <c r="F350" s="24"/>
      <c r="G350" s="24"/>
      <c r="H350" s="24"/>
    </row>
    <row r="351" spans="3:8" x14ac:dyDescent="0.3">
      <c r="C351" s="24"/>
      <c r="D351" s="24"/>
      <c r="E351" s="24"/>
      <c r="F351" s="24"/>
      <c r="G351" s="24"/>
      <c r="H351" s="24"/>
    </row>
    <row r="352" spans="3:8" x14ac:dyDescent="0.3">
      <c r="C352" s="24"/>
      <c r="D352" s="24"/>
      <c r="E352" s="24"/>
      <c r="F352" s="24"/>
      <c r="G352" s="24"/>
      <c r="H352" s="24"/>
    </row>
    <row r="353" spans="3:8" x14ac:dyDescent="0.3">
      <c r="C353" s="24"/>
      <c r="D353" s="24"/>
      <c r="E353" s="24"/>
      <c r="F353" s="24"/>
      <c r="G353" s="24"/>
      <c r="H353" s="24"/>
    </row>
    <row r="354" spans="3:8" x14ac:dyDescent="0.3">
      <c r="C354" s="24"/>
      <c r="D354" s="24"/>
      <c r="E354" s="24"/>
      <c r="F354" s="24"/>
      <c r="G354" s="24"/>
      <c r="H354" s="24"/>
    </row>
    <row r="355" spans="3:8" x14ac:dyDescent="0.3">
      <c r="C355" s="24"/>
      <c r="D355" s="24"/>
      <c r="E355" s="24"/>
      <c r="F355" s="24"/>
      <c r="G355" s="24"/>
      <c r="H355" s="24"/>
    </row>
    <row r="356" spans="3:8" x14ac:dyDescent="0.3">
      <c r="C356" s="24"/>
      <c r="D356" s="24"/>
      <c r="E356" s="24"/>
      <c r="F356" s="24"/>
      <c r="G356" s="24"/>
      <c r="H356" s="24"/>
    </row>
    <row r="357" spans="3:8" x14ac:dyDescent="0.3">
      <c r="C357" s="24"/>
      <c r="D357" s="24"/>
      <c r="E357" s="24"/>
      <c r="F357" s="24"/>
      <c r="G357" s="24"/>
      <c r="H357" s="24"/>
    </row>
    <row r="358" spans="3:8" x14ac:dyDescent="0.3">
      <c r="C358" s="24"/>
      <c r="D358" s="24"/>
      <c r="E358" s="24"/>
      <c r="F358" s="24"/>
      <c r="G358" s="24"/>
      <c r="H358" s="24"/>
    </row>
    <row r="359" spans="3:8" x14ac:dyDescent="0.3">
      <c r="C359" s="24"/>
      <c r="D359" s="24"/>
      <c r="E359" s="24"/>
      <c r="F359" s="24"/>
      <c r="G359" s="24"/>
      <c r="H359" s="24"/>
    </row>
    <row r="360" spans="3:8" x14ac:dyDescent="0.3">
      <c r="C360" s="24"/>
      <c r="D360" s="24"/>
      <c r="E360" s="24"/>
      <c r="F360" s="24"/>
      <c r="G360" s="24"/>
      <c r="H360" s="24"/>
    </row>
    <row r="361" spans="3:8" x14ac:dyDescent="0.3">
      <c r="C361" s="24"/>
      <c r="D361" s="24"/>
      <c r="E361" s="24"/>
      <c r="F361" s="24"/>
      <c r="G361" s="24"/>
      <c r="H361" s="24"/>
    </row>
    <row r="362" spans="3:8" x14ac:dyDescent="0.3">
      <c r="C362" s="24"/>
      <c r="D362" s="24"/>
      <c r="E362" s="24"/>
      <c r="F362" s="24"/>
      <c r="G362" s="24"/>
      <c r="H362" s="24"/>
    </row>
    <row r="363" spans="3:8" x14ac:dyDescent="0.3">
      <c r="C363" s="24"/>
      <c r="D363" s="24"/>
      <c r="E363" s="24"/>
      <c r="F363" s="24"/>
      <c r="G363" s="24"/>
      <c r="H363" s="24"/>
    </row>
    <row r="364" spans="3:8" x14ac:dyDescent="0.3">
      <c r="C364" s="24"/>
      <c r="D364" s="24"/>
      <c r="E364" s="24"/>
      <c r="F364" s="24"/>
      <c r="G364" s="24"/>
      <c r="H364" s="24"/>
    </row>
    <row r="365" spans="3:8" x14ac:dyDescent="0.3">
      <c r="C365" s="24"/>
      <c r="D365" s="24"/>
      <c r="E365" s="24"/>
      <c r="F365" s="24"/>
      <c r="G365" s="24"/>
      <c r="H365" s="24"/>
    </row>
    <row r="366" spans="3:8" x14ac:dyDescent="0.3">
      <c r="C366" s="24"/>
      <c r="D366" s="24"/>
      <c r="E366" s="24"/>
      <c r="F366" s="24"/>
      <c r="G366" s="24"/>
      <c r="H366" s="24"/>
    </row>
    <row r="367" spans="3:8" x14ac:dyDescent="0.3">
      <c r="C367" s="24"/>
      <c r="D367" s="24"/>
      <c r="E367" s="24"/>
      <c r="F367" s="24"/>
      <c r="G367" s="24"/>
      <c r="H367" s="24"/>
    </row>
    <row r="368" spans="3:8" x14ac:dyDescent="0.3">
      <c r="C368" s="24"/>
      <c r="D368" s="24"/>
      <c r="E368" s="24"/>
      <c r="F368" s="24"/>
      <c r="G368" s="24"/>
      <c r="H368" s="24"/>
    </row>
    <row r="369" spans="3:8" x14ac:dyDescent="0.3">
      <c r="C369" s="24"/>
      <c r="D369" s="24"/>
      <c r="E369" s="24"/>
      <c r="F369" s="24"/>
      <c r="G369" s="24"/>
      <c r="H369" s="24"/>
    </row>
    <row r="370" spans="3:8" x14ac:dyDescent="0.3">
      <c r="C370" s="24"/>
      <c r="D370" s="24"/>
      <c r="E370" s="24"/>
      <c r="F370" s="24"/>
      <c r="G370" s="24"/>
      <c r="H370" s="24"/>
    </row>
    <row r="371" spans="3:8" x14ac:dyDescent="0.3">
      <c r="C371" s="24"/>
      <c r="D371" s="24"/>
      <c r="E371" s="24"/>
      <c r="F371" s="24"/>
      <c r="G371" s="24"/>
      <c r="H371" s="24"/>
    </row>
    <row r="372" spans="3:8" x14ac:dyDescent="0.3">
      <c r="C372" s="24"/>
      <c r="D372" s="24"/>
      <c r="E372" s="24"/>
      <c r="F372" s="24"/>
      <c r="G372" s="24"/>
      <c r="H372" s="24"/>
    </row>
    <row r="373" spans="3:8" x14ac:dyDescent="0.3">
      <c r="C373" s="24"/>
      <c r="D373" s="24"/>
      <c r="E373" s="24"/>
      <c r="F373" s="24"/>
      <c r="G373" s="24"/>
      <c r="H373" s="24"/>
    </row>
    <row r="374" spans="3:8" x14ac:dyDescent="0.3">
      <c r="C374" s="24"/>
      <c r="D374" s="24"/>
      <c r="E374" s="24"/>
      <c r="F374" s="24"/>
      <c r="G374" s="24"/>
      <c r="H374" s="24"/>
    </row>
    <row r="375" spans="3:8" x14ac:dyDescent="0.3">
      <c r="C375" s="24"/>
      <c r="D375" s="24"/>
      <c r="E375" s="24"/>
      <c r="F375" s="24"/>
      <c r="G375" s="24"/>
      <c r="H375" s="24"/>
    </row>
    <row r="376" spans="3:8" x14ac:dyDescent="0.3">
      <c r="C376" s="24"/>
      <c r="D376" s="24"/>
      <c r="E376" s="24"/>
      <c r="F376" s="24"/>
      <c r="G376" s="24"/>
      <c r="H376" s="24"/>
    </row>
    <row r="377" spans="3:8" x14ac:dyDescent="0.3">
      <c r="C377" s="24"/>
      <c r="D377" s="24"/>
      <c r="E377" s="24"/>
      <c r="F377" s="24"/>
      <c r="G377" s="24"/>
      <c r="H377" s="24"/>
    </row>
    <row r="378" spans="3:8" x14ac:dyDescent="0.3">
      <c r="C378" s="24"/>
      <c r="D378" s="24"/>
      <c r="E378" s="24"/>
      <c r="F378" s="24"/>
      <c r="G378" s="24"/>
      <c r="H378" s="24"/>
    </row>
    <row r="379" spans="3:8" x14ac:dyDescent="0.3">
      <c r="C379" s="24"/>
      <c r="D379" s="24"/>
      <c r="E379" s="24"/>
      <c r="F379" s="24"/>
      <c r="G379" s="24"/>
      <c r="H379" s="24"/>
    </row>
    <row r="380" spans="3:8" x14ac:dyDescent="0.3">
      <c r="C380" s="24"/>
      <c r="D380" s="24"/>
      <c r="E380" s="24"/>
      <c r="F380" s="24"/>
      <c r="G380" s="24"/>
      <c r="H380" s="24"/>
    </row>
    <row r="381" spans="3:8" x14ac:dyDescent="0.3">
      <c r="C381" s="24"/>
      <c r="D381" s="24"/>
      <c r="E381" s="24"/>
      <c r="F381" s="24"/>
      <c r="G381" s="24"/>
      <c r="H381" s="24"/>
    </row>
    <row r="382" spans="3:8" x14ac:dyDescent="0.3">
      <c r="C382" s="24"/>
      <c r="D382" s="24"/>
      <c r="E382" s="24"/>
      <c r="F382" s="24"/>
      <c r="G382" s="24"/>
      <c r="H382" s="24"/>
    </row>
    <row r="383" spans="3:8" x14ac:dyDescent="0.3">
      <c r="C383" s="24"/>
      <c r="D383" s="24"/>
      <c r="E383" s="24"/>
      <c r="F383" s="24"/>
      <c r="G383" s="24"/>
      <c r="H383" s="24"/>
    </row>
    <row r="384" spans="3:8" x14ac:dyDescent="0.3">
      <c r="C384" s="24"/>
      <c r="D384" s="24"/>
      <c r="E384" s="24"/>
      <c r="F384" s="24"/>
      <c r="G384" s="24"/>
      <c r="H384" s="24"/>
    </row>
    <row r="385" spans="3:8" x14ac:dyDescent="0.3">
      <c r="C385" s="24"/>
      <c r="D385" s="24"/>
      <c r="E385" s="24"/>
      <c r="F385" s="24"/>
      <c r="G385" s="24"/>
      <c r="H385" s="24"/>
    </row>
    <row r="386" spans="3:8" x14ac:dyDescent="0.3">
      <c r="C386" s="24"/>
      <c r="D386" s="24"/>
      <c r="E386" s="24"/>
      <c r="F386" s="24"/>
      <c r="G386" s="24"/>
      <c r="H386" s="24"/>
    </row>
    <row r="387" spans="3:8" x14ac:dyDescent="0.3">
      <c r="C387" s="24"/>
      <c r="D387" s="24"/>
      <c r="E387" s="24"/>
      <c r="F387" s="24"/>
      <c r="G387" s="24"/>
      <c r="H387" s="24"/>
    </row>
    <row r="388" spans="3:8" x14ac:dyDescent="0.3">
      <c r="C388" s="24"/>
      <c r="D388" s="24"/>
      <c r="E388" s="24"/>
      <c r="F388" s="24"/>
      <c r="G388" s="24"/>
      <c r="H388" s="24"/>
    </row>
    <row r="389" spans="3:8" x14ac:dyDescent="0.3">
      <c r="C389" s="24"/>
      <c r="D389" s="24"/>
      <c r="E389" s="24"/>
      <c r="F389" s="24"/>
      <c r="G389" s="24"/>
      <c r="H389" s="24"/>
    </row>
    <row r="390" spans="3:8" x14ac:dyDescent="0.3">
      <c r="C390" s="24"/>
      <c r="D390" s="24"/>
      <c r="E390" s="24"/>
      <c r="F390" s="24"/>
      <c r="G390" s="24"/>
      <c r="H390" s="24"/>
    </row>
    <row r="391" spans="3:8" x14ac:dyDescent="0.3">
      <c r="C391" s="24"/>
      <c r="D391" s="24"/>
      <c r="E391" s="24"/>
      <c r="F391" s="24"/>
      <c r="G391" s="24"/>
      <c r="H391" s="24"/>
    </row>
    <row r="392" spans="3:8" x14ac:dyDescent="0.3">
      <c r="C392" s="24"/>
      <c r="D392" s="24"/>
      <c r="E392" s="24"/>
      <c r="F392" s="24"/>
      <c r="G392" s="24"/>
      <c r="H392" s="24"/>
    </row>
    <row r="393" spans="3:8" x14ac:dyDescent="0.3">
      <c r="C393" s="24"/>
      <c r="D393" s="24"/>
      <c r="E393" s="24"/>
      <c r="F393" s="24"/>
      <c r="G393" s="24"/>
      <c r="H393" s="24"/>
    </row>
    <row r="394" spans="3:8" x14ac:dyDescent="0.3">
      <c r="C394" s="24"/>
      <c r="D394" s="24"/>
      <c r="E394" s="24"/>
      <c r="F394" s="24"/>
      <c r="G394" s="24"/>
      <c r="H394" s="24"/>
    </row>
    <row r="395" spans="3:8" x14ac:dyDescent="0.3">
      <c r="C395" s="24"/>
      <c r="D395" s="24"/>
      <c r="E395" s="24"/>
      <c r="F395" s="24"/>
      <c r="G395" s="24"/>
      <c r="H395" s="24"/>
    </row>
    <row r="396" spans="3:8" x14ac:dyDescent="0.3">
      <c r="C396" s="24"/>
      <c r="D396" s="24"/>
      <c r="E396" s="24"/>
      <c r="F396" s="24"/>
      <c r="G396" s="24"/>
      <c r="H396" s="24"/>
    </row>
    <row r="397" spans="3:8" x14ac:dyDescent="0.3">
      <c r="C397" s="24"/>
      <c r="D397" s="24"/>
      <c r="E397" s="24"/>
      <c r="F397" s="24"/>
      <c r="G397" s="24"/>
      <c r="H397" s="24"/>
    </row>
    <row r="398" spans="3:8" x14ac:dyDescent="0.3">
      <c r="C398" s="24"/>
      <c r="D398" s="24"/>
      <c r="E398" s="24"/>
      <c r="F398" s="24"/>
      <c r="G398" s="24"/>
      <c r="H398" s="24"/>
    </row>
    <row r="399" spans="3:8" x14ac:dyDescent="0.3">
      <c r="C399" s="24"/>
      <c r="D399" s="24"/>
      <c r="E399" s="24"/>
      <c r="F399" s="24"/>
      <c r="G399" s="24"/>
      <c r="H399" s="24"/>
    </row>
    <row r="400" spans="3:8" x14ac:dyDescent="0.3">
      <c r="C400" s="24"/>
      <c r="D400" s="24"/>
      <c r="E400" s="24"/>
      <c r="F400" s="24"/>
      <c r="G400" s="24"/>
      <c r="H400" s="24"/>
    </row>
    <row r="401" spans="3:8" x14ac:dyDescent="0.3">
      <c r="C401" s="24"/>
      <c r="D401" s="24"/>
      <c r="E401" s="24"/>
      <c r="F401" s="24"/>
      <c r="G401" s="24"/>
      <c r="H401" s="24"/>
    </row>
    <row r="402" spans="3:8" x14ac:dyDescent="0.3">
      <c r="C402" s="24"/>
      <c r="D402" s="24"/>
      <c r="E402" s="24"/>
      <c r="F402" s="24"/>
      <c r="G402" s="24"/>
      <c r="H402" s="24"/>
    </row>
    <row r="403" spans="3:8" x14ac:dyDescent="0.3">
      <c r="C403" s="24"/>
      <c r="D403" s="24"/>
      <c r="E403" s="24"/>
      <c r="F403" s="24"/>
      <c r="G403" s="24"/>
      <c r="H403" s="24"/>
    </row>
    <row r="404" spans="3:8" x14ac:dyDescent="0.3">
      <c r="C404" s="24"/>
      <c r="D404" s="24"/>
      <c r="E404" s="24"/>
      <c r="F404" s="24"/>
      <c r="G404" s="24"/>
      <c r="H404" s="24"/>
    </row>
    <row r="405" spans="3:8" x14ac:dyDescent="0.3">
      <c r="C405" s="24"/>
      <c r="D405" s="24"/>
      <c r="E405" s="24"/>
      <c r="F405" s="24"/>
      <c r="G405" s="24"/>
      <c r="H405" s="24"/>
    </row>
    <row r="406" spans="3:8" x14ac:dyDescent="0.3">
      <c r="C406" s="24"/>
      <c r="D406" s="24"/>
      <c r="E406" s="24"/>
      <c r="F406" s="24"/>
      <c r="G406" s="24"/>
      <c r="H406" s="24"/>
    </row>
    <row r="407" spans="3:8" x14ac:dyDescent="0.3">
      <c r="C407" s="24"/>
      <c r="D407" s="24"/>
      <c r="E407" s="24"/>
      <c r="F407" s="24"/>
      <c r="G407" s="24"/>
      <c r="H407" s="24"/>
    </row>
    <row r="408" spans="3:8" x14ac:dyDescent="0.3">
      <c r="C408" s="24"/>
      <c r="D408" s="24"/>
      <c r="E408" s="24"/>
      <c r="F408" s="24"/>
      <c r="G408" s="24"/>
      <c r="H408" s="24"/>
    </row>
    <row r="409" spans="3:8" x14ac:dyDescent="0.3">
      <c r="C409" s="24"/>
      <c r="D409" s="24"/>
      <c r="E409" s="24"/>
      <c r="F409" s="24"/>
      <c r="G409" s="24"/>
      <c r="H409" s="24"/>
    </row>
    <row r="410" spans="3:8" x14ac:dyDescent="0.3">
      <c r="C410" s="24"/>
      <c r="D410" s="24"/>
      <c r="E410" s="24"/>
      <c r="F410" s="24"/>
      <c r="G410" s="24"/>
      <c r="H410" s="24"/>
    </row>
    <row r="411" spans="3:8" x14ac:dyDescent="0.3">
      <c r="C411" s="24"/>
      <c r="D411" s="24"/>
      <c r="E411" s="24"/>
      <c r="F411" s="24"/>
      <c r="G411" s="24"/>
      <c r="H411" s="24"/>
    </row>
    <row r="412" spans="3:8" x14ac:dyDescent="0.3">
      <c r="C412" s="24"/>
      <c r="D412" s="24"/>
      <c r="E412" s="24"/>
      <c r="F412" s="24"/>
      <c r="G412" s="24"/>
      <c r="H412" s="24"/>
    </row>
    <row r="413" spans="3:8" x14ac:dyDescent="0.3">
      <c r="C413" s="24"/>
      <c r="D413" s="24"/>
      <c r="E413" s="24"/>
      <c r="F413" s="24"/>
      <c r="G413" s="24"/>
      <c r="H413" s="24"/>
    </row>
    <row r="414" spans="3:8" x14ac:dyDescent="0.3">
      <c r="C414" s="24"/>
      <c r="D414" s="24"/>
      <c r="E414" s="24"/>
      <c r="F414" s="24"/>
      <c r="G414" s="24"/>
      <c r="H414" s="24"/>
    </row>
    <row r="415" spans="3:8" x14ac:dyDescent="0.3">
      <c r="C415" s="24"/>
      <c r="D415" s="24"/>
      <c r="E415" s="24"/>
      <c r="F415" s="24"/>
      <c r="G415" s="24"/>
      <c r="H415" s="24"/>
    </row>
    <row r="416" spans="3:8" x14ac:dyDescent="0.3">
      <c r="C416" s="24"/>
      <c r="D416" s="24"/>
      <c r="E416" s="24"/>
      <c r="F416" s="24"/>
      <c r="G416" s="24"/>
      <c r="H416" s="24"/>
    </row>
    <row r="417" spans="3:8" x14ac:dyDescent="0.3">
      <c r="C417" s="24"/>
      <c r="D417" s="24"/>
      <c r="E417" s="24"/>
      <c r="F417" s="24"/>
      <c r="G417" s="24"/>
      <c r="H417" s="24"/>
    </row>
    <row r="418" spans="3:8" x14ac:dyDescent="0.3">
      <c r="C418" s="24"/>
      <c r="D418" s="24"/>
      <c r="E418" s="24"/>
      <c r="F418" s="24"/>
      <c r="G418" s="24"/>
      <c r="H418" s="24"/>
    </row>
    <row r="419" spans="3:8" x14ac:dyDescent="0.3">
      <c r="C419" s="24"/>
      <c r="D419" s="24"/>
      <c r="E419" s="24"/>
      <c r="F419" s="24"/>
      <c r="G419" s="24"/>
      <c r="H419" s="24"/>
    </row>
    <row r="420" spans="3:8" x14ac:dyDescent="0.3">
      <c r="C420" s="24"/>
      <c r="D420" s="24"/>
      <c r="E420" s="24"/>
      <c r="F420" s="24"/>
      <c r="G420" s="24"/>
      <c r="H420" s="24"/>
    </row>
    <row r="421" spans="3:8" x14ac:dyDescent="0.3">
      <c r="C421" s="24"/>
      <c r="D421" s="24"/>
      <c r="E421" s="24"/>
      <c r="F421" s="24"/>
      <c r="G421" s="24"/>
      <c r="H421" s="24"/>
    </row>
    <row r="422" spans="3:8" x14ac:dyDescent="0.3">
      <c r="C422" s="24"/>
      <c r="D422" s="24"/>
      <c r="E422" s="24"/>
      <c r="F422" s="24"/>
      <c r="G422" s="24"/>
      <c r="H422" s="24"/>
    </row>
    <row r="423" spans="3:8" x14ac:dyDescent="0.3">
      <c r="C423" s="24"/>
      <c r="D423" s="24"/>
      <c r="E423" s="24"/>
      <c r="F423" s="24"/>
      <c r="G423" s="24"/>
      <c r="H423" s="24"/>
    </row>
    <row r="424" spans="3:8" x14ac:dyDescent="0.3">
      <c r="C424" s="24"/>
      <c r="D424" s="24"/>
      <c r="E424" s="24"/>
      <c r="F424" s="24"/>
      <c r="G424" s="24"/>
      <c r="H424" s="24"/>
    </row>
    <row r="425" spans="3:8" x14ac:dyDescent="0.3">
      <c r="C425" s="24"/>
      <c r="D425" s="24"/>
      <c r="E425" s="24"/>
      <c r="F425" s="24"/>
      <c r="G425" s="24"/>
      <c r="H425" s="24"/>
    </row>
    <row r="426" spans="3:8" x14ac:dyDescent="0.3">
      <c r="C426" s="24"/>
      <c r="D426" s="24"/>
      <c r="E426" s="24"/>
      <c r="F426" s="24"/>
      <c r="G426" s="24"/>
      <c r="H426" s="24"/>
    </row>
    <row r="427" spans="3:8" x14ac:dyDescent="0.3">
      <c r="C427" s="24"/>
      <c r="D427" s="24"/>
      <c r="E427" s="24"/>
      <c r="F427" s="24"/>
      <c r="G427" s="24"/>
      <c r="H427" s="24"/>
    </row>
    <row r="428" spans="3:8" x14ac:dyDescent="0.3">
      <c r="C428" s="24"/>
      <c r="D428" s="24"/>
      <c r="E428" s="24"/>
      <c r="F428" s="24"/>
      <c r="G428" s="24"/>
      <c r="H428" s="24"/>
    </row>
    <row r="429" spans="3:8" x14ac:dyDescent="0.3">
      <c r="C429" s="24"/>
      <c r="D429" s="24"/>
      <c r="E429" s="24"/>
      <c r="F429" s="24"/>
      <c r="G429" s="24"/>
      <c r="H429" s="24"/>
    </row>
    <row r="430" spans="3:8" x14ac:dyDescent="0.3">
      <c r="C430" s="24"/>
      <c r="D430" s="24"/>
      <c r="E430" s="24"/>
      <c r="F430" s="24"/>
      <c r="G430" s="24"/>
      <c r="H430" s="24"/>
    </row>
    <row r="431" spans="3:8" x14ac:dyDescent="0.3">
      <c r="C431" s="24"/>
      <c r="D431" s="24"/>
      <c r="E431" s="24"/>
      <c r="F431" s="24"/>
      <c r="G431" s="24"/>
      <c r="H431" s="24"/>
    </row>
    <row r="432" spans="3:8" x14ac:dyDescent="0.3">
      <c r="C432" s="24"/>
      <c r="D432" s="24"/>
      <c r="E432" s="24"/>
      <c r="F432" s="24"/>
      <c r="G432" s="24"/>
      <c r="H432" s="24"/>
    </row>
    <row r="433" spans="3:8" x14ac:dyDescent="0.3">
      <c r="C433" s="24"/>
      <c r="D433" s="24"/>
      <c r="E433" s="24"/>
      <c r="F433" s="24"/>
      <c r="G433" s="24"/>
      <c r="H433" s="24"/>
    </row>
    <row r="434" spans="3:8" x14ac:dyDescent="0.3">
      <c r="C434" s="24"/>
      <c r="D434" s="24"/>
      <c r="E434" s="24"/>
      <c r="F434" s="24"/>
      <c r="G434" s="24"/>
      <c r="H434" s="24"/>
    </row>
    <row r="435" spans="3:8" x14ac:dyDescent="0.3">
      <c r="C435" s="24"/>
      <c r="D435" s="24"/>
      <c r="E435" s="24"/>
      <c r="F435" s="24"/>
      <c r="G435" s="24"/>
      <c r="H435" s="24"/>
    </row>
    <row r="436" spans="3:8" x14ac:dyDescent="0.3">
      <c r="C436" s="24"/>
      <c r="D436" s="24"/>
      <c r="E436" s="24"/>
      <c r="F436" s="24"/>
      <c r="G436" s="24"/>
      <c r="H436" s="24"/>
    </row>
    <row r="437" spans="3:8" x14ac:dyDescent="0.3">
      <c r="C437" s="24"/>
      <c r="D437" s="24"/>
      <c r="E437" s="24"/>
      <c r="F437" s="24"/>
      <c r="G437" s="24"/>
      <c r="H437" s="24"/>
    </row>
    <row r="438" spans="3:8" x14ac:dyDescent="0.3">
      <c r="C438" s="24"/>
      <c r="D438" s="24"/>
      <c r="E438" s="24"/>
      <c r="F438" s="24"/>
      <c r="G438" s="24"/>
      <c r="H438" s="24"/>
    </row>
    <row r="439" spans="3:8" x14ac:dyDescent="0.3">
      <c r="C439" s="24"/>
      <c r="D439" s="24"/>
      <c r="E439" s="24"/>
      <c r="F439" s="24"/>
      <c r="G439" s="24"/>
      <c r="H439" s="24"/>
    </row>
    <row r="440" spans="3:8" x14ac:dyDescent="0.3">
      <c r="C440" s="24"/>
      <c r="D440" s="24"/>
      <c r="E440" s="24"/>
      <c r="F440" s="24"/>
      <c r="G440" s="24"/>
      <c r="H440" s="24"/>
    </row>
    <row r="441" spans="3:8" x14ac:dyDescent="0.3">
      <c r="C441" s="24"/>
      <c r="D441" s="24"/>
      <c r="E441" s="24"/>
      <c r="F441" s="24"/>
      <c r="G441" s="24"/>
      <c r="H441" s="24"/>
    </row>
    <row r="442" spans="3:8" x14ac:dyDescent="0.3">
      <c r="C442" s="24"/>
      <c r="D442" s="24"/>
      <c r="E442" s="24"/>
      <c r="F442" s="24"/>
      <c r="G442" s="24"/>
      <c r="H442" s="24"/>
    </row>
    <row r="443" spans="3:8" x14ac:dyDescent="0.3">
      <c r="C443" s="24"/>
      <c r="D443" s="24"/>
      <c r="E443" s="24"/>
      <c r="F443" s="24"/>
      <c r="G443" s="24"/>
      <c r="H443" s="24"/>
    </row>
    <row r="444" spans="3:8" x14ac:dyDescent="0.3">
      <c r="C444" s="24"/>
      <c r="D444" s="24"/>
      <c r="E444" s="24"/>
      <c r="F444" s="24"/>
      <c r="G444" s="24"/>
      <c r="H444" s="24"/>
    </row>
    <row r="445" spans="3:8" x14ac:dyDescent="0.3">
      <c r="C445" s="24"/>
      <c r="D445" s="24"/>
      <c r="E445" s="24"/>
      <c r="F445" s="24"/>
      <c r="G445" s="24"/>
      <c r="H445" s="24"/>
    </row>
    <row r="446" spans="3:8" x14ac:dyDescent="0.3">
      <c r="C446" s="24"/>
      <c r="D446" s="24"/>
      <c r="E446" s="24"/>
      <c r="F446" s="24"/>
      <c r="G446" s="24"/>
      <c r="H446" s="24"/>
    </row>
    <row r="447" spans="3:8" x14ac:dyDescent="0.3">
      <c r="C447" s="24"/>
      <c r="D447" s="24"/>
      <c r="E447" s="24"/>
      <c r="F447" s="24"/>
      <c r="G447" s="24"/>
      <c r="H447" s="24"/>
    </row>
    <row r="448" spans="3:8" x14ac:dyDescent="0.3">
      <c r="C448" s="24"/>
      <c r="D448" s="24"/>
      <c r="E448" s="24"/>
      <c r="F448" s="24"/>
      <c r="G448" s="24"/>
      <c r="H448" s="24"/>
    </row>
    <row r="449" spans="3:8" x14ac:dyDescent="0.3">
      <c r="C449" s="24"/>
      <c r="D449" s="24"/>
      <c r="E449" s="24"/>
      <c r="F449" s="24"/>
      <c r="G449" s="24"/>
      <c r="H449" s="24"/>
    </row>
    <row r="450" spans="3:8" x14ac:dyDescent="0.3">
      <c r="C450" s="24"/>
      <c r="D450" s="24"/>
      <c r="E450" s="24"/>
      <c r="F450" s="24"/>
      <c r="G450" s="24"/>
      <c r="H450" s="24"/>
    </row>
    <row r="451" spans="3:8" x14ac:dyDescent="0.3">
      <c r="C451" s="24"/>
      <c r="D451" s="24"/>
      <c r="E451" s="24"/>
      <c r="F451" s="24"/>
      <c r="G451" s="24"/>
      <c r="H451" s="24"/>
    </row>
    <row r="452" spans="3:8" x14ac:dyDescent="0.3">
      <c r="C452" s="24"/>
      <c r="D452" s="24"/>
      <c r="E452" s="24"/>
      <c r="F452" s="24"/>
      <c r="G452" s="24"/>
      <c r="H452" s="24"/>
    </row>
    <row r="453" spans="3:8" x14ac:dyDescent="0.3">
      <c r="C453" s="24"/>
      <c r="D453" s="24"/>
      <c r="E453" s="24"/>
      <c r="F453" s="24"/>
      <c r="G453" s="24"/>
      <c r="H453" s="24"/>
    </row>
    <row r="454" spans="3:8" x14ac:dyDescent="0.3">
      <c r="C454" s="24"/>
      <c r="D454" s="24"/>
      <c r="E454" s="24"/>
      <c r="F454" s="24"/>
      <c r="G454" s="24"/>
      <c r="H454" s="24"/>
    </row>
    <row r="455" spans="3:8" x14ac:dyDescent="0.3">
      <c r="C455" s="24"/>
      <c r="D455" s="24"/>
      <c r="E455" s="24"/>
      <c r="F455" s="24"/>
      <c r="G455" s="24"/>
      <c r="H455" s="24"/>
    </row>
    <row r="456" spans="3:8" x14ac:dyDescent="0.3">
      <c r="C456" s="24"/>
      <c r="D456" s="24"/>
      <c r="E456" s="24"/>
      <c r="F456" s="24"/>
      <c r="G456" s="24"/>
      <c r="H456" s="24"/>
    </row>
    <row r="457" spans="3:8" x14ac:dyDescent="0.3">
      <c r="C457" s="24"/>
      <c r="D457" s="24"/>
      <c r="E457" s="24"/>
      <c r="F457" s="24"/>
      <c r="G457" s="24"/>
      <c r="H457" s="24"/>
    </row>
    <row r="458" spans="3:8" x14ac:dyDescent="0.3">
      <c r="C458" s="24"/>
      <c r="D458" s="24"/>
      <c r="E458" s="24"/>
      <c r="F458" s="24"/>
      <c r="G458" s="24"/>
      <c r="H458" s="24"/>
    </row>
    <row r="459" spans="3:8" x14ac:dyDescent="0.3">
      <c r="C459" s="24"/>
      <c r="D459" s="24"/>
      <c r="E459" s="24"/>
      <c r="F459" s="24"/>
      <c r="G459" s="24"/>
      <c r="H459" s="24"/>
    </row>
    <row r="460" spans="3:8" x14ac:dyDescent="0.3">
      <c r="C460" s="24"/>
      <c r="D460" s="24"/>
      <c r="E460" s="24"/>
      <c r="F460" s="24"/>
      <c r="G460" s="24"/>
      <c r="H460" s="24"/>
    </row>
    <row r="461" spans="3:8" x14ac:dyDescent="0.3">
      <c r="C461" s="24"/>
      <c r="D461" s="24"/>
      <c r="E461" s="24"/>
      <c r="F461" s="24"/>
      <c r="G461" s="24"/>
      <c r="H461" s="24"/>
    </row>
    <row r="462" spans="3:8" x14ac:dyDescent="0.3">
      <c r="C462" s="24"/>
      <c r="D462" s="24"/>
      <c r="E462" s="24"/>
      <c r="F462" s="24"/>
      <c r="G462" s="24"/>
      <c r="H462" s="24"/>
    </row>
    <row r="463" spans="3:8" x14ac:dyDescent="0.3">
      <c r="C463" s="24"/>
      <c r="D463" s="24"/>
      <c r="E463" s="24"/>
      <c r="F463" s="24"/>
      <c r="G463" s="24"/>
      <c r="H463" s="24"/>
    </row>
    <row r="464" spans="3:8" x14ac:dyDescent="0.3">
      <c r="C464" s="24"/>
      <c r="D464" s="24"/>
      <c r="E464" s="24"/>
      <c r="F464" s="24"/>
      <c r="G464" s="24"/>
      <c r="H464" s="24"/>
    </row>
    <row r="465" spans="3:8" x14ac:dyDescent="0.3">
      <c r="C465" s="24"/>
      <c r="D465" s="24"/>
      <c r="E465" s="24"/>
      <c r="F465" s="24"/>
      <c r="G465" s="24"/>
      <c r="H465" s="24"/>
    </row>
    <row r="466" spans="3:8" x14ac:dyDescent="0.3">
      <c r="C466" s="24"/>
      <c r="D466" s="24"/>
      <c r="E466" s="24"/>
      <c r="F466" s="24"/>
      <c r="G466" s="24"/>
      <c r="H466" s="24"/>
    </row>
    <row r="467" spans="3:8" x14ac:dyDescent="0.3">
      <c r="C467" s="24"/>
      <c r="D467" s="24"/>
      <c r="E467" s="24"/>
      <c r="F467" s="24"/>
      <c r="G467" s="24"/>
      <c r="H467" s="24"/>
    </row>
    <row r="468" spans="3:8" x14ac:dyDescent="0.3">
      <c r="C468" s="24"/>
      <c r="D468" s="24"/>
      <c r="E468" s="24"/>
      <c r="F468" s="24"/>
      <c r="G468" s="24"/>
      <c r="H468" s="24"/>
    </row>
    <row r="469" spans="3:8" x14ac:dyDescent="0.3">
      <c r="C469" s="24"/>
      <c r="D469" s="24"/>
      <c r="E469" s="24"/>
      <c r="F469" s="24"/>
      <c r="G469" s="24"/>
      <c r="H469" s="24"/>
    </row>
    <row r="470" spans="3:8" x14ac:dyDescent="0.3">
      <c r="C470" s="24"/>
      <c r="D470" s="24"/>
      <c r="E470" s="24"/>
      <c r="F470" s="24"/>
      <c r="G470" s="24"/>
      <c r="H470" s="24"/>
    </row>
    <row r="471" spans="3:8" x14ac:dyDescent="0.3">
      <c r="C471" s="24"/>
      <c r="D471" s="24"/>
      <c r="E471" s="24"/>
      <c r="F471" s="24"/>
      <c r="G471" s="24"/>
      <c r="H471" s="24"/>
    </row>
    <row r="472" spans="3:8" x14ac:dyDescent="0.3">
      <c r="C472" s="24"/>
      <c r="D472" s="24"/>
      <c r="E472" s="24"/>
      <c r="F472" s="24"/>
      <c r="G472" s="24"/>
      <c r="H472" s="24"/>
    </row>
    <row r="473" spans="3:8" x14ac:dyDescent="0.3">
      <c r="C473" s="24"/>
      <c r="D473" s="24"/>
      <c r="E473" s="24"/>
      <c r="F473" s="24"/>
      <c r="G473" s="24"/>
      <c r="H473" s="24"/>
    </row>
    <row r="474" spans="3:8" x14ac:dyDescent="0.3">
      <c r="C474" s="24"/>
      <c r="D474" s="24"/>
      <c r="E474" s="24"/>
      <c r="F474" s="24"/>
      <c r="G474" s="24"/>
      <c r="H474" s="24"/>
    </row>
    <row r="475" spans="3:8" x14ac:dyDescent="0.3">
      <c r="C475" s="24"/>
      <c r="D475" s="24"/>
      <c r="E475" s="24"/>
      <c r="F475" s="24"/>
      <c r="G475" s="24"/>
      <c r="H475" s="24"/>
    </row>
    <row r="476" spans="3:8" x14ac:dyDescent="0.3">
      <c r="C476" s="24"/>
      <c r="D476" s="24"/>
      <c r="E476" s="24"/>
      <c r="F476" s="24"/>
      <c r="G476" s="24"/>
      <c r="H476" s="24"/>
    </row>
    <row r="477" spans="3:8" x14ac:dyDescent="0.3">
      <c r="C477" s="24"/>
      <c r="D477" s="24"/>
      <c r="E477" s="24"/>
      <c r="F477" s="24"/>
      <c r="G477" s="24"/>
      <c r="H477" s="24"/>
    </row>
    <row r="478" spans="3:8" x14ac:dyDescent="0.3">
      <c r="C478" s="24"/>
      <c r="D478" s="24"/>
      <c r="E478" s="24"/>
      <c r="F478" s="24"/>
      <c r="G478" s="24"/>
      <c r="H478" s="24"/>
    </row>
    <row r="479" spans="3:8" x14ac:dyDescent="0.3">
      <c r="C479" s="24"/>
      <c r="D479" s="24"/>
      <c r="E479" s="24"/>
      <c r="F479" s="24"/>
      <c r="G479" s="24"/>
      <c r="H479" s="24"/>
    </row>
    <row r="480" spans="3:8" x14ac:dyDescent="0.3">
      <c r="C480" s="24"/>
      <c r="D480" s="24"/>
      <c r="E480" s="24"/>
      <c r="F480" s="24"/>
      <c r="G480" s="24"/>
      <c r="H480" s="24"/>
    </row>
    <row r="481" spans="3:8" x14ac:dyDescent="0.3">
      <c r="C481" s="24"/>
      <c r="D481" s="24"/>
      <c r="E481" s="24"/>
      <c r="F481" s="24"/>
      <c r="G481" s="24"/>
      <c r="H481" s="24"/>
    </row>
    <row r="482" spans="3:8" x14ac:dyDescent="0.3">
      <c r="C482" s="24"/>
      <c r="D482" s="24"/>
      <c r="E482" s="24"/>
      <c r="F482" s="24"/>
      <c r="G482" s="24"/>
      <c r="H482" s="24"/>
    </row>
    <row r="483" spans="3:8" x14ac:dyDescent="0.3">
      <c r="C483" s="24"/>
      <c r="D483" s="24"/>
      <c r="E483" s="24"/>
      <c r="F483" s="24"/>
      <c r="G483" s="24"/>
      <c r="H483" s="24"/>
    </row>
    <row r="484" spans="3:8" x14ac:dyDescent="0.3">
      <c r="C484" s="24"/>
      <c r="D484" s="24"/>
      <c r="E484" s="24"/>
      <c r="F484" s="24"/>
      <c r="G484" s="24"/>
      <c r="H484" s="24"/>
    </row>
    <row r="485" spans="3:8" x14ac:dyDescent="0.3">
      <c r="C485" s="24"/>
      <c r="D485" s="24"/>
      <c r="E485" s="24"/>
      <c r="F485" s="24"/>
      <c r="G485" s="24"/>
      <c r="H485" s="24"/>
    </row>
    <row r="486" spans="3:8" x14ac:dyDescent="0.3">
      <c r="C486" s="24"/>
      <c r="D486" s="24"/>
      <c r="E486" s="24"/>
      <c r="F486" s="24"/>
      <c r="G486" s="24"/>
      <c r="H486" s="24"/>
    </row>
    <row r="487" spans="3:8" x14ac:dyDescent="0.3">
      <c r="C487" s="24"/>
      <c r="D487" s="24"/>
      <c r="E487" s="24"/>
      <c r="F487" s="24"/>
      <c r="G487" s="24"/>
      <c r="H487" s="24"/>
    </row>
    <row r="488" spans="3:8" x14ac:dyDescent="0.3">
      <c r="C488" s="24"/>
      <c r="D488" s="24"/>
      <c r="E488" s="24"/>
      <c r="F488" s="24"/>
      <c r="G488" s="24"/>
      <c r="H488" s="24"/>
    </row>
    <row r="489" spans="3:8" x14ac:dyDescent="0.3">
      <c r="C489" s="24"/>
      <c r="D489" s="24"/>
      <c r="E489" s="24"/>
      <c r="F489" s="24"/>
      <c r="G489" s="24"/>
      <c r="H489" s="24"/>
    </row>
    <row r="490" spans="3:8" x14ac:dyDescent="0.3">
      <c r="C490" s="24"/>
      <c r="D490" s="24"/>
      <c r="E490" s="24"/>
      <c r="F490" s="24"/>
      <c r="G490" s="24"/>
      <c r="H490" s="24"/>
    </row>
    <row r="491" spans="3:8" x14ac:dyDescent="0.3">
      <c r="C491" s="24"/>
      <c r="D491" s="24"/>
      <c r="E491" s="24"/>
      <c r="F491" s="24"/>
      <c r="G491" s="24"/>
      <c r="H491" s="24"/>
    </row>
    <row r="492" spans="3:8" x14ac:dyDescent="0.3">
      <c r="C492" s="24"/>
      <c r="D492" s="24"/>
      <c r="E492" s="24"/>
      <c r="F492" s="24"/>
      <c r="G492" s="24"/>
      <c r="H492" s="24"/>
    </row>
    <row r="493" spans="3:8" x14ac:dyDescent="0.3">
      <c r="C493" s="24"/>
      <c r="D493" s="24"/>
      <c r="E493" s="24"/>
      <c r="F493" s="24"/>
      <c r="G493" s="24"/>
      <c r="H493" s="24"/>
    </row>
    <row r="494" spans="3:8" x14ac:dyDescent="0.3">
      <c r="C494" s="24"/>
      <c r="D494" s="24"/>
      <c r="E494" s="24"/>
      <c r="F494" s="24"/>
      <c r="G494" s="24"/>
      <c r="H494" s="24"/>
    </row>
    <row r="495" spans="3:8" x14ac:dyDescent="0.3">
      <c r="C495" s="24"/>
      <c r="D495" s="24"/>
      <c r="E495" s="24"/>
      <c r="F495" s="24"/>
      <c r="G495" s="24"/>
      <c r="H495" s="24"/>
    </row>
    <row r="496" spans="3:8" x14ac:dyDescent="0.3">
      <c r="C496" s="24"/>
      <c r="D496" s="24"/>
      <c r="E496" s="24"/>
      <c r="F496" s="24"/>
      <c r="G496" s="24"/>
      <c r="H496" s="24"/>
    </row>
    <row r="497" spans="3:8" x14ac:dyDescent="0.3">
      <c r="C497" s="24"/>
      <c r="D497" s="24"/>
      <c r="E497" s="24"/>
      <c r="F497" s="24"/>
      <c r="G497" s="24"/>
      <c r="H497" s="24"/>
    </row>
    <row r="498" spans="3:8" x14ac:dyDescent="0.3">
      <c r="C498" s="24"/>
      <c r="D498" s="24"/>
      <c r="E498" s="24"/>
      <c r="F498" s="24"/>
      <c r="G498" s="24"/>
      <c r="H498" s="24"/>
    </row>
    <row r="499" spans="3:8" x14ac:dyDescent="0.3">
      <c r="C499" s="24"/>
      <c r="D499" s="24"/>
      <c r="E499" s="24"/>
      <c r="F499" s="24"/>
      <c r="G499" s="24"/>
      <c r="H499" s="24"/>
    </row>
    <row r="500" spans="3:8" x14ac:dyDescent="0.3">
      <c r="C500" s="24"/>
      <c r="D500" s="24"/>
      <c r="E500" s="24"/>
      <c r="F500" s="24"/>
      <c r="G500" s="24"/>
      <c r="H500" s="24"/>
    </row>
    <row r="501" spans="3:8" x14ac:dyDescent="0.3">
      <c r="C501" s="24"/>
      <c r="D501" s="24"/>
      <c r="E501" s="24"/>
      <c r="F501" s="24"/>
      <c r="G501" s="24"/>
      <c r="H501" s="24"/>
    </row>
    <row r="502" spans="3:8" x14ac:dyDescent="0.3">
      <c r="C502" s="24"/>
      <c r="D502" s="24"/>
      <c r="E502" s="24"/>
      <c r="F502" s="24"/>
      <c r="G502" s="24"/>
      <c r="H502" s="24"/>
    </row>
    <row r="503" spans="3:8" x14ac:dyDescent="0.3">
      <c r="C503" s="24"/>
      <c r="D503" s="24"/>
      <c r="E503" s="24"/>
      <c r="F503" s="24"/>
      <c r="G503" s="24"/>
      <c r="H503" s="24"/>
    </row>
    <row r="504" spans="3:8" x14ac:dyDescent="0.3">
      <c r="C504" s="24"/>
      <c r="D504" s="24"/>
      <c r="E504" s="24"/>
      <c r="F504" s="24"/>
      <c r="G504" s="24"/>
      <c r="H504" s="24"/>
    </row>
    <row r="505" spans="3:8" x14ac:dyDescent="0.3">
      <c r="C505" s="24"/>
      <c r="D505" s="24"/>
      <c r="E505" s="24"/>
      <c r="F505" s="24"/>
      <c r="G505" s="24"/>
      <c r="H505" s="24"/>
    </row>
    <row r="506" spans="3:8" x14ac:dyDescent="0.3">
      <c r="C506" s="24"/>
      <c r="D506" s="24"/>
      <c r="E506" s="24"/>
      <c r="F506" s="24"/>
      <c r="G506" s="24"/>
      <c r="H506" s="24"/>
    </row>
    <row r="507" spans="3:8" x14ac:dyDescent="0.3">
      <c r="C507" s="24"/>
      <c r="D507" s="24"/>
      <c r="E507" s="24"/>
      <c r="F507" s="24"/>
      <c r="G507" s="24"/>
      <c r="H507" s="24"/>
    </row>
    <row r="508" spans="3:8" x14ac:dyDescent="0.3">
      <c r="C508" s="24"/>
      <c r="D508" s="24"/>
      <c r="E508" s="24"/>
      <c r="F508" s="24"/>
      <c r="G508" s="24"/>
      <c r="H508" s="24"/>
    </row>
    <row r="509" spans="3:8" x14ac:dyDescent="0.3">
      <c r="C509" s="24"/>
      <c r="D509" s="24"/>
      <c r="E509" s="24"/>
      <c r="F509" s="24"/>
      <c r="G509" s="24"/>
      <c r="H509" s="24"/>
    </row>
    <row r="510" spans="3:8" x14ac:dyDescent="0.3">
      <c r="C510" s="24"/>
      <c r="D510" s="24"/>
      <c r="E510" s="24"/>
      <c r="F510" s="24"/>
      <c r="G510" s="24"/>
      <c r="H510" s="24"/>
    </row>
    <row r="511" spans="3:8" x14ac:dyDescent="0.3">
      <c r="C511" s="24"/>
      <c r="D511" s="24"/>
      <c r="E511" s="24"/>
      <c r="F511" s="24"/>
      <c r="G511" s="24"/>
      <c r="H511" s="24"/>
    </row>
    <row r="512" spans="3:8" x14ac:dyDescent="0.3">
      <c r="C512" s="24"/>
      <c r="D512" s="24"/>
      <c r="E512" s="24"/>
      <c r="F512" s="24"/>
      <c r="G512" s="24"/>
      <c r="H512" s="24"/>
    </row>
    <row r="513" spans="3:8" x14ac:dyDescent="0.3">
      <c r="C513" s="24"/>
      <c r="D513" s="24"/>
      <c r="E513" s="24"/>
      <c r="F513" s="24"/>
      <c r="G513" s="24"/>
      <c r="H513" s="24"/>
    </row>
    <row r="514" spans="3:8" x14ac:dyDescent="0.3">
      <c r="C514" s="24"/>
      <c r="D514" s="24"/>
      <c r="E514" s="24"/>
      <c r="F514" s="24"/>
      <c r="G514" s="24"/>
      <c r="H514" s="24"/>
    </row>
    <row r="515" spans="3:8" x14ac:dyDescent="0.3">
      <c r="C515" s="24"/>
      <c r="D515" s="24"/>
      <c r="E515" s="24"/>
      <c r="F515" s="24"/>
      <c r="G515" s="24"/>
      <c r="H515" s="24"/>
    </row>
    <row r="516" spans="3:8" x14ac:dyDescent="0.3">
      <c r="C516" s="24"/>
      <c r="D516" s="24"/>
      <c r="E516" s="24"/>
      <c r="F516" s="24"/>
      <c r="G516" s="24"/>
      <c r="H516" s="24"/>
    </row>
    <row r="517" spans="3:8" x14ac:dyDescent="0.3">
      <c r="C517" s="24"/>
      <c r="D517" s="24"/>
      <c r="E517" s="24"/>
      <c r="F517" s="24"/>
      <c r="G517" s="24"/>
      <c r="H517" s="24"/>
    </row>
    <row r="518" spans="3:8" x14ac:dyDescent="0.3">
      <c r="C518" s="24"/>
      <c r="D518" s="24"/>
      <c r="E518" s="24"/>
      <c r="F518" s="24"/>
      <c r="G518" s="24"/>
      <c r="H518" s="24"/>
    </row>
    <row r="519" spans="3:8" x14ac:dyDescent="0.3">
      <c r="C519" s="24"/>
      <c r="D519" s="24"/>
      <c r="E519" s="24"/>
      <c r="F519" s="24"/>
      <c r="G519" s="24"/>
      <c r="H519" s="24"/>
    </row>
    <row r="520" spans="3:8" x14ac:dyDescent="0.3">
      <c r="C520" s="24"/>
      <c r="D520" s="24"/>
      <c r="E520" s="24"/>
      <c r="F520" s="24"/>
      <c r="G520" s="24"/>
      <c r="H520" s="24"/>
    </row>
    <row r="521" spans="3:8" x14ac:dyDescent="0.3">
      <c r="C521" s="24"/>
      <c r="D521" s="24"/>
      <c r="E521" s="24"/>
      <c r="F521" s="24"/>
      <c r="G521" s="24"/>
      <c r="H521" s="24"/>
    </row>
    <row r="522" spans="3:8" x14ac:dyDescent="0.3">
      <c r="C522" s="24"/>
      <c r="D522" s="24"/>
      <c r="E522" s="24"/>
      <c r="F522" s="24"/>
      <c r="G522" s="24"/>
      <c r="H522" s="24"/>
    </row>
    <row r="523" spans="3:8" x14ac:dyDescent="0.3">
      <c r="C523" s="24"/>
      <c r="D523" s="24"/>
      <c r="E523" s="24"/>
      <c r="F523" s="24"/>
      <c r="G523" s="24"/>
      <c r="H523" s="24"/>
    </row>
    <row r="524" spans="3:8" x14ac:dyDescent="0.3">
      <c r="C524" s="24"/>
      <c r="D524" s="24"/>
      <c r="E524" s="24"/>
      <c r="F524" s="24"/>
      <c r="G524" s="24"/>
      <c r="H524" s="24"/>
    </row>
    <row r="525" spans="3:8" x14ac:dyDescent="0.3">
      <c r="C525" s="24"/>
      <c r="D525" s="24"/>
      <c r="E525" s="24"/>
      <c r="F525" s="24"/>
      <c r="G525" s="24"/>
      <c r="H525" s="24"/>
    </row>
    <row r="526" spans="3:8" x14ac:dyDescent="0.3">
      <c r="C526" s="24"/>
      <c r="D526" s="24"/>
      <c r="E526" s="24"/>
      <c r="F526" s="24"/>
      <c r="G526" s="24"/>
      <c r="H526" s="24"/>
    </row>
    <row r="527" spans="3:8" x14ac:dyDescent="0.3">
      <c r="C527" s="24"/>
      <c r="D527" s="24"/>
      <c r="E527" s="24"/>
      <c r="F527" s="24"/>
      <c r="G527" s="24"/>
      <c r="H527" s="24"/>
    </row>
    <row r="528" spans="3:8" x14ac:dyDescent="0.3">
      <c r="C528" s="24"/>
      <c r="D528" s="24"/>
      <c r="E528" s="24"/>
      <c r="F528" s="24"/>
      <c r="G528" s="24"/>
      <c r="H528" s="24"/>
    </row>
    <row r="529" spans="3:8" x14ac:dyDescent="0.3">
      <c r="C529" s="24"/>
      <c r="D529" s="24"/>
      <c r="E529" s="24"/>
      <c r="F529" s="24"/>
      <c r="G529" s="24"/>
      <c r="H529" s="24"/>
    </row>
    <row r="530" spans="3:8" x14ac:dyDescent="0.3">
      <c r="C530" s="24"/>
      <c r="D530" s="24"/>
      <c r="E530" s="24"/>
      <c r="F530" s="24"/>
      <c r="G530" s="24"/>
      <c r="H530" s="24"/>
    </row>
    <row r="531" spans="3:8" x14ac:dyDescent="0.3">
      <c r="C531" s="24"/>
      <c r="D531" s="24"/>
      <c r="E531" s="24"/>
      <c r="F531" s="24"/>
      <c r="G531" s="24"/>
      <c r="H531" s="24"/>
    </row>
    <row r="532" spans="3:8" x14ac:dyDescent="0.3">
      <c r="C532" s="24"/>
      <c r="D532" s="24"/>
      <c r="E532" s="24"/>
      <c r="F532" s="24"/>
      <c r="G532" s="24"/>
      <c r="H532" s="24"/>
    </row>
    <row r="533" spans="3:8" x14ac:dyDescent="0.3">
      <c r="C533" s="24"/>
      <c r="D533" s="24"/>
      <c r="E533" s="24"/>
      <c r="F533" s="24"/>
      <c r="G533" s="24"/>
      <c r="H533" s="24"/>
    </row>
    <row r="534" spans="3:8" x14ac:dyDescent="0.3">
      <c r="C534" s="24"/>
      <c r="D534" s="24"/>
      <c r="E534" s="24"/>
      <c r="F534" s="24"/>
      <c r="G534" s="24"/>
      <c r="H534" s="24"/>
    </row>
    <row r="535" spans="3:8" x14ac:dyDescent="0.3">
      <c r="C535" s="24"/>
      <c r="D535" s="24"/>
      <c r="E535" s="24"/>
      <c r="F535" s="24"/>
      <c r="G535" s="24"/>
      <c r="H535" s="24"/>
    </row>
    <row r="536" spans="3:8" x14ac:dyDescent="0.3">
      <c r="C536" s="24"/>
      <c r="D536" s="24"/>
      <c r="E536" s="24"/>
      <c r="F536" s="24"/>
      <c r="G536" s="24"/>
      <c r="H536" s="24"/>
    </row>
    <row r="537" spans="3:8" x14ac:dyDescent="0.3">
      <c r="C537" s="24"/>
      <c r="D537" s="24"/>
      <c r="E537" s="24"/>
      <c r="F537" s="24"/>
      <c r="G537" s="24"/>
      <c r="H537" s="24"/>
    </row>
    <row r="538" spans="3:8" x14ac:dyDescent="0.3">
      <c r="C538" s="24"/>
      <c r="D538" s="24"/>
      <c r="E538" s="24"/>
      <c r="F538" s="24"/>
      <c r="G538" s="24"/>
      <c r="H538" s="24"/>
    </row>
    <row r="539" spans="3:8" x14ac:dyDescent="0.3">
      <c r="C539" s="24"/>
      <c r="D539" s="24"/>
      <c r="E539" s="24"/>
      <c r="F539" s="24"/>
      <c r="G539" s="24"/>
      <c r="H539" s="24"/>
    </row>
    <row r="540" spans="3:8" x14ac:dyDescent="0.3">
      <c r="C540" s="24"/>
      <c r="D540" s="24"/>
      <c r="E540" s="24"/>
      <c r="F540" s="24"/>
      <c r="G540" s="24"/>
      <c r="H540" s="24"/>
    </row>
    <row r="541" spans="3:8" x14ac:dyDescent="0.3">
      <c r="C541" s="24"/>
      <c r="D541" s="24"/>
      <c r="E541" s="24"/>
      <c r="F541" s="24"/>
      <c r="G541" s="24"/>
      <c r="H541" s="24"/>
    </row>
    <row r="542" spans="3:8" x14ac:dyDescent="0.3">
      <c r="C542" s="24"/>
      <c r="D542" s="24"/>
      <c r="E542" s="24"/>
      <c r="F542" s="24"/>
      <c r="G542" s="24"/>
      <c r="H542" s="24"/>
    </row>
    <row r="543" spans="3:8" x14ac:dyDescent="0.3">
      <c r="C543" s="24"/>
      <c r="D543" s="24"/>
      <c r="E543" s="24"/>
      <c r="F543" s="24"/>
      <c r="G543" s="24"/>
      <c r="H543" s="24"/>
    </row>
    <row r="544" spans="3:8" x14ac:dyDescent="0.3">
      <c r="C544" s="24"/>
      <c r="D544" s="24"/>
      <c r="E544" s="24"/>
      <c r="F544" s="24"/>
      <c r="G544" s="24"/>
      <c r="H544" s="24"/>
    </row>
    <row r="545" spans="3:8" x14ac:dyDescent="0.3">
      <c r="C545" s="24"/>
      <c r="D545" s="24"/>
      <c r="E545" s="24"/>
      <c r="F545" s="24"/>
      <c r="G545" s="24"/>
      <c r="H545" s="24"/>
    </row>
    <row r="546" spans="3:8" x14ac:dyDescent="0.3">
      <c r="C546" s="24"/>
      <c r="D546" s="24"/>
      <c r="E546" s="24"/>
      <c r="F546" s="24"/>
      <c r="G546" s="24"/>
      <c r="H546" s="24"/>
    </row>
    <row r="547" spans="3:8" x14ac:dyDescent="0.3">
      <c r="C547" s="24"/>
      <c r="D547" s="24"/>
      <c r="E547" s="24"/>
      <c r="F547" s="24"/>
      <c r="G547" s="24"/>
      <c r="H547" s="24"/>
    </row>
    <row r="548" spans="3:8" x14ac:dyDescent="0.3">
      <c r="C548" s="24"/>
      <c r="D548" s="24"/>
      <c r="E548" s="24"/>
      <c r="F548" s="24"/>
      <c r="G548" s="24"/>
      <c r="H548" s="24"/>
    </row>
    <row r="549" spans="3:8" x14ac:dyDescent="0.3">
      <c r="C549" s="24"/>
      <c r="D549" s="24"/>
      <c r="E549" s="24"/>
      <c r="F549" s="24"/>
      <c r="G549" s="24"/>
      <c r="H549" s="24"/>
    </row>
    <row r="550" spans="3:8" x14ac:dyDescent="0.3">
      <c r="C550" s="24"/>
      <c r="D550" s="24"/>
      <c r="E550" s="24"/>
      <c r="F550" s="24"/>
      <c r="G550" s="24"/>
      <c r="H550" s="24"/>
    </row>
    <row r="551" spans="3:8" x14ac:dyDescent="0.3">
      <c r="C551" s="24"/>
      <c r="D551" s="24"/>
      <c r="E551" s="24"/>
      <c r="F551" s="24"/>
      <c r="G551" s="24"/>
      <c r="H551" s="24"/>
    </row>
    <row r="552" spans="3:8" x14ac:dyDescent="0.3">
      <c r="C552" s="24"/>
      <c r="D552" s="24"/>
      <c r="E552" s="24"/>
      <c r="F552" s="24"/>
      <c r="G552" s="24"/>
      <c r="H552" s="24"/>
    </row>
    <row r="553" spans="3:8" x14ac:dyDescent="0.3">
      <c r="C553" s="24"/>
      <c r="D553" s="24"/>
      <c r="E553" s="24"/>
      <c r="F553" s="24"/>
      <c r="G553" s="24"/>
      <c r="H553" s="24"/>
    </row>
    <row r="554" spans="3:8" x14ac:dyDescent="0.3">
      <c r="C554" s="24"/>
      <c r="D554" s="24"/>
      <c r="E554" s="24"/>
      <c r="F554" s="24"/>
      <c r="G554" s="24"/>
      <c r="H554" s="24"/>
    </row>
    <row r="555" spans="3:8" x14ac:dyDescent="0.3">
      <c r="C555" s="24"/>
      <c r="D555" s="24"/>
      <c r="E555" s="24"/>
      <c r="F555" s="24"/>
      <c r="G555" s="24"/>
      <c r="H555" s="24"/>
    </row>
    <row r="556" spans="3:8" x14ac:dyDescent="0.3">
      <c r="C556" s="24"/>
      <c r="D556" s="24"/>
      <c r="E556" s="24"/>
      <c r="F556" s="24"/>
      <c r="G556" s="24"/>
      <c r="H556" s="24"/>
    </row>
    <row r="557" spans="3:8" x14ac:dyDescent="0.3">
      <c r="C557" s="24"/>
      <c r="D557" s="24"/>
      <c r="E557" s="24"/>
      <c r="F557" s="24"/>
      <c r="G557" s="24"/>
      <c r="H557" s="24"/>
    </row>
    <row r="558" spans="3:8" x14ac:dyDescent="0.3">
      <c r="C558" s="24"/>
      <c r="D558" s="24"/>
      <c r="E558" s="24"/>
      <c r="F558" s="24"/>
      <c r="G558" s="24"/>
      <c r="H558" s="24"/>
    </row>
    <row r="559" spans="3:8" x14ac:dyDescent="0.3">
      <c r="C559" s="24"/>
      <c r="D559" s="24"/>
      <c r="E559" s="24"/>
      <c r="F559" s="24"/>
      <c r="G559" s="24"/>
      <c r="H559" s="24"/>
    </row>
    <row r="560" spans="3:8" x14ac:dyDescent="0.3">
      <c r="C560" s="24"/>
      <c r="D560" s="24"/>
      <c r="E560" s="24"/>
      <c r="F560" s="24"/>
      <c r="G560" s="24"/>
      <c r="H560" s="24"/>
    </row>
    <row r="561" spans="3:8" x14ac:dyDescent="0.3">
      <c r="C561" s="24"/>
      <c r="D561" s="24"/>
      <c r="E561" s="24"/>
      <c r="F561" s="24"/>
      <c r="G561" s="24"/>
      <c r="H561" s="24"/>
    </row>
    <row r="562" spans="3:8" x14ac:dyDescent="0.3">
      <c r="C562" s="24"/>
      <c r="D562" s="24"/>
      <c r="E562" s="24"/>
      <c r="F562" s="24"/>
      <c r="G562" s="24"/>
      <c r="H562" s="24"/>
    </row>
    <row r="563" spans="3:8" x14ac:dyDescent="0.3">
      <c r="C563" s="24"/>
      <c r="D563" s="24"/>
      <c r="E563" s="24"/>
      <c r="F563" s="24"/>
      <c r="G563" s="24"/>
      <c r="H563" s="24"/>
    </row>
    <row r="564" spans="3:8" x14ac:dyDescent="0.3">
      <c r="C564" s="24"/>
      <c r="D564" s="24"/>
      <c r="E564" s="24"/>
      <c r="F564" s="24"/>
      <c r="G564" s="24"/>
      <c r="H564" s="24"/>
    </row>
    <row r="565" spans="3:8" x14ac:dyDescent="0.3">
      <c r="C565" s="24"/>
      <c r="D565" s="24"/>
      <c r="E565" s="24"/>
      <c r="F565" s="24"/>
      <c r="G565" s="24"/>
      <c r="H565" s="24"/>
    </row>
    <row r="566" spans="3:8" x14ac:dyDescent="0.3">
      <c r="C566" s="24"/>
      <c r="D566" s="24"/>
      <c r="E566" s="24"/>
      <c r="F566" s="24"/>
      <c r="G566" s="24"/>
      <c r="H566" s="24"/>
    </row>
    <row r="567" spans="3:8" x14ac:dyDescent="0.3">
      <c r="C567" s="24"/>
      <c r="D567" s="24"/>
      <c r="E567" s="24"/>
      <c r="F567" s="24"/>
      <c r="G567" s="24"/>
      <c r="H567" s="24"/>
    </row>
    <row r="568" spans="3:8" x14ac:dyDescent="0.3">
      <c r="C568" s="24"/>
      <c r="D568" s="24"/>
      <c r="E568" s="24"/>
      <c r="F568" s="24"/>
      <c r="G568" s="24"/>
      <c r="H568" s="24"/>
    </row>
    <row r="569" spans="3:8" x14ac:dyDescent="0.3">
      <c r="C569" s="24"/>
      <c r="D569" s="24"/>
      <c r="E569" s="24"/>
      <c r="F569" s="24"/>
      <c r="G569" s="24"/>
      <c r="H569" s="24"/>
    </row>
    <row r="570" spans="3:8" x14ac:dyDescent="0.3">
      <c r="C570" s="24"/>
      <c r="D570" s="24"/>
      <c r="E570" s="24"/>
      <c r="F570" s="24"/>
      <c r="G570" s="24"/>
      <c r="H570" s="24"/>
    </row>
    <row r="571" spans="3:8" x14ac:dyDescent="0.3">
      <c r="C571" s="24"/>
      <c r="D571" s="24"/>
      <c r="E571" s="24"/>
      <c r="F571" s="24"/>
      <c r="G571" s="24"/>
      <c r="H571" s="24"/>
    </row>
    <row r="572" spans="3:8" x14ac:dyDescent="0.3">
      <c r="C572" s="24"/>
      <c r="D572" s="24"/>
      <c r="E572" s="24"/>
      <c r="F572" s="24"/>
      <c r="G572" s="24"/>
      <c r="H572" s="24"/>
    </row>
    <row r="573" spans="3:8" x14ac:dyDescent="0.3">
      <c r="C573" s="24"/>
      <c r="D573" s="24"/>
      <c r="E573" s="24"/>
      <c r="F573" s="24"/>
      <c r="G573" s="24"/>
      <c r="H573" s="24"/>
    </row>
    <row r="574" spans="3:8" x14ac:dyDescent="0.3">
      <c r="C574" s="24"/>
      <c r="D574" s="24"/>
      <c r="E574" s="24"/>
      <c r="F574" s="24"/>
      <c r="G574" s="24"/>
      <c r="H574" s="24"/>
    </row>
    <row r="575" spans="3:8" x14ac:dyDescent="0.3">
      <c r="C575" s="24"/>
      <c r="D575" s="24"/>
      <c r="E575" s="24"/>
      <c r="F575" s="24"/>
      <c r="G575" s="24"/>
      <c r="H575" s="24"/>
    </row>
    <row r="576" spans="3:8" x14ac:dyDescent="0.3">
      <c r="C576" s="24"/>
      <c r="D576" s="24"/>
      <c r="E576" s="24"/>
      <c r="F576" s="24"/>
      <c r="G576" s="24"/>
      <c r="H576" s="24"/>
    </row>
    <row r="577" spans="3:8" x14ac:dyDescent="0.3">
      <c r="C577" s="24"/>
      <c r="D577" s="24"/>
      <c r="E577" s="24"/>
      <c r="F577" s="24"/>
      <c r="G577" s="24"/>
      <c r="H577" s="24"/>
    </row>
    <row r="578" spans="3:8" x14ac:dyDescent="0.3">
      <c r="C578" s="24"/>
      <c r="D578" s="24"/>
      <c r="E578" s="24"/>
      <c r="F578" s="24"/>
      <c r="G578" s="24"/>
      <c r="H578" s="24"/>
    </row>
    <row r="579" spans="3:8" x14ac:dyDescent="0.3">
      <c r="C579" s="24"/>
      <c r="D579" s="24"/>
      <c r="E579" s="24"/>
      <c r="F579" s="24"/>
      <c r="G579" s="24"/>
      <c r="H579" s="24"/>
    </row>
    <row r="580" spans="3:8" x14ac:dyDescent="0.3">
      <c r="C580" s="24"/>
      <c r="D580" s="24"/>
      <c r="E580" s="24"/>
      <c r="F580" s="24"/>
      <c r="G580" s="24"/>
      <c r="H580" s="24"/>
    </row>
    <row r="581" spans="3:8" x14ac:dyDescent="0.3">
      <c r="C581" s="24"/>
      <c r="D581" s="24"/>
      <c r="E581" s="24"/>
      <c r="F581" s="24"/>
      <c r="G581" s="24"/>
      <c r="H581" s="24"/>
    </row>
    <row r="582" spans="3:8" x14ac:dyDescent="0.3">
      <c r="C582" s="24"/>
      <c r="D582" s="24"/>
      <c r="E582" s="24"/>
      <c r="F582" s="24"/>
      <c r="G582" s="24"/>
      <c r="H582" s="24"/>
    </row>
    <row r="583" spans="3:8" x14ac:dyDescent="0.3">
      <c r="C583" s="24"/>
      <c r="D583" s="24"/>
      <c r="E583" s="24"/>
      <c r="F583" s="24"/>
      <c r="G583" s="24"/>
      <c r="H583" s="24"/>
    </row>
    <row r="584" spans="3:8" x14ac:dyDescent="0.3">
      <c r="C584" s="24"/>
      <c r="D584" s="24"/>
      <c r="E584" s="24"/>
      <c r="F584" s="24"/>
      <c r="G584" s="24"/>
      <c r="H584" s="24"/>
    </row>
    <row r="585" spans="3:8" x14ac:dyDescent="0.3">
      <c r="C585" s="24"/>
      <c r="D585" s="24"/>
      <c r="E585" s="24"/>
      <c r="F585" s="24"/>
      <c r="G585" s="24"/>
      <c r="H585" s="24"/>
    </row>
    <row r="586" spans="3:8" x14ac:dyDescent="0.3">
      <c r="C586" s="24"/>
      <c r="D586" s="24"/>
      <c r="E586" s="24"/>
      <c r="F586" s="24"/>
      <c r="G586" s="24"/>
      <c r="H586" s="24"/>
    </row>
    <row r="587" spans="3:8" x14ac:dyDescent="0.3">
      <c r="C587" s="24"/>
      <c r="D587" s="24"/>
      <c r="E587" s="24"/>
      <c r="F587" s="24"/>
      <c r="G587" s="24"/>
      <c r="H587" s="24"/>
    </row>
    <row r="588" spans="3:8" x14ac:dyDescent="0.3">
      <c r="C588" s="24"/>
      <c r="D588" s="24"/>
      <c r="E588" s="24"/>
      <c r="F588" s="24"/>
      <c r="G588" s="24"/>
      <c r="H588" s="24"/>
    </row>
    <row r="589" spans="3:8" x14ac:dyDescent="0.3">
      <c r="C589" s="24"/>
      <c r="D589" s="24"/>
      <c r="E589" s="24"/>
      <c r="F589" s="24"/>
      <c r="G589" s="24"/>
      <c r="H589" s="24"/>
    </row>
    <row r="590" spans="3:8" x14ac:dyDescent="0.3">
      <c r="C590" s="24"/>
      <c r="D590" s="24"/>
      <c r="E590" s="24"/>
      <c r="F590" s="24"/>
      <c r="G590" s="24"/>
      <c r="H590" s="24"/>
    </row>
    <row r="591" spans="3:8" x14ac:dyDescent="0.3">
      <c r="C591" s="24"/>
      <c r="D591" s="24"/>
      <c r="E591" s="24"/>
      <c r="F591" s="24"/>
      <c r="G591" s="24"/>
      <c r="H591" s="24"/>
    </row>
    <row r="592" spans="3:8" x14ac:dyDescent="0.3">
      <c r="C592" s="24"/>
      <c r="D592" s="24"/>
      <c r="E592" s="24"/>
      <c r="F592" s="24"/>
      <c r="G592" s="24"/>
      <c r="H592" s="24"/>
    </row>
    <row r="593" spans="3:8" x14ac:dyDescent="0.3">
      <c r="C593" s="24"/>
      <c r="D593" s="24"/>
      <c r="E593" s="24"/>
      <c r="F593" s="24"/>
      <c r="G593" s="24"/>
      <c r="H593" s="24"/>
    </row>
    <row r="594" spans="3:8" x14ac:dyDescent="0.3">
      <c r="C594" s="24"/>
      <c r="D594" s="24"/>
      <c r="E594" s="24"/>
      <c r="F594" s="24"/>
      <c r="G594" s="24"/>
      <c r="H594" s="24"/>
    </row>
    <row r="595" spans="3:8" x14ac:dyDescent="0.3">
      <c r="C595" s="24"/>
      <c r="D595" s="24"/>
      <c r="E595" s="24"/>
      <c r="F595" s="24"/>
      <c r="G595" s="24"/>
      <c r="H595" s="24"/>
    </row>
    <row r="596" spans="3:8" x14ac:dyDescent="0.3">
      <c r="C596" s="24"/>
      <c r="D596" s="24"/>
      <c r="E596" s="24"/>
      <c r="F596" s="24"/>
      <c r="G596" s="24"/>
      <c r="H596" s="24"/>
    </row>
    <row r="597" spans="3:8" x14ac:dyDescent="0.3">
      <c r="C597" s="24"/>
      <c r="D597" s="24"/>
      <c r="E597" s="24"/>
      <c r="F597" s="24"/>
      <c r="G597" s="24"/>
      <c r="H597" s="24"/>
    </row>
    <row r="598" spans="3:8" x14ac:dyDescent="0.3">
      <c r="C598" s="24"/>
      <c r="D598" s="24"/>
      <c r="E598" s="24"/>
      <c r="F598" s="24"/>
      <c r="G598" s="24"/>
      <c r="H598" s="24"/>
    </row>
    <row r="599" spans="3:8" x14ac:dyDescent="0.3">
      <c r="C599" s="24"/>
      <c r="D599" s="24"/>
      <c r="E599" s="24"/>
      <c r="F599" s="24"/>
      <c r="G599" s="24"/>
      <c r="H599" s="24"/>
    </row>
    <row r="600" spans="3:8" x14ac:dyDescent="0.3">
      <c r="C600" s="24"/>
      <c r="D600" s="24"/>
      <c r="E600" s="24"/>
      <c r="F600" s="24"/>
      <c r="G600" s="24"/>
      <c r="H600" s="24"/>
    </row>
    <row r="601" spans="3:8" x14ac:dyDescent="0.3">
      <c r="C601" s="24"/>
      <c r="D601" s="24"/>
      <c r="E601" s="24"/>
      <c r="F601" s="24"/>
      <c r="G601" s="24"/>
      <c r="H601" s="24"/>
    </row>
    <row r="602" spans="3:8" x14ac:dyDescent="0.3">
      <c r="C602" s="24"/>
      <c r="D602" s="24"/>
      <c r="E602" s="24"/>
      <c r="F602" s="24"/>
      <c r="G602" s="24"/>
      <c r="H602" s="24"/>
    </row>
    <row r="603" spans="3:8" x14ac:dyDescent="0.3">
      <c r="C603" s="24"/>
      <c r="D603" s="24"/>
      <c r="E603" s="24"/>
      <c r="F603" s="24"/>
      <c r="G603" s="24"/>
      <c r="H603" s="24"/>
    </row>
    <row r="604" spans="3:8" x14ac:dyDescent="0.3">
      <c r="C604" s="24"/>
      <c r="D604" s="24"/>
      <c r="E604" s="24"/>
      <c r="F604" s="24"/>
      <c r="G604" s="24"/>
      <c r="H604" s="24"/>
    </row>
    <row r="605" spans="3:8" x14ac:dyDescent="0.3">
      <c r="C605" s="24"/>
      <c r="D605" s="24"/>
      <c r="E605" s="24"/>
      <c r="F605" s="24"/>
      <c r="G605" s="24"/>
      <c r="H605" s="24"/>
    </row>
    <row r="606" spans="3:8" x14ac:dyDescent="0.3">
      <c r="C606" s="24"/>
      <c r="D606" s="24"/>
      <c r="E606" s="24"/>
      <c r="F606" s="24"/>
      <c r="G606" s="24"/>
      <c r="H606" s="24"/>
    </row>
    <row r="607" spans="3:8" x14ac:dyDescent="0.3">
      <c r="C607" s="24"/>
      <c r="D607" s="24"/>
      <c r="E607" s="24"/>
      <c r="F607" s="24"/>
      <c r="G607" s="24"/>
      <c r="H607" s="24"/>
    </row>
    <row r="608" spans="3:8" x14ac:dyDescent="0.3">
      <c r="C608" s="24"/>
      <c r="D608" s="24"/>
      <c r="E608" s="24"/>
      <c r="F608" s="24"/>
      <c r="G608" s="24"/>
      <c r="H608" s="24"/>
    </row>
    <row r="609" spans="3:8" x14ac:dyDescent="0.3">
      <c r="C609" s="24"/>
      <c r="D609" s="24"/>
      <c r="E609" s="24"/>
      <c r="F609" s="24"/>
      <c r="G609" s="24"/>
      <c r="H609" s="24"/>
    </row>
    <row r="610" spans="3:8" x14ac:dyDescent="0.3">
      <c r="C610" s="24"/>
      <c r="D610" s="24"/>
      <c r="E610" s="24"/>
      <c r="F610" s="24"/>
      <c r="G610" s="24"/>
      <c r="H610" s="24"/>
    </row>
    <row r="611" spans="3:8" x14ac:dyDescent="0.3">
      <c r="C611" s="24"/>
      <c r="D611" s="24"/>
      <c r="E611" s="24"/>
      <c r="F611" s="24"/>
      <c r="G611" s="24"/>
      <c r="H611" s="24"/>
    </row>
    <row r="612" spans="3:8" x14ac:dyDescent="0.3">
      <c r="C612" s="24"/>
      <c r="D612" s="24"/>
      <c r="E612" s="24"/>
      <c r="F612" s="24"/>
      <c r="G612" s="24"/>
      <c r="H612" s="24"/>
    </row>
    <row r="613" spans="3:8" x14ac:dyDescent="0.3">
      <c r="C613" s="24"/>
      <c r="D613" s="24"/>
      <c r="E613" s="24"/>
      <c r="F613" s="24"/>
      <c r="G613" s="24"/>
      <c r="H613" s="24"/>
    </row>
    <row r="614" spans="3:8" x14ac:dyDescent="0.3">
      <c r="C614" s="24"/>
      <c r="D614" s="24"/>
      <c r="E614" s="24"/>
      <c r="F614" s="24"/>
      <c r="G614" s="24"/>
      <c r="H614" s="24"/>
    </row>
    <row r="615" spans="3:8" x14ac:dyDescent="0.3">
      <c r="C615" s="24"/>
      <c r="D615" s="24"/>
      <c r="E615" s="24"/>
      <c r="F615" s="24"/>
      <c r="G615" s="24"/>
      <c r="H615" s="24"/>
    </row>
    <row r="616" spans="3:8" x14ac:dyDescent="0.3">
      <c r="C616" s="24"/>
      <c r="D616" s="24"/>
      <c r="E616" s="24"/>
      <c r="F616" s="24"/>
      <c r="G616" s="24"/>
      <c r="H616" s="24"/>
    </row>
    <row r="617" spans="3:8" x14ac:dyDescent="0.3">
      <c r="C617" s="24"/>
      <c r="D617" s="24"/>
      <c r="E617" s="24"/>
      <c r="F617" s="24"/>
      <c r="G617" s="24"/>
      <c r="H617" s="24"/>
    </row>
    <row r="618" spans="3:8" x14ac:dyDescent="0.3">
      <c r="C618" s="24"/>
      <c r="D618" s="24"/>
      <c r="E618" s="24"/>
      <c r="F618" s="24"/>
      <c r="G618" s="24"/>
      <c r="H618" s="24"/>
    </row>
    <row r="619" spans="3:8" x14ac:dyDescent="0.3">
      <c r="C619" s="24"/>
      <c r="D619" s="24"/>
      <c r="E619" s="24"/>
      <c r="F619" s="24"/>
      <c r="G619" s="24"/>
      <c r="H619" s="24"/>
    </row>
    <row r="620" spans="3:8" x14ac:dyDescent="0.3">
      <c r="C620" s="24"/>
      <c r="D620" s="24"/>
      <c r="E620" s="24"/>
      <c r="F620" s="24"/>
      <c r="G620" s="24"/>
      <c r="H620" s="24"/>
    </row>
    <row r="621" spans="3:8" x14ac:dyDescent="0.3">
      <c r="C621" s="24"/>
      <c r="D621" s="24"/>
      <c r="E621" s="24"/>
      <c r="F621" s="24"/>
      <c r="G621" s="24"/>
      <c r="H621" s="24"/>
    </row>
    <row r="622" spans="3:8" x14ac:dyDescent="0.3">
      <c r="C622" s="24"/>
      <c r="D622" s="24"/>
      <c r="E622" s="24"/>
      <c r="F622" s="24"/>
      <c r="G622" s="24"/>
      <c r="H622" s="24"/>
    </row>
    <row r="623" spans="3:8" x14ac:dyDescent="0.3">
      <c r="C623" s="24"/>
      <c r="D623" s="24"/>
      <c r="E623" s="24"/>
      <c r="F623" s="24"/>
      <c r="G623" s="24"/>
      <c r="H623" s="24"/>
    </row>
    <row r="624" spans="3:8" x14ac:dyDescent="0.3">
      <c r="C624" s="24"/>
      <c r="D624" s="24"/>
      <c r="E624" s="24"/>
      <c r="F624" s="24"/>
      <c r="G624" s="24"/>
      <c r="H624" s="24"/>
    </row>
    <row r="625" spans="3:8" x14ac:dyDescent="0.3">
      <c r="C625" s="24"/>
      <c r="D625" s="24"/>
      <c r="E625" s="24"/>
      <c r="F625" s="24"/>
      <c r="G625" s="24"/>
      <c r="H625" s="24"/>
    </row>
    <row r="626" spans="3:8" x14ac:dyDescent="0.3">
      <c r="C626" s="24"/>
      <c r="D626" s="24"/>
      <c r="E626" s="24"/>
      <c r="F626" s="24"/>
      <c r="G626" s="24"/>
      <c r="H626" s="24"/>
    </row>
    <row r="627" spans="3:8" x14ac:dyDescent="0.3">
      <c r="C627" s="24"/>
      <c r="D627" s="24"/>
      <c r="E627" s="24"/>
      <c r="F627" s="24"/>
      <c r="G627" s="24"/>
      <c r="H627" s="24"/>
    </row>
    <row r="628" spans="3:8" x14ac:dyDescent="0.3">
      <c r="C628" s="24"/>
      <c r="D628" s="24"/>
      <c r="E628" s="24"/>
      <c r="F628" s="24"/>
      <c r="G628" s="24"/>
      <c r="H628" s="24"/>
    </row>
    <row r="629" spans="3:8" x14ac:dyDescent="0.3">
      <c r="C629" s="24"/>
      <c r="D629" s="24"/>
      <c r="E629" s="24"/>
      <c r="F629" s="24"/>
      <c r="G629" s="24"/>
      <c r="H629" s="24"/>
    </row>
    <row r="630" spans="3:8" x14ac:dyDescent="0.3">
      <c r="C630" s="24"/>
      <c r="D630" s="24"/>
      <c r="E630" s="24"/>
      <c r="F630" s="24"/>
      <c r="G630" s="24"/>
      <c r="H630" s="24"/>
    </row>
    <row r="631" spans="3:8" x14ac:dyDescent="0.3">
      <c r="C631" s="24"/>
      <c r="D631" s="24"/>
      <c r="E631" s="24"/>
      <c r="F631" s="24"/>
      <c r="G631" s="24"/>
      <c r="H631" s="24"/>
    </row>
    <row r="632" spans="3:8" x14ac:dyDescent="0.3">
      <c r="C632" s="24"/>
      <c r="D632" s="24"/>
      <c r="E632" s="24"/>
      <c r="F632" s="24"/>
      <c r="G632" s="24"/>
      <c r="H632" s="24"/>
    </row>
    <row r="633" spans="3:8" x14ac:dyDescent="0.3">
      <c r="C633" s="24"/>
      <c r="D633" s="24"/>
      <c r="E633" s="24"/>
      <c r="F633" s="24"/>
      <c r="G633" s="24"/>
      <c r="H633" s="24"/>
    </row>
    <row r="634" spans="3:8" x14ac:dyDescent="0.3">
      <c r="C634" s="24"/>
      <c r="D634" s="24"/>
      <c r="E634" s="24"/>
      <c r="F634" s="24"/>
      <c r="G634" s="24"/>
      <c r="H634" s="24"/>
    </row>
    <row r="635" spans="3:8" x14ac:dyDescent="0.3">
      <c r="C635" s="24"/>
      <c r="D635" s="24"/>
      <c r="E635" s="24"/>
      <c r="F635" s="24"/>
      <c r="G635" s="24"/>
      <c r="H635" s="24"/>
    </row>
    <row r="636" spans="3:8" x14ac:dyDescent="0.3">
      <c r="C636" s="24"/>
      <c r="D636" s="24"/>
      <c r="E636" s="24"/>
      <c r="F636" s="24"/>
      <c r="G636" s="24"/>
      <c r="H636" s="24"/>
    </row>
    <row r="637" spans="3:8" x14ac:dyDescent="0.3">
      <c r="C637" s="24"/>
      <c r="D637" s="24"/>
      <c r="E637" s="24"/>
      <c r="F637" s="24"/>
      <c r="G637" s="24"/>
      <c r="H637" s="24"/>
    </row>
    <row r="638" spans="3:8" x14ac:dyDescent="0.3">
      <c r="C638" s="24"/>
      <c r="D638" s="24"/>
      <c r="E638" s="24"/>
      <c r="F638" s="24"/>
      <c r="G638" s="24"/>
      <c r="H638" s="24"/>
    </row>
    <row r="639" spans="3:8" x14ac:dyDescent="0.3">
      <c r="C639" s="24"/>
      <c r="D639" s="24"/>
      <c r="E639" s="24"/>
      <c r="F639" s="24"/>
      <c r="G639" s="24"/>
      <c r="H639" s="24"/>
    </row>
    <row r="640" spans="3:8" x14ac:dyDescent="0.3">
      <c r="C640" s="24"/>
      <c r="D640" s="24"/>
      <c r="E640" s="24"/>
      <c r="F640" s="24"/>
      <c r="G640" s="24"/>
      <c r="H640" s="24"/>
    </row>
    <row r="641" spans="3:8" x14ac:dyDescent="0.3">
      <c r="C641" s="24"/>
      <c r="D641" s="24"/>
      <c r="E641" s="24"/>
      <c r="F641" s="24"/>
      <c r="G641" s="24"/>
      <c r="H641" s="24"/>
    </row>
    <row r="642" spans="3:8" x14ac:dyDescent="0.3">
      <c r="C642" s="24"/>
      <c r="D642" s="24"/>
      <c r="E642" s="24"/>
      <c r="F642" s="24"/>
      <c r="G642" s="24"/>
      <c r="H642" s="24"/>
    </row>
    <row r="643" spans="3:8" x14ac:dyDescent="0.3">
      <c r="C643" s="24"/>
      <c r="D643" s="24"/>
      <c r="E643" s="24"/>
      <c r="F643" s="24"/>
      <c r="G643" s="24"/>
      <c r="H643" s="24"/>
    </row>
    <row r="644" spans="3:8" x14ac:dyDescent="0.3">
      <c r="C644" s="24"/>
      <c r="D644" s="24"/>
      <c r="E644" s="24"/>
      <c r="F644" s="24"/>
      <c r="G644" s="24"/>
      <c r="H644" s="24"/>
    </row>
    <row r="645" spans="3:8" x14ac:dyDescent="0.3">
      <c r="C645" s="24"/>
      <c r="D645" s="24"/>
      <c r="E645" s="24"/>
      <c r="F645" s="24"/>
      <c r="G645" s="24"/>
      <c r="H645" s="24"/>
    </row>
    <row r="646" spans="3:8" x14ac:dyDescent="0.3">
      <c r="C646" s="24"/>
      <c r="D646" s="24"/>
      <c r="E646" s="24"/>
      <c r="F646" s="24"/>
      <c r="G646" s="24"/>
      <c r="H646" s="24"/>
    </row>
    <row r="647" spans="3:8" x14ac:dyDescent="0.3">
      <c r="C647" s="24"/>
      <c r="D647" s="24"/>
      <c r="E647" s="24"/>
      <c r="F647" s="24"/>
      <c r="G647" s="24"/>
      <c r="H647" s="24"/>
    </row>
    <row r="648" spans="3:8" x14ac:dyDescent="0.3">
      <c r="C648" s="24"/>
      <c r="D648" s="24"/>
      <c r="E648" s="24"/>
      <c r="F648" s="24"/>
      <c r="G648" s="24"/>
      <c r="H648" s="24"/>
    </row>
    <row r="649" spans="3:8" x14ac:dyDescent="0.3">
      <c r="C649" s="24"/>
      <c r="D649" s="24"/>
      <c r="E649" s="24"/>
      <c r="F649" s="24"/>
      <c r="G649" s="24"/>
      <c r="H649" s="24"/>
    </row>
    <row r="650" spans="3:8" x14ac:dyDescent="0.3">
      <c r="C650" s="24"/>
      <c r="D650" s="24"/>
      <c r="E650" s="24"/>
      <c r="F650" s="24"/>
      <c r="G650" s="24"/>
      <c r="H650" s="24"/>
    </row>
    <row r="651" spans="3:8" x14ac:dyDescent="0.3">
      <c r="C651" s="24"/>
      <c r="D651" s="24"/>
      <c r="E651" s="24"/>
      <c r="F651" s="24"/>
      <c r="G651" s="24"/>
      <c r="H651" s="24"/>
    </row>
    <row r="652" spans="3:8" x14ac:dyDescent="0.3">
      <c r="C652" s="24"/>
      <c r="D652" s="24"/>
      <c r="E652" s="24"/>
      <c r="F652" s="24"/>
      <c r="G652" s="24"/>
      <c r="H652" s="24"/>
    </row>
    <row r="653" spans="3:8" x14ac:dyDescent="0.3">
      <c r="C653" s="24"/>
      <c r="D653" s="24"/>
      <c r="E653" s="24"/>
      <c r="F653" s="24"/>
      <c r="G653" s="24"/>
      <c r="H653" s="24"/>
    </row>
    <row r="654" spans="3:8" x14ac:dyDescent="0.3">
      <c r="C654" s="24"/>
      <c r="D654" s="24"/>
      <c r="E654" s="24"/>
      <c r="F654" s="24"/>
      <c r="G654" s="24"/>
      <c r="H654" s="24"/>
    </row>
    <row r="655" spans="3:8" x14ac:dyDescent="0.3">
      <c r="C655" s="24"/>
      <c r="D655" s="24"/>
      <c r="E655" s="24"/>
      <c r="F655" s="24"/>
      <c r="G655" s="24"/>
      <c r="H655" s="24"/>
    </row>
    <row r="656" spans="3:8" x14ac:dyDescent="0.3">
      <c r="C656" s="24"/>
      <c r="D656" s="24"/>
      <c r="E656" s="24"/>
      <c r="F656" s="24"/>
      <c r="G656" s="24"/>
      <c r="H656" s="24"/>
    </row>
    <row r="657" spans="3:8" x14ac:dyDescent="0.3">
      <c r="C657" s="24"/>
      <c r="D657" s="24"/>
      <c r="E657" s="24"/>
      <c r="F657" s="24"/>
      <c r="G657" s="24"/>
      <c r="H657" s="24"/>
    </row>
    <row r="658" spans="3:8" x14ac:dyDescent="0.3">
      <c r="C658" s="24"/>
      <c r="D658" s="24"/>
      <c r="E658" s="24"/>
      <c r="F658" s="24"/>
      <c r="G658" s="24"/>
      <c r="H658" s="24"/>
    </row>
    <row r="659" spans="3:8" x14ac:dyDescent="0.3">
      <c r="C659" s="24"/>
      <c r="D659" s="24"/>
      <c r="E659" s="24"/>
      <c r="F659" s="24"/>
      <c r="G659" s="24"/>
      <c r="H659" s="24"/>
    </row>
    <row r="660" spans="3:8" x14ac:dyDescent="0.3">
      <c r="C660" s="24"/>
      <c r="D660" s="24"/>
      <c r="E660" s="24"/>
      <c r="F660" s="24"/>
      <c r="G660" s="24"/>
      <c r="H660" s="24"/>
    </row>
    <row r="661" spans="3:8" x14ac:dyDescent="0.3">
      <c r="C661" s="24"/>
      <c r="D661" s="24"/>
      <c r="E661" s="24"/>
      <c r="F661" s="24"/>
      <c r="G661" s="24"/>
      <c r="H661" s="24"/>
    </row>
    <row r="662" spans="3:8" x14ac:dyDescent="0.3">
      <c r="C662" s="24"/>
      <c r="D662" s="24"/>
      <c r="E662" s="24"/>
      <c r="F662" s="24"/>
      <c r="G662" s="24"/>
      <c r="H662" s="24"/>
    </row>
    <row r="663" spans="3:8" x14ac:dyDescent="0.3">
      <c r="C663" s="24"/>
      <c r="D663" s="24"/>
      <c r="E663" s="24"/>
      <c r="F663" s="24"/>
      <c r="G663" s="24"/>
      <c r="H663" s="24"/>
    </row>
    <row r="664" spans="3:8" x14ac:dyDescent="0.3">
      <c r="C664" s="24"/>
      <c r="D664" s="24"/>
      <c r="E664" s="24"/>
      <c r="F664" s="24"/>
      <c r="G664" s="24"/>
      <c r="H664" s="24"/>
    </row>
    <row r="665" spans="3:8" x14ac:dyDescent="0.3">
      <c r="C665" s="24"/>
      <c r="D665" s="24"/>
      <c r="E665" s="24"/>
      <c r="F665" s="24"/>
      <c r="G665" s="24"/>
      <c r="H665" s="24"/>
    </row>
    <row r="666" spans="3:8" x14ac:dyDescent="0.3">
      <c r="C666" s="24"/>
      <c r="D666" s="24"/>
      <c r="E666" s="24"/>
      <c r="F666" s="24"/>
      <c r="G666" s="24"/>
      <c r="H666" s="24"/>
    </row>
    <row r="667" spans="3:8" x14ac:dyDescent="0.3">
      <c r="C667" s="24"/>
      <c r="D667" s="24"/>
      <c r="E667" s="24"/>
      <c r="F667" s="24"/>
      <c r="G667" s="24"/>
      <c r="H667" s="24"/>
    </row>
    <row r="668" spans="3:8" x14ac:dyDescent="0.3">
      <c r="C668" s="24"/>
      <c r="D668" s="24"/>
      <c r="E668" s="24"/>
      <c r="F668" s="24"/>
      <c r="G668" s="24"/>
      <c r="H668" s="24"/>
    </row>
    <row r="669" spans="3:8" x14ac:dyDescent="0.3">
      <c r="C669" s="24"/>
      <c r="D669" s="24"/>
      <c r="E669" s="24"/>
      <c r="F669" s="24"/>
      <c r="G669" s="24"/>
      <c r="H669" s="24"/>
    </row>
    <row r="670" spans="3:8" x14ac:dyDescent="0.3">
      <c r="C670" s="24"/>
      <c r="D670" s="24"/>
      <c r="E670" s="24"/>
      <c r="F670" s="24"/>
      <c r="G670" s="24"/>
      <c r="H670" s="24"/>
    </row>
    <row r="671" spans="3:8" x14ac:dyDescent="0.3">
      <c r="C671" s="24"/>
      <c r="D671" s="24"/>
      <c r="E671" s="24"/>
      <c r="F671" s="24"/>
      <c r="G671" s="24"/>
      <c r="H671" s="24"/>
    </row>
    <row r="672" spans="3:8" x14ac:dyDescent="0.3">
      <c r="C672" s="24"/>
      <c r="D672" s="24"/>
      <c r="E672" s="24"/>
      <c r="F672" s="24"/>
      <c r="G672" s="24"/>
      <c r="H672" s="24"/>
    </row>
    <row r="673" spans="3:8" x14ac:dyDescent="0.3">
      <c r="C673" s="24"/>
      <c r="D673" s="24"/>
      <c r="E673" s="24"/>
      <c r="F673" s="24"/>
      <c r="G673" s="24"/>
      <c r="H673" s="24"/>
    </row>
    <row r="674" spans="3:8" x14ac:dyDescent="0.3">
      <c r="C674" s="24"/>
      <c r="D674" s="24"/>
      <c r="E674" s="24"/>
      <c r="F674" s="24"/>
      <c r="G674" s="24"/>
      <c r="H674" s="24"/>
    </row>
    <row r="675" spans="3:8" x14ac:dyDescent="0.3">
      <c r="C675" s="24"/>
      <c r="D675" s="24"/>
      <c r="E675" s="24"/>
      <c r="F675" s="24"/>
      <c r="G675" s="24"/>
      <c r="H675" s="24"/>
    </row>
    <row r="676" spans="3:8" x14ac:dyDescent="0.3">
      <c r="C676" s="24"/>
      <c r="D676" s="24"/>
      <c r="E676" s="24"/>
      <c r="F676" s="24"/>
      <c r="G676" s="24"/>
      <c r="H676" s="24"/>
    </row>
    <row r="677" spans="3:8" x14ac:dyDescent="0.3">
      <c r="C677" s="24"/>
      <c r="D677" s="24"/>
      <c r="E677" s="24"/>
      <c r="F677" s="24"/>
      <c r="G677" s="24"/>
      <c r="H677" s="24"/>
    </row>
    <row r="678" spans="3:8" x14ac:dyDescent="0.3">
      <c r="C678" s="24"/>
      <c r="D678" s="24"/>
      <c r="E678" s="24"/>
      <c r="F678" s="24"/>
      <c r="G678" s="24"/>
      <c r="H678" s="24"/>
    </row>
    <row r="679" spans="3:8" x14ac:dyDescent="0.3">
      <c r="C679" s="24"/>
      <c r="D679" s="24"/>
      <c r="E679" s="24"/>
      <c r="F679" s="24"/>
      <c r="G679" s="24"/>
      <c r="H679" s="24"/>
    </row>
    <row r="680" spans="3:8" x14ac:dyDescent="0.3">
      <c r="C680" s="24"/>
      <c r="D680" s="24"/>
      <c r="E680" s="24"/>
      <c r="F680" s="24"/>
      <c r="G680" s="24"/>
      <c r="H680" s="24"/>
    </row>
    <row r="681" spans="3:8" x14ac:dyDescent="0.3">
      <c r="C681" s="24"/>
      <c r="D681" s="24"/>
      <c r="E681" s="24"/>
      <c r="F681" s="24"/>
      <c r="G681" s="24"/>
      <c r="H681" s="24"/>
    </row>
    <row r="682" spans="3:8" x14ac:dyDescent="0.3">
      <c r="C682" s="24"/>
      <c r="D682" s="24"/>
      <c r="E682" s="24"/>
      <c r="F682" s="24"/>
      <c r="G682" s="24"/>
      <c r="H682" s="24"/>
    </row>
    <row r="683" spans="3:8" x14ac:dyDescent="0.3">
      <c r="C683" s="24"/>
      <c r="D683" s="24"/>
      <c r="E683" s="24"/>
      <c r="F683" s="24"/>
      <c r="G683" s="24"/>
      <c r="H683" s="24"/>
    </row>
    <row r="684" spans="3:8" x14ac:dyDescent="0.3">
      <c r="C684" s="24"/>
      <c r="D684" s="24"/>
      <c r="E684" s="24"/>
      <c r="F684" s="24"/>
      <c r="G684" s="24"/>
      <c r="H684" s="24"/>
    </row>
    <row r="685" spans="3:8" x14ac:dyDescent="0.3">
      <c r="C685" s="24"/>
      <c r="D685" s="24"/>
      <c r="E685" s="24"/>
      <c r="F685" s="24"/>
      <c r="G685" s="24"/>
      <c r="H685" s="24"/>
    </row>
    <row r="686" spans="3:8" x14ac:dyDescent="0.3">
      <c r="C686" s="24"/>
      <c r="D686" s="24"/>
      <c r="E686" s="24"/>
      <c r="F686" s="24"/>
      <c r="G686" s="24"/>
      <c r="H686" s="24"/>
    </row>
    <row r="687" spans="3:8" x14ac:dyDescent="0.3">
      <c r="C687" s="24"/>
      <c r="D687" s="24"/>
      <c r="E687" s="24"/>
      <c r="F687" s="24"/>
      <c r="G687" s="24"/>
      <c r="H687" s="24"/>
    </row>
    <row r="688" spans="3:8" x14ac:dyDescent="0.3">
      <c r="C688" s="24"/>
      <c r="D688" s="24"/>
      <c r="E688" s="24"/>
      <c r="F688" s="24"/>
      <c r="G688" s="24"/>
      <c r="H688" s="24"/>
    </row>
    <row r="689" spans="3:8" x14ac:dyDescent="0.3">
      <c r="C689" s="24"/>
      <c r="D689" s="24"/>
      <c r="E689" s="24"/>
      <c r="F689" s="24"/>
      <c r="G689" s="24"/>
      <c r="H689" s="24"/>
    </row>
    <row r="690" spans="3:8" x14ac:dyDescent="0.3">
      <c r="C690" s="24"/>
      <c r="D690" s="24"/>
      <c r="E690" s="24"/>
      <c r="F690" s="24"/>
      <c r="G690" s="24"/>
      <c r="H690" s="24"/>
    </row>
    <row r="691" spans="3:8" x14ac:dyDescent="0.3">
      <c r="C691" s="24"/>
      <c r="D691" s="24"/>
      <c r="E691" s="24"/>
      <c r="F691" s="24"/>
      <c r="G691" s="24"/>
      <c r="H691" s="24"/>
    </row>
    <row r="692" spans="3:8" x14ac:dyDescent="0.3">
      <c r="C692" s="24"/>
      <c r="D692" s="24"/>
      <c r="E692" s="24"/>
      <c r="F692" s="24"/>
      <c r="G692" s="24"/>
      <c r="H692" s="24"/>
    </row>
    <row r="693" spans="3:8" x14ac:dyDescent="0.3">
      <c r="C693" s="24"/>
      <c r="D693" s="24"/>
      <c r="E693" s="24"/>
      <c r="F693" s="24"/>
      <c r="G693" s="24"/>
      <c r="H693" s="24"/>
    </row>
    <row r="694" spans="3:8" x14ac:dyDescent="0.3">
      <c r="C694" s="24"/>
      <c r="D694" s="24"/>
      <c r="E694" s="24"/>
      <c r="F694" s="24"/>
      <c r="G694" s="24"/>
      <c r="H694" s="24"/>
    </row>
    <row r="695" spans="3:8" x14ac:dyDescent="0.3">
      <c r="C695" s="24"/>
      <c r="D695" s="24"/>
      <c r="E695" s="24"/>
      <c r="F695" s="24"/>
      <c r="G695" s="24"/>
      <c r="H695" s="24"/>
    </row>
    <row r="696" spans="3:8" x14ac:dyDescent="0.3">
      <c r="C696" s="24"/>
      <c r="D696" s="24"/>
      <c r="E696" s="24"/>
      <c r="F696" s="24"/>
      <c r="G696" s="24"/>
      <c r="H696" s="24"/>
    </row>
    <row r="697" spans="3:8" x14ac:dyDescent="0.3">
      <c r="C697" s="24"/>
      <c r="D697" s="24"/>
      <c r="E697" s="24"/>
      <c r="F697" s="24"/>
      <c r="G697" s="24"/>
      <c r="H697" s="24"/>
    </row>
    <row r="698" spans="3:8" x14ac:dyDescent="0.3">
      <c r="C698" s="24"/>
      <c r="D698" s="24"/>
      <c r="E698" s="24"/>
      <c r="F698" s="24"/>
      <c r="G698" s="24"/>
      <c r="H698" s="24"/>
    </row>
    <row r="699" spans="3:8" x14ac:dyDescent="0.3">
      <c r="C699" s="24"/>
      <c r="D699" s="24"/>
      <c r="E699" s="24"/>
      <c r="F699" s="24"/>
      <c r="G699" s="24"/>
      <c r="H699" s="24"/>
    </row>
    <row r="700" spans="3:8" x14ac:dyDescent="0.3">
      <c r="C700" s="24"/>
      <c r="D700" s="24"/>
      <c r="E700" s="24"/>
      <c r="F700" s="24"/>
      <c r="G700" s="24"/>
      <c r="H700" s="24"/>
    </row>
    <row r="701" spans="3:8" x14ac:dyDescent="0.3">
      <c r="C701" s="24"/>
      <c r="D701" s="24"/>
      <c r="E701" s="24"/>
      <c r="F701" s="24"/>
      <c r="G701" s="24"/>
      <c r="H701" s="24"/>
    </row>
    <row r="702" spans="3:8" x14ac:dyDescent="0.3">
      <c r="C702" s="24"/>
      <c r="D702" s="24"/>
      <c r="E702" s="24"/>
      <c r="F702" s="24"/>
      <c r="G702" s="24"/>
      <c r="H702" s="24"/>
    </row>
    <row r="703" spans="3:8" x14ac:dyDescent="0.3">
      <c r="C703" s="24"/>
      <c r="D703" s="24"/>
      <c r="E703" s="24"/>
      <c r="F703" s="24"/>
      <c r="G703" s="24"/>
      <c r="H703" s="24"/>
    </row>
    <row r="704" spans="3:8" x14ac:dyDescent="0.3">
      <c r="C704" s="24"/>
      <c r="D704" s="24"/>
      <c r="E704" s="24"/>
      <c r="F704" s="24"/>
      <c r="G704" s="24"/>
      <c r="H704" s="24"/>
    </row>
    <row r="705" spans="3:8" x14ac:dyDescent="0.3">
      <c r="C705" s="24"/>
      <c r="D705" s="24"/>
      <c r="E705" s="24"/>
      <c r="F705" s="24"/>
      <c r="G705" s="24"/>
      <c r="H705" s="24"/>
    </row>
    <row r="706" spans="3:8" x14ac:dyDescent="0.3">
      <c r="C706" s="24"/>
      <c r="D706" s="24"/>
      <c r="E706" s="24"/>
      <c r="F706" s="24"/>
      <c r="G706" s="24"/>
      <c r="H706" s="24"/>
    </row>
    <row r="707" spans="3:8" x14ac:dyDescent="0.3">
      <c r="C707" s="24"/>
      <c r="D707" s="24"/>
      <c r="E707" s="24"/>
      <c r="F707" s="24"/>
      <c r="G707" s="24"/>
      <c r="H707" s="24"/>
    </row>
    <row r="708" spans="3:8" x14ac:dyDescent="0.3">
      <c r="C708" s="24"/>
      <c r="D708" s="24"/>
      <c r="E708" s="24"/>
      <c r="F708" s="24"/>
      <c r="G708" s="24"/>
      <c r="H708" s="24"/>
    </row>
    <row r="709" spans="3:8" x14ac:dyDescent="0.3">
      <c r="C709" s="24"/>
      <c r="D709" s="24"/>
      <c r="E709" s="24"/>
      <c r="F709" s="24"/>
      <c r="G709" s="24"/>
      <c r="H709" s="24"/>
    </row>
    <row r="710" spans="3:8" x14ac:dyDescent="0.3">
      <c r="C710" s="24"/>
      <c r="D710" s="24"/>
      <c r="E710" s="24"/>
      <c r="F710" s="24"/>
      <c r="G710" s="24"/>
      <c r="H710" s="24"/>
    </row>
    <row r="711" spans="3:8" x14ac:dyDescent="0.3">
      <c r="C711" s="24"/>
      <c r="D711" s="24"/>
      <c r="E711" s="24"/>
      <c r="F711" s="24"/>
      <c r="G711" s="24"/>
      <c r="H711" s="24"/>
    </row>
    <row r="712" spans="3:8" x14ac:dyDescent="0.3">
      <c r="C712" s="24"/>
      <c r="D712" s="24"/>
      <c r="E712" s="24"/>
      <c r="F712" s="24"/>
      <c r="G712" s="24"/>
      <c r="H712" s="24"/>
    </row>
    <row r="713" spans="3:8" x14ac:dyDescent="0.3">
      <c r="C713" s="24"/>
      <c r="D713" s="24"/>
      <c r="E713" s="24"/>
      <c r="F713" s="24"/>
      <c r="G713" s="24"/>
      <c r="H713" s="24"/>
    </row>
    <row r="714" spans="3:8" x14ac:dyDescent="0.3">
      <c r="C714" s="24"/>
      <c r="D714" s="24"/>
      <c r="E714" s="24"/>
      <c r="F714" s="24"/>
      <c r="G714" s="24"/>
      <c r="H714" s="24"/>
    </row>
    <row r="715" spans="3:8" x14ac:dyDescent="0.3">
      <c r="C715" s="24"/>
      <c r="D715" s="24"/>
      <c r="E715" s="24"/>
      <c r="F715" s="24"/>
      <c r="G715" s="24"/>
      <c r="H715" s="24"/>
    </row>
    <row r="716" spans="3:8" x14ac:dyDescent="0.3">
      <c r="C716" s="24"/>
      <c r="D716" s="24"/>
      <c r="E716" s="24"/>
      <c r="F716" s="24"/>
      <c r="G716" s="24"/>
      <c r="H716" s="24"/>
    </row>
    <row r="717" spans="3:8" x14ac:dyDescent="0.3">
      <c r="C717" s="24"/>
      <c r="D717" s="24"/>
      <c r="E717" s="24"/>
      <c r="F717" s="24"/>
      <c r="G717" s="24"/>
      <c r="H717" s="24"/>
    </row>
    <row r="718" spans="3:8" x14ac:dyDescent="0.3">
      <c r="C718" s="24"/>
      <c r="D718" s="24"/>
      <c r="E718" s="24"/>
      <c r="F718" s="24"/>
      <c r="G718" s="24"/>
      <c r="H718" s="24"/>
    </row>
    <row r="719" spans="3:8" x14ac:dyDescent="0.3">
      <c r="C719" s="24"/>
      <c r="D719" s="24"/>
      <c r="E719" s="24"/>
      <c r="F719" s="24"/>
      <c r="G719" s="24"/>
      <c r="H719" s="24"/>
    </row>
    <row r="720" spans="3:8" x14ac:dyDescent="0.3">
      <c r="C720" s="24"/>
      <c r="D720" s="24"/>
      <c r="E720" s="24"/>
      <c r="F720" s="24"/>
      <c r="G720" s="24"/>
      <c r="H720" s="24"/>
    </row>
    <row r="721" spans="3:8" x14ac:dyDescent="0.3">
      <c r="C721" s="24"/>
      <c r="D721" s="24"/>
      <c r="E721" s="24"/>
      <c r="F721" s="24"/>
      <c r="G721" s="24"/>
      <c r="H721" s="24"/>
    </row>
    <row r="722" spans="3:8" x14ac:dyDescent="0.3">
      <c r="C722" s="24"/>
      <c r="D722" s="24"/>
      <c r="E722" s="24"/>
      <c r="F722" s="24"/>
      <c r="G722" s="24"/>
      <c r="H722" s="24"/>
    </row>
    <row r="723" spans="3:8" x14ac:dyDescent="0.3">
      <c r="C723" s="24"/>
      <c r="D723" s="24"/>
      <c r="E723" s="24"/>
      <c r="F723" s="24"/>
      <c r="G723" s="24"/>
      <c r="H723" s="24"/>
    </row>
    <row r="724" spans="3:8" x14ac:dyDescent="0.3">
      <c r="C724" s="24"/>
      <c r="D724" s="24"/>
      <c r="E724" s="24"/>
      <c r="F724" s="24"/>
      <c r="G724" s="24"/>
      <c r="H724" s="24"/>
    </row>
    <row r="725" spans="3:8" x14ac:dyDescent="0.3">
      <c r="C725" s="24"/>
      <c r="D725" s="24"/>
      <c r="E725" s="24"/>
      <c r="F725" s="24"/>
      <c r="G725" s="24"/>
      <c r="H725" s="24"/>
    </row>
    <row r="726" spans="3:8" x14ac:dyDescent="0.3">
      <c r="C726" s="24"/>
      <c r="D726" s="24"/>
      <c r="E726" s="24"/>
      <c r="F726" s="24"/>
      <c r="G726" s="24"/>
      <c r="H726" s="24"/>
    </row>
    <row r="727" spans="3:8" x14ac:dyDescent="0.3">
      <c r="C727" s="24"/>
      <c r="D727" s="24"/>
      <c r="E727" s="24"/>
      <c r="F727" s="24"/>
      <c r="G727" s="24"/>
      <c r="H727" s="24"/>
    </row>
    <row r="728" spans="3:8" x14ac:dyDescent="0.3">
      <c r="C728" s="24"/>
      <c r="D728" s="24"/>
      <c r="E728" s="24"/>
      <c r="F728" s="24"/>
      <c r="G728" s="24"/>
      <c r="H728" s="24"/>
    </row>
    <row r="729" spans="3:8" x14ac:dyDescent="0.3">
      <c r="C729" s="24"/>
      <c r="D729" s="24"/>
      <c r="E729" s="24"/>
      <c r="F729" s="24"/>
      <c r="G729" s="24"/>
      <c r="H729" s="24"/>
    </row>
    <row r="730" spans="3:8" x14ac:dyDescent="0.3">
      <c r="C730" s="24"/>
      <c r="D730" s="24"/>
      <c r="E730" s="24"/>
      <c r="F730" s="24"/>
      <c r="G730" s="24"/>
      <c r="H730" s="24"/>
    </row>
    <row r="731" spans="3:8" x14ac:dyDescent="0.3">
      <c r="C731" s="24"/>
      <c r="D731" s="24"/>
      <c r="E731" s="24"/>
      <c r="F731" s="24"/>
      <c r="G731" s="24"/>
      <c r="H731" s="24"/>
    </row>
    <row r="732" spans="3:8" x14ac:dyDescent="0.3">
      <c r="C732" s="24"/>
      <c r="D732" s="24"/>
      <c r="E732" s="24"/>
      <c r="F732" s="24"/>
      <c r="G732" s="24"/>
      <c r="H732" s="24"/>
    </row>
    <row r="733" spans="3:8" x14ac:dyDescent="0.3">
      <c r="C733" s="24"/>
      <c r="D733" s="24"/>
      <c r="E733" s="24"/>
      <c r="F733" s="24"/>
      <c r="G733" s="24"/>
      <c r="H733" s="24"/>
    </row>
    <row r="734" spans="3:8" x14ac:dyDescent="0.3">
      <c r="C734" s="24"/>
      <c r="D734" s="24"/>
      <c r="E734" s="24"/>
      <c r="F734" s="24"/>
      <c r="G734" s="24"/>
      <c r="H734" s="24"/>
    </row>
    <row r="735" spans="3:8" x14ac:dyDescent="0.3">
      <c r="C735" s="24"/>
      <c r="D735" s="24"/>
      <c r="E735" s="24"/>
      <c r="F735" s="24"/>
      <c r="G735" s="24"/>
      <c r="H735" s="24"/>
    </row>
    <row r="736" spans="3:8" x14ac:dyDescent="0.3">
      <c r="C736" s="24"/>
      <c r="D736" s="24"/>
      <c r="E736" s="24"/>
      <c r="F736" s="24"/>
      <c r="G736" s="24"/>
      <c r="H736" s="24"/>
    </row>
    <row r="737" spans="3:8" x14ac:dyDescent="0.3">
      <c r="C737" s="24"/>
      <c r="D737" s="24"/>
      <c r="E737" s="24"/>
      <c r="F737" s="24"/>
      <c r="G737" s="24"/>
      <c r="H737" s="24"/>
    </row>
    <row r="738" spans="3:8" x14ac:dyDescent="0.3">
      <c r="C738" s="24"/>
      <c r="D738" s="24"/>
      <c r="E738" s="24"/>
      <c r="F738" s="24"/>
      <c r="G738" s="24"/>
      <c r="H738" s="24"/>
    </row>
    <row r="739" spans="3:8" x14ac:dyDescent="0.3">
      <c r="C739" s="24"/>
      <c r="D739" s="24"/>
      <c r="E739" s="24"/>
      <c r="F739" s="24"/>
      <c r="G739" s="24"/>
      <c r="H739" s="24"/>
    </row>
    <row r="740" spans="3:8" x14ac:dyDescent="0.3">
      <c r="C740" s="24"/>
      <c r="D740" s="24"/>
      <c r="E740" s="24"/>
      <c r="F740" s="24"/>
      <c r="G740" s="24"/>
      <c r="H740" s="24"/>
    </row>
    <row r="741" spans="3:8" x14ac:dyDescent="0.3">
      <c r="C741" s="24"/>
      <c r="D741" s="24"/>
      <c r="E741" s="24"/>
      <c r="F741" s="24"/>
      <c r="G741" s="24"/>
      <c r="H741" s="24"/>
    </row>
    <row r="742" spans="3:8" x14ac:dyDescent="0.3">
      <c r="C742" s="24"/>
      <c r="D742" s="24"/>
      <c r="E742" s="24"/>
      <c r="F742" s="24"/>
      <c r="G742" s="24"/>
      <c r="H742" s="24"/>
    </row>
    <row r="743" spans="3:8" x14ac:dyDescent="0.3">
      <c r="C743" s="24"/>
      <c r="D743" s="24"/>
      <c r="E743" s="24"/>
      <c r="F743" s="24"/>
      <c r="G743" s="24"/>
      <c r="H743" s="24"/>
    </row>
    <row r="744" spans="3:8" x14ac:dyDescent="0.3">
      <c r="C744" s="24"/>
      <c r="D744" s="24"/>
      <c r="E744" s="24"/>
      <c r="F744" s="24"/>
      <c r="G744" s="24"/>
      <c r="H744" s="24"/>
    </row>
    <row r="745" spans="3:8" x14ac:dyDescent="0.3">
      <c r="C745" s="24"/>
      <c r="D745" s="24"/>
      <c r="E745" s="24"/>
      <c r="F745" s="24"/>
      <c r="G745" s="24"/>
      <c r="H745" s="24"/>
    </row>
    <row r="746" spans="3:8" x14ac:dyDescent="0.3">
      <c r="C746" s="24"/>
      <c r="D746" s="24"/>
      <c r="E746" s="24"/>
      <c r="F746" s="24"/>
      <c r="G746" s="24"/>
      <c r="H746" s="24"/>
    </row>
    <row r="747" spans="3:8" x14ac:dyDescent="0.3">
      <c r="C747" s="24"/>
      <c r="D747" s="24"/>
      <c r="E747" s="24"/>
      <c r="F747" s="24"/>
      <c r="G747" s="24"/>
      <c r="H747" s="24"/>
    </row>
    <row r="748" spans="3:8" x14ac:dyDescent="0.3">
      <c r="C748" s="24"/>
      <c r="D748" s="24"/>
      <c r="E748" s="24"/>
      <c r="F748" s="24"/>
      <c r="G748" s="24"/>
      <c r="H748" s="24"/>
    </row>
  </sheetData>
  <sheetProtection algorithmName="SHA-512" hashValue="/VFZmKcXkX7gqrlOfG+eEGFVLXW3xOAxbAi5+2Y0OwkfEK5vvHnpnRxu5BjBys+61h2Yy53aX2MeCZC7Mw1omg==" saltValue="bUoPpGQAmeQuYL0bkaUZiw==" spinCount="100000" sheet="1" objects="1" scenarios="1" formatCells="0" formatColumns="0" formatRows="0" selectLockedCells="1"/>
  <mergeCells count="4">
    <mergeCell ref="B1:H1"/>
    <mergeCell ref="B2:H2"/>
    <mergeCell ref="B3:H3"/>
    <mergeCell ref="B4:H4"/>
  </mergeCells>
  <pageMargins left="0.7" right="0.7" top="0.75" bottom="0.75" header="0.3" footer="0.3"/>
  <pageSetup scale="71" fitToHeight="10" orientation="landscape" r:id="rId1"/>
  <headerFooter>
    <oddHeader>&amp;RExhibit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592B5-D845-4003-9B90-53B0B9D33B75}">
  <sheetPr>
    <pageSetUpPr fitToPage="1"/>
  </sheetPr>
  <dimension ref="A1:R56"/>
  <sheetViews>
    <sheetView workbookViewId="0">
      <selection activeCell="C7" sqref="C7"/>
    </sheetView>
  </sheetViews>
  <sheetFormatPr defaultColWidth="9.109375" defaultRowHeight="14.4" x14ac:dyDescent="0.3"/>
  <cols>
    <col min="1" max="1" width="10.33203125" style="7" customWidth="1"/>
    <col min="2" max="2" width="41.88671875" style="7" customWidth="1"/>
    <col min="3" max="8" width="19" style="7" customWidth="1"/>
    <col min="9" max="16384" width="9.109375" style="7"/>
  </cols>
  <sheetData>
    <row r="1" spans="1:8" x14ac:dyDescent="0.3">
      <c r="B1" s="276" t="str">
        <f>('Start Here'!B2)</f>
        <v>AURORA COUNTY</v>
      </c>
      <c r="C1" s="276"/>
      <c r="D1" s="276"/>
      <c r="E1" s="276"/>
      <c r="F1" s="276"/>
      <c r="G1" s="276"/>
      <c r="H1" s="276"/>
    </row>
    <row r="2" spans="1:8" x14ac:dyDescent="0.3">
      <c r="B2" s="274" t="s">
        <v>449</v>
      </c>
      <c r="C2" s="274"/>
      <c r="D2" s="274"/>
      <c r="E2" s="274"/>
      <c r="F2" s="274"/>
      <c r="G2" s="274"/>
      <c r="H2" s="274"/>
    </row>
    <row r="3" spans="1:8" x14ac:dyDescent="0.3">
      <c r="B3" s="274" t="s">
        <v>504</v>
      </c>
      <c r="C3" s="274"/>
      <c r="D3" s="274"/>
      <c r="E3" s="274"/>
      <c r="F3" s="274"/>
      <c r="G3" s="274"/>
      <c r="H3" s="274"/>
    </row>
    <row r="4" spans="1:8" x14ac:dyDescent="0.3">
      <c r="B4" s="277">
        <f>('Start Here'!B5)</f>
        <v>46022</v>
      </c>
      <c r="C4" s="277"/>
      <c r="D4" s="277"/>
      <c r="E4" s="277"/>
      <c r="F4" s="277"/>
      <c r="G4" s="277"/>
      <c r="H4" s="277"/>
    </row>
    <row r="5" spans="1:8" x14ac:dyDescent="0.3">
      <c r="B5" s="20"/>
      <c r="C5" s="55"/>
      <c r="D5" s="55"/>
      <c r="E5" s="55"/>
      <c r="F5" s="55"/>
      <c r="G5" s="55"/>
      <c r="H5" s="55"/>
    </row>
    <row r="6" spans="1:8" x14ac:dyDescent="0.3">
      <c r="B6" s="20"/>
      <c r="C6" s="279" t="s">
        <v>505</v>
      </c>
      <c r="D6" s="279"/>
      <c r="E6" s="279"/>
      <c r="F6" s="279"/>
      <c r="G6" s="55"/>
      <c r="H6" s="55"/>
    </row>
    <row r="7" spans="1:8" x14ac:dyDescent="0.3">
      <c r="B7" s="20"/>
      <c r="C7" s="42"/>
      <c r="D7" s="42"/>
      <c r="E7" s="42"/>
      <c r="F7" s="42"/>
      <c r="G7" s="55"/>
      <c r="H7" s="55" t="s">
        <v>506</v>
      </c>
    </row>
    <row r="8" spans="1:8" x14ac:dyDescent="0.3">
      <c r="B8" s="20"/>
      <c r="C8" s="56" t="s">
        <v>105</v>
      </c>
      <c r="D8" s="56" t="s">
        <v>105</v>
      </c>
      <c r="E8" s="56" t="s">
        <v>105</v>
      </c>
      <c r="F8" s="56" t="s">
        <v>105</v>
      </c>
      <c r="G8" s="56" t="s">
        <v>344</v>
      </c>
      <c r="H8" s="56" t="s">
        <v>507</v>
      </c>
    </row>
    <row r="9" spans="1:8" x14ac:dyDescent="0.3">
      <c r="B9" s="20" t="s">
        <v>107</v>
      </c>
      <c r="C9" s="23"/>
      <c r="D9" s="23"/>
      <c r="E9" s="23"/>
      <c r="F9" s="23"/>
      <c r="G9" s="23"/>
      <c r="H9" s="23"/>
    </row>
    <row r="10" spans="1:8" x14ac:dyDescent="0.3">
      <c r="B10" s="39" t="s">
        <v>522</v>
      </c>
      <c r="C10" s="23"/>
      <c r="D10" s="23"/>
      <c r="E10" s="23"/>
      <c r="F10" s="23"/>
      <c r="G10" s="23"/>
      <c r="H10" s="23"/>
    </row>
    <row r="11" spans="1:8" x14ac:dyDescent="0.3">
      <c r="A11" s="7">
        <v>101</v>
      </c>
      <c r="B11" s="47" t="s">
        <v>455</v>
      </c>
      <c r="C11" s="29"/>
      <c r="D11" s="29"/>
      <c r="E11" s="29"/>
      <c r="F11" s="29"/>
      <c r="G11" s="23">
        <f>SUM(C11:E11)</f>
        <v>0</v>
      </c>
      <c r="H11" s="29"/>
    </row>
    <row r="12" spans="1:8" x14ac:dyDescent="0.3">
      <c r="A12" s="7">
        <v>104</v>
      </c>
      <c r="B12" s="47" t="s">
        <v>114</v>
      </c>
      <c r="C12" s="29"/>
      <c r="D12" s="29"/>
      <c r="E12" s="29"/>
      <c r="F12" s="29"/>
      <c r="G12" s="23">
        <f>SUM(C12:E12)</f>
        <v>0</v>
      </c>
      <c r="H12" s="29"/>
    </row>
    <row r="13" spans="1:8" x14ac:dyDescent="0.3">
      <c r="A13" s="7">
        <v>105</v>
      </c>
      <c r="B13" s="47" t="s">
        <v>115</v>
      </c>
      <c r="C13" s="43"/>
      <c r="D13" s="43"/>
      <c r="E13" s="43"/>
      <c r="F13" s="43"/>
      <c r="G13" s="25">
        <f>SUM(C13:E13)</f>
        <v>0</v>
      </c>
      <c r="H13" s="43"/>
    </row>
    <row r="14" spans="1:8" x14ac:dyDescent="0.3">
      <c r="B14" s="39" t="s">
        <v>523</v>
      </c>
      <c r="C14" s="25">
        <f t="shared" ref="C14:H14" si="0">SUM(C11:C13)</f>
        <v>0</v>
      </c>
      <c r="D14" s="25">
        <f t="shared" si="0"/>
        <v>0</v>
      </c>
      <c r="E14" s="25">
        <f t="shared" si="0"/>
        <v>0</v>
      </c>
      <c r="F14" s="25">
        <f t="shared" si="0"/>
        <v>0</v>
      </c>
      <c r="G14" s="25">
        <f t="shared" si="0"/>
        <v>0</v>
      </c>
      <c r="H14" s="25">
        <f t="shared" si="0"/>
        <v>0</v>
      </c>
    </row>
    <row r="15" spans="1:8" x14ac:dyDescent="0.3">
      <c r="C15" s="23"/>
      <c r="D15" s="23"/>
      <c r="E15" s="23"/>
      <c r="F15" s="23"/>
      <c r="G15" s="23"/>
      <c r="H15" s="23"/>
    </row>
    <row r="16" spans="1:8" x14ac:dyDescent="0.3">
      <c r="B16" s="39" t="s">
        <v>524</v>
      </c>
      <c r="C16" s="23"/>
      <c r="D16" s="23"/>
      <c r="E16" s="23"/>
      <c r="F16" s="23"/>
      <c r="G16" s="23"/>
      <c r="H16" s="23"/>
    </row>
    <row r="17" spans="1:18" x14ac:dyDescent="0.3">
      <c r="A17" s="7">
        <v>107.1</v>
      </c>
      <c r="B17" s="47" t="s">
        <v>525</v>
      </c>
      <c r="C17" s="29"/>
      <c r="D17" s="29"/>
      <c r="E17" s="29"/>
      <c r="F17" s="29"/>
      <c r="G17" s="23">
        <f>SUM(C17:E17)</f>
        <v>0</v>
      </c>
      <c r="H17" s="29"/>
    </row>
    <row r="18" spans="1:18" x14ac:dyDescent="0.3">
      <c r="A18" s="7">
        <v>107.2</v>
      </c>
      <c r="B18" s="47" t="s">
        <v>117</v>
      </c>
      <c r="C18" s="43"/>
      <c r="D18" s="43"/>
      <c r="E18" s="43"/>
      <c r="F18" s="43"/>
      <c r="G18" s="25">
        <f>SUM(C18:E18)</f>
        <v>0</v>
      </c>
      <c r="H18" s="43"/>
    </row>
    <row r="19" spans="1:18" x14ac:dyDescent="0.3">
      <c r="B19" s="39" t="s">
        <v>526</v>
      </c>
      <c r="C19" s="25">
        <f t="shared" ref="C19:H19" si="1">+C17+C18</f>
        <v>0</v>
      </c>
      <c r="D19" s="25">
        <f t="shared" si="1"/>
        <v>0</v>
      </c>
      <c r="E19" s="25">
        <f t="shared" si="1"/>
        <v>0</v>
      </c>
      <c r="F19" s="25">
        <f t="shared" si="1"/>
        <v>0</v>
      </c>
      <c r="G19" s="25">
        <f t="shared" si="1"/>
        <v>0</v>
      </c>
      <c r="H19" s="25">
        <f t="shared" si="1"/>
        <v>0</v>
      </c>
    </row>
    <row r="20" spans="1:18" ht="15" thickBot="1" x14ac:dyDescent="0.35">
      <c r="B20" s="7" t="s">
        <v>108</v>
      </c>
      <c r="C20" s="27">
        <f t="shared" ref="C20:H20" si="2">+C19+C14</f>
        <v>0</v>
      </c>
      <c r="D20" s="27">
        <f t="shared" si="2"/>
        <v>0</v>
      </c>
      <c r="E20" s="27">
        <f t="shared" si="2"/>
        <v>0</v>
      </c>
      <c r="F20" s="27">
        <f t="shared" si="2"/>
        <v>0</v>
      </c>
      <c r="G20" s="27">
        <f t="shared" si="2"/>
        <v>0</v>
      </c>
      <c r="H20" s="27">
        <f t="shared" si="2"/>
        <v>0</v>
      </c>
    </row>
    <row r="21" spans="1:18" ht="15" thickTop="1" x14ac:dyDescent="0.3">
      <c r="C21" s="23"/>
      <c r="D21" s="23"/>
      <c r="E21" s="23"/>
      <c r="F21" s="23"/>
      <c r="G21" s="23"/>
      <c r="H21" s="23"/>
    </row>
    <row r="22" spans="1:18" x14ac:dyDescent="0.3">
      <c r="B22" s="63" t="s">
        <v>356</v>
      </c>
      <c r="C22" s="23"/>
      <c r="D22" s="23"/>
      <c r="E22" s="23"/>
      <c r="F22" s="23"/>
      <c r="G22" s="23"/>
      <c r="H22" s="23"/>
      <c r="I22" s="15"/>
      <c r="J22" s="15"/>
      <c r="K22" s="15"/>
      <c r="L22" s="15"/>
      <c r="M22" s="15"/>
      <c r="N22" s="15"/>
      <c r="O22" s="15"/>
      <c r="P22" s="15"/>
      <c r="Q22" s="15"/>
      <c r="R22" s="15"/>
    </row>
    <row r="23" spans="1:18" x14ac:dyDescent="0.3">
      <c r="A23" s="44">
        <v>263.2</v>
      </c>
      <c r="B23" s="120" t="s">
        <v>527</v>
      </c>
      <c r="C23" s="23"/>
      <c r="D23" s="23"/>
      <c r="E23" s="23"/>
      <c r="F23" s="23"/>
      <c r="G23" s="23"/>
      <c r="H23" s="23"/>
      <c r="I23" s="15"/>
      <c r="J23" s="15"/>
      <c r="K23" s="15"/>
      <c r="L23" s="15"/>
      <c r="M23" s="15"/>
      <c r="N23" s="15"/>
      <c r="O23" s="15"/>
      <c r="P23" s="15"/>
      <c r="Q23" s="15"/>
      <c r="R23" s="15"/>
    </row>
    <row r="24" spans="1:18" x14ac:dyDescent="0.3">
      <c r="A24" s="7">
        <v>263.20999999999998</v>
      </c>
      <c r="B24" s="47" t="s">
        <v>528</v>
      </c>
      <c r="C24" s="29"/>
      <c r="D24" s="29"/>
      <c r="E24" s="29"/>
      <c r="F24" s="29"/>
      <c r="G24" s="23">
        <f>SUM(C24:E24)</f>
        <v>0</v>
      </c>
      <c r="H24" s="29"/>
      <c r="I24" s="15"/>
      <c r="J24" s="15"/>
      <c r="K24" s="15"/>
      <c r="L24" s="15"/>
      <c r="M24" s="15"/>
      <c r="N24" s="15"/>
      <c r="O24" s="15"/>
      <c r="P24" s="15"/>
      <c r="Q24" s="15"/>
      <c r="R24" s="15"/>
    </row>
    <row r="25" spans="1:18" x14ac:dyDescent="0.3">
      <c r="A25" s="7">
        <v>263.22000000000003</v>
      </c>
      <c r="B25" s="48" t="s">
        <v>529</v>
      </c>
      <c r="C25" s="29"/>
      <c r="D25" s="29"/>
      <c r="E25" s="29"/>
      <c r="F25" s="29"/>
      <c r="G25" s="23">
        <f t="shared" ref="G25:G33" si="3">SUM(C25:E25)</f>
        <v>0</v>
      </c>
      <c r="H25" s="29"/>
      <c r="I25" s="15"/>
      <c r="J25" s="15"/>
      <c r="K25" s="15"/>
      <c r="L25" s="15"/>
      <c r="M25" s="15"/>
      <c r="N25" s="15"/>
      <c r="O25" s="15"/>
      <c r="P25" s="15"/>
      <c r="Q25" s="15"/>
      <c r="R25" s="15"/>
    </row>
    <row r="26" spans="1:18" x14ac:dyDescent="0.3">
      <c r="A26" s="7">
        <v>263.23</v>
      </c>
      <c r="B26" s="48" t="s">
        <v>530</v>
      </c>
      <c r="C26" s="29"/>
      <c r="D26" s="29"/>
      <c r="E26" s="29"/>
      <c r="F26" s="29"/>
      <c r="G26" s="23">
        <f t="shared" si="3"/>
        <v>0</v>
      </c>
      <c r="H26" s="29"/>
      <c r="I26" s="15"/>
      <c r="J26" s="15"/>
      <c r="K26" s="15"/>
      <c r="L26" s="15"/>
      <c r="M26" s="15"/>
      <c r="N26" s="15"/>
      <c r="O26" s="15"/>
      <c r="P26" s="15"/>
      <c r="Q26" s="15"/>
      <c r="R26" s="15"/>
    </row>
    <row r="27" spans="1:18" x14ac:dyDescent="0.3">
      <c r="A27" s="7">
        <v>263.24</v>
      </c>
      <c r="B27" s="48" t="s">
        <v>531</v>
      </c>
      <c r="C27" s="29"/>
      <c r="D27" s="29"/>
      <c r="E27" s="29"/>
      <c r="F27" s="29"/>
      <c r="G27" s="23">
        <f t="shared" si="3"/>
        <v>0</v>
      </c>
      <c r="H27" s="29"/>
      <c r="I27" s="15"/>
      <c r="J27" s="15"/>
      <c r="K27" s="15"/>
      <c r="L27" s="15"/>
      <c r="M27" s="15"/>
      <c r="N27" s="15"/>
      <c r="O27" s="15"/>
      <c r="P27" s="15"/>
      <c r="Q27" s="15"/>
      <c r="R27" s="15"/>
    </row>
    <row r="28" spans="1:18" x14ac:dyDescent="0.3">
      <c r="A28" s="7">
        <v>263.25</v>
      </c>
      <c r="B28" s="48" t="s">
        <v>532</v>
      </c>
      <c r="C28" s="29"/>
      <c r="D28" s="29"/>
      <c r="E28" s="29"/>
      <c r="F28" s="29"/>
      <c r="G28" s="23">
        <f t="shared" si="3"/>
        <v>0</v>
      </c>
      <c r="H28" s="29"/>
      <c r="I28" s="15"/>
      <c r="J28" s="15"/>
      <c r="K28" s="15"/>
      <c r="L28" s="15"/>
      <c r="M28" s="15"/>
      <c r="N28" s="15"/>
      <c r="O28" s="15"/>
      <c r="P28" s="15"/>
      <c r="Q28" s="15"/>
      <c r="R28" s="15"/>
    </row>
    <row r="29" spans="1:18" x14ac:dyDescent="0.3">
      <c r="A29" s="7">
        <v>263.26</v>
      </c>
      <c r="B29" s="48" t="s">
        <v>533</v>
      </c>
      <c r="C29" s="29"/>
      <c r="D29" s="29"/>
      <c r="E29" s="29"/>
      <c r="F29" s="29"/>
      <c r="G29" s="23">
        <f t="shared" si="3"/>
        <v>0</v>
      </c>
      <c r="H29" s="29"/>
      <c r="I29" s="15"/>
      <c r="J29" s="15"/>
      <c r="K29" s="15"/>
      <c r="L29" s="15"/>
      <c r="M29" s="15"/>
      <c r="N29" s="15"/>
      <c r="O29" s="15"/>
      <c r="P29" s="15"/>
      <c r="Q29" s="15"/>
      <c r="R29" s="15"/>
    </row>
    <row r="30" spans="1:18" x14ac:dyDescent="0.3">
      <c r="A30" s="7">
        <v>263.27</v>
      </c>
      <c r="B30" s="48" t="s">
        <v>534</v>
      </c>
      <c r="C30" s="29"/>
      <c r="D30" s="29"/>
      <c r="E30" s="29"/>
      <c r="F30" s="29"/>
      <c r="G30" s="23">
        <f t="shared" si="3"/>
        <v>0</v>
      </c>
      <c r="H30" s="29"/>
      <c r="I30" s="15"/>
      <c r="J30" s="15"/>
      <c r="K30" s="15"/>
      <c r="L30" s="15"/>
      <c r="M30" s="15"/>
      <c r="N30" s="15"/>
      <c r="O30" s="15"/>
      <c r="P30" s="15"/>
      <c r="Q30" s="15"/>
      <c r="R30" s="15"/>
    </row>
    <row r="31" spans="1:18" x14ac:dyDescent="0.3">
      <c r="A31" s="7">
        <v>263.27999999999997</v>
      </c>
      <c r="B31" s="48" t="s">
        <v>535</v>
      </c>
      <c r="C31" s="29"/>
      <c r="D31" s="29"/>
      <c r="E31" s="29"/>
      <c r="F31" s="29"/>
      <c r="G31" s="23">
        <f t="shared" si="3"/>
        <v>0</v>
      </c>
      <c r="H31" s="29"/>
      <c r="I31" s="15"/>
      <c r="J31" s="15"/>
      <c r="K31" s="15"/>
      <c r="L31" s="15"/>
      <c r="M31" s="15"/>
      <c r="N31" s="15"/>
      <c r="O31" s="15"/>
      <c r="P31" s="15"/>
      <c r="Q31" s="15"/>
      <c r="R31" s="15"/>
    </row>
    <row r="32" spans="1:18" x14ac:dyDescent="0.3">
      <c r="A32" s="7">
        <v>263.29000000000002</v>
      </c>
      <c r="B32" s="48" t="s">
        <v>536</v>
      </c>
      <c r="C32" s="29"/>
      <c r="D32" s="29"/>
      <c r="E32" s="29"/>
      <c r="F32" s="29"/>
      <c r="G32" s="23">
        <f t="shared" si="3"/>
        <v>0</v>
      </c>
      <c r="H32" s="29"/>
      <c r="I32" s="15"/>
      <c r="J32" s="15"/>
      <c r="K32" s="15"/>
      <c r="L32" s="15"/>
      <c r="M32" s="15"/>
      <c r="N32" s="15"/>
      <c r="O32" s="15"/>
      <c r="P32" s="15"/>
      <c r="Q32" s="15"/>
      <c r="R32" s="15"/>
    </row>
    <row r="33" spans="1:18" x14ac:dyDescent="0.3">
      <c r="A33" s="44">
        <v>263.89999999999998</v>
      </c>
      <c r="B33" s="120" t="s">
        <v>537</v>
      </c>
      <c r="C33" s="43"/>
      <c r="D33" s="43"/>
      <c r="E33" s="43"/>
      <c r="F33" s="43"/>
      <c r="G33" s="25">
        <f t="shared" si="3"/>
        <v>0</v>
      </c>
      <c r="H33" s="43"/>
      <c r="I33" s="15"/>
      <c r="J33" s="15"/>
      <c r="K33" s="15"/>
      <c r="L33" s="15"/>
      <c r="M33" s="15"/>
      <c r="N33" s="15"/>
      <c r="O33" s="15"/>
      <c r="P33" s="15"/>
      <c r="Q33" s="15"/>
      <c r="R33" s="15"/>
    </row>
    <row r="34" spans="1:18" ht="15" thickBot="1" x14ac:dyDescent="0.35">
      <c r="B34" s="98" t="s">
        <v>357</v>
      </c>
      <c r="C34" s="41">
        <f t="shared" ref="C34:H34" si="4">SUM(C24:C33)</f>
        <v>0</v>
      </c>
      <c r="D34" s="41">
        <f t="shared" si="4"/>
        <v>0</v>
      </c>
      <c r="E34" s="41">
        <f t="shared" si="4"/>
        <v>0</v>
      </c>
      <c r="F34" s="41">
        <f t="shared" si="4"/>
        <v>0</v>
      </c>
      <c r="G34" s="41">
        <f t="shared" si="4"/>
        <v>0</v>
      </c>
      <c r="H34" s="41">
        <f t="shared" si="4"/>
        <v>0</v>
      </c>
      <c r="I34" s="15"/>
      <c r="J34" s="15"/>
      <c r="K34" s="15"/>
      <c r="L34" s="15"/>
      <c r="M34" s="15"/>
      <c r="N34" s="15"/>
      <c r="O34" s="15"/>
      <c r="P34" s="15"/>
      <c r="Q34" s="15"/>
      <c r="R34" s="15"/>
    </row>
    <row r="35" spans="1:18" ht="15" thickTop="1" x14ac:dyDescent="0.3">
      <c r="C35" s="23"/>
      <c r="D35" s="23"/>
      <c r="E35" s="23"/>
      <c r="F35" s="23"/>
      <c r="G35" s="23"/>
      <c r="H35" s="23"/>
      <c r="I35" s="15"/>
      <c r="J35" s="15"/>
      <c r="K35" s="15"/>
      <c r="L35" s="15"/>
      <c r="M35" s="15"/>
      <c r="N35" s="15"/>
      <c r="O35" s="15"/>
      <c r="P35" s="15"/>
      <c r="Q35" s="15"/>
      <c r="R35" s="15"/>
    </row>
    <row r="36" spans="1:18" x14ac:dyDescent="0.3">
      <c r="I36" s="15"/>
      <c r="J36" s="15"/>
      <c r="K36" s="15"/>
      <c r="L36" s="15"/>
      <c r="M36" s="15"/>
      <c r="N36" s="15"/>
      <c r="O36" s="15"/>
      <c r="P36" s="15"/>
      <c r="Q36" s="15"/>
      <c r="R36" s="15"/>
    </row>
    <row r="37" spans="1:18" x14ac:dyDescent="0.3">
      <c r="B37" s="7" t="s">
        <v>339</v>
      </c>
      <c r="C37" s="23"/>
      <c r="D37" s="23"/>
      <c r="E37" s="23"/>
      <c r="F37" s="23"/>
      <c r="G37" s="23"/>
      <c r="H37" s="23"/>
      <c r="I37" s="15"/>
      <c r="J37" s="15"/>
      <c r="K37" s="15"/>
      <c r="L37" s="15"/>
      <c r="M37" s="15"/>
      <c r="N37" s="15"/>
      <c r="O37" s="15"/>
      <c r="P37" s="15"/>
      <c r="Q37" s="15"/>
      <c r="R37" s="15"/>
    </row>
    <row r="38" spans="1:18" x14ac:dyDescent="0.3">
      <c r="I38" s="15"/>
      <c r="J38" s="15"/>
      <c r="K38" s="15"/>
      <c r="L38" s="15"/>
      <c r="M38" s="15"/>
      <c r="N38" s="15"/>
      <c r="O38" s="15"/>
      <c r="P38" s="15"/>
      <c r="Q38" s="15"/>
      <c r="R38" s="15"/>
    </row>
    <row r="39" spans="1:18" x14ac:dyDescent="0.3">
      <c r="C39" s="23"/>
      <c r="D39" s="23"/>
      <c r="E39" s="23"/>
      <c r="F39" s="23"/>
      <c r="G39" s="23"/>
      <c r="H39" s="23"/>
      <c r="I39" s="15"/>
      <c r="J39" s="15"/>
      <c r="K39" s="15"/>
      <c r="L39" s="15"/>
      <c r="M39" s="15"/>
      <c r="N39" s="15"/>
      <c r="O39" s="15"/>
      <c r="P39" s="15"/>
      <c r="Q39" s="15"/>
      <c r="R39" s="15"/>
    </row>
    <row r="40" spans="1:18" x14ac:dyDescent="0.3">
      <c r="C40" s="23"/>
      <c r="D40" s="23"/>
      <c r="E40" s="23"/>
      <c r="F40" s="23"/>
      <c r="G40" s="23"/>
      <c r="H40" s="23"/>
      <c r="I40" s="15"/>
      <c r="J40" s="15"/>
      <c r="K40" s="15"/>
      <c r="L40" s="15"/>
      <c r="M40" s="15"/>
      <c r="N40" s="15"/>
      <c r="O40" s="15"/>
      <c r="P40" s="15"/>
      <c r="Q40" s="15"/>
      <c r="R40" s="15"/>
    </row>
    <row r="41" spans="1:18" x14ac:dyDescent="0.3">
      <c r="C41" s="23"/>
      <c r="D41" s="23"/>
      <c r="E41" s="23"/>
      <c r="F41" s="23"/>
      <c r="G41" s="23"/>
      <c r="H41" s="23"/>
      <c r="I41" s="15"/>
      <c r="J41" s="15"/>
      <c r="K41" s="15"/>
      <c r="L41" s="15"/>
      <c r="M41" s="15"/>
      <c r="N41" s="15"/>
      <c r="O41" s="15"/>
      <c r="P41" s="15"/>
      <c r="Q41" s="15"/>
      <c r="R41" s="15"/>
    </row>
    <row r="42" spans="1:18" x14ac:dyDescent="0.3">
      <c r="C42" s="23"/>
      <c r="D42" s="23"/>
      <c r="E42" s="23"/>
      <c r="F42" s="23"/>
      <c r="G42" s="23"/>
      <c r="H42" s="23"/>
      <c r="I42" s="15"/>
      <c r="J42" s="15"/>
      <c r="K42" s="15"/>
      <c r="L42" s="15"/>
      <c r="M42" s="15"/>
      <c r="N42" s="15"/>
      <c r="O42" s="15"/>
      <c r="P42" s="15"/>
      <c r="Q42" s="15"/>
      <c r="R42" s="15"/>
    </row>
    <row r="43" spans="1:18" x14ac:dyDescent="0.3">
      <c r="C43" s="23"/>
      <c r="D43" s="23"/>
      <c r="E43" s="23"/>
      <c r="F43" s="23"/>
      <c r="G43" s="23"/>
      <c r="H43" s="23"/>
      <c r="I43" s="15"/>
      <c r="J43" s="15"/>
      <c r="K43" s="15"/>
      <c r="L43" s="15"/>
      <c r="M43" s="15"/>
      <c r="N43" s="15"/>
      <c r="O43" s="15"/>
      <c r="P43" s="15"/>
      <c r="Q43" s="15"/>
      <c r="R43" s="15"/>
    </row>
    <row r="44" spans="1:18" x14ac:dyDescent="0.3">
      <c r="C44" s="23"/>
      <c r="D44" s="23"/>
      <c r="E44" s="23"/>
      <c r="F44" s="23"/>
      <c r="G44" s="23"/>
      <c r="H44" s="23"/>
      <c r="I44" s="15"/>
      <c r="J44" s="15"/>
      <c r="K44" s="15"/>
      <c r="L44" s="15"/>
      <c r="M44" s="15"/>
      <c r="N44" s="15"/>
      <c r="O44" s="15"/>
      <c r="P44" s="15"/>
      <c r="Q44" s="15"/>
      <c r="R44" s="15"/>
    </row>
    <row r="45" spans="1:18" x14ac:dyDescent="0.3">
      <c r="C45" s="23"/>
      <c r="D45" s="23"/>
      <c r="E45" s="23"/>
      <c r="F45" s="23"/>
      <c r="G45" s="23"/>
      <c r="H45" s="23"/>
      <c r="I45" s="15"/>
      <c r="J45" s="15"/>
      <c r="K45" s="15"/>
      <c r="L45" s="15"/>
      <c r="M45" s="15"/>
      <c r="N45" s="15"/>
      <c r="O45" s="15"/>
      <c r="P45" s="15"/>
      <c r="Q45" s="15"/>
      <c r="R45" s="15"/>
    </row>
    <row r="46" spans="1:18" x14ac:dyDescent="0.3">
      <c r="C46" s="23"/>
      <c r="D46" s="23"/>
      <c r="E46" s="23"/>
      <c r="F46" s="23"/>
      <c r="G46" s="23"/>
      <c r="H46" s="23"/>
      <c r="I46" s="15"/>
      <c r="J46" s="15"/>
      <c r="K46" s="15"/>
      <c r="L46" s="15"/>
      <c r="M46" s="15"/>
      <c r="N46" s="15"/>
      <c r="O46" s="15"/>
      <c r="P46" s="15"/>
      <c r="Q46" s="15"/>
      <c r="R46" s="15"/>
    </row>
    <row r="47" spans="1:18" x14ac:dyDescent="0.3">
      <c r="C47" s="23"/>
      <c r="D47" s="23"/>
      <c r="E47" s="23"/>
      <c r="F47" s="23"/>
      <c r="G47" s="23"/>
      <c r="H47" s="23"/>
      <c r="I47" s="15"/>
      <c r="J47" s="15"/>
      <c r="K47" s="15"/>
      <c r="L47" s="15"/>
      <c r="M47" s="15"/>
      <c r="N47" s="15"/>
      <c r="O47" s="15"/>
      <c r="P47" s="15"/>
      <c r="Q47" s="15"/>
      <c r="R47" s="15"/>
    </row>
    <row r="48" spans="1:18" x14ac:dyDescent="0.3">
      <c r="C48" s="23"/>
      <c r="D48" s="23"/>
      <c r="E48" s="23"/>
      <c r="F48" s="23"/>
      <c r="G48" s="23"/>
      <c r="H48" s="23"/>
      <c r="I48" s="15"/>
      <c r="J48" s="15"/>
      <c r="K48" s="15"/>
      <c r="L48" s="15"/>
      <c r="M48" s="15"/>
      <c r="N48" s="15"/>
      <c r="O48" s="15"/>
      <c r="P48" s="15"/>
      <c r="Q48" s="15"/>
      <c r="R48" s="15"/>
    </row>
    <row r="49" spans="3:18" x14ac:dyDescent="0.3">
      <c r="C49" s="23"/>
      <c r="D49" s="23"/>
      <c r="E49" s="23"/>
      <c r="F49" s="23"/>
      <c r="G49" s="23"/>
      <c r="H49" s="23"/>
      <c r="I49" s="15"/>
      <c r="J49" s="15"/>
      <c r="K49" s="15"/>
      <c r="L49" s="15"/>
      <c r="M49" s="15"/>
      <c r="N49" s="15"/>
      <c r="O49" s="15"/>
      <c r="P49" s="15"/>
      <c r="Q49" s="15"/>
      <c r="R49" s="15"/>
    </row>
    <row r="50" spans="3:18" x14ac:dyDescent="0.3">
      <c r="C50" s="23"/>
      <c r="D50" s="23"/>
      <c r="E50" s="23"/>
      <c r="F50" s="23"/>
      <c r="G50" s="23"/>
      <c r="H50" s="23"/>
      <c r="I50" s="15"/>
      <c r="J50" s="15"/>
      <c r="K50" s="15"/>
      <c r="L50" s="15"/>
      <c r="M50" s="15"/>
      <c r="N50" s="15"/>
      <c r="O50" s="15"/>
      <c r="P50" s="15"/>
      <c r="Q50" s="15"/>
      <c r="R50" s="15"/>
    </row>
    <row r="51" spans="3:18" x14ac:dyDescent="0.3">
      <c r="C51" s="23"/>
      <c r="D51" s="23"/>
      <c r="E51" s="23"/>
      <c r="F51" s="23"/>
      <c r="G51" s="23"/>
      <c r="H51" s="23"/>
      <c r="I51" s="15"/>
      <c r="J51" s="15"/>
      <c r="K51" s="15"/>
      <c r="L51" s="15"/>
      <c r="M51" s="15"/>
      <c r="N51" s="15"/>
      <c r="O51" s="15"/>
      <c r="P51" s="15"/>
      <c r="Q51" s="15"/>
      <c r="R51" s="15"/>
    </row>
    <row r="52" spans="3:18" x14ac:dyDescent="0.3">
      <c r="C52" s="23"/>
      <c r="D52" s="23"/>
      <c r="E52" s="23"/>
      <c r="F52" s="23"/>
      <c r="G52" s="23"/>
      <c r="H52" s="23"/>
      <c r="I52" s="15"/>
      <c r="J52" s="15"/>
      <c r="K52" s="15"/>
      <c r="L52" s="15"/>
      <c r="M52" s="15"/>
      <c r="N52" s="15"/>
      <c r="O52" s="15"/>
      <c r="P52" s="15"/>
      <c r="Q52" s="15"/>
      <c r="R52" s="15"/>
    </row>
    <row r="53" spans="3:18" x14ac:dyDescent="0.3">
      <c r="C53" s="23"/>
      <c r="D53" s="23"/>
      <c r="E53" s="23"/>
      <c r="F53" s="23"/>
      <c r="G53" s="23"/>
      <c r="H53" s="23"/>
      <c r="I53" s="15"/>
      <c r="J53" s="15"/>
      <c r="K53" s="15"/>
      <c r="L53" s="15"/>
      <c r="M53" s="15"/>
      <c r="N53" s="15"/>
      <c r="O53" s="15"/>
      <c r="P53" s="15"/>
      <c r="Q53" s="15"/>
      <c r="R53" s="15"/>
    </row>
    <row r="54" spans="3:18" x14ac:dyDescent="0.3">
      <c r="C54" s="15"/>
      <c r="D54" s="15"/>
      <c r="E54" s="15"/>
      <c r="F54" s="15"/>
      <c r="G54" s="15"/>
      <c r="H54" s="15"/>
      <c r="I54" s="15"/>
      <c r="J54" s="15"/>
      <c r="K54" s="15"/>
      <c r="L54" s="15"/>
      <c r="M54" s="15"/>
      <c r="N54" s="15"/>
      <c r="O54" s="15"/>
      <c r="P54" s="15"/>
      <c r="Q54" s="15"/>
      <c r="R54" s="15"/>
    </row>
    <row r="55" spans="3:18" x14ac:dyDescent="0.3">
      <c r="C55" s="15"/>
      <c r="D55" s="15"/>
      <c r="E55" s="15"/>
      <c r="F55" s="15"/>
      <c r="G55" s="15"/>
      <c r="H55" s="15"/>
      <c r="I55" s="15"/>
      <c r="J55" s="15"/>
      <c r="K55" s="15"/>
      <c r="L55" s="15"/>
      <c r="M55" s="15"/>
      <c r="N55" s="15"/>
      <c r="O55" s="15"/>
      <c r="P55" s="15"/>
      <c r="Q55" s="15"/>
      <c r="R55" s="15"/>
    </row>
    <row r="56" spans="3:18" x14ac:dyDescent="0.3">
      <c r="C56" s="15"/>
      <c r="D56" s="15"/>
      <c r="E56" s="15"/>
      <c r="F56" s="15"/>
      <c r="G56" s="15"/>
      <c r="H56" s="15"/>
      <c r="I56" s="15"/>
      <c r="J56" s="15"/>
      <c r="K56" s="15"/>
      <c r="L56" s="15"/>
      <c r="M56" s="15"/>
      <c r="N56" s="15"/>
      <c r="O56" s="15"/>
      <c r="P56" s="15"/>
      <c r="Q56" s="15"/>
      <c r="R56" s="15"/>
    </row>
  </sheetData>
  <sheetProtection algorithmName="SHA-512" hashValue="GDq/eT2OOZ91SYV0OARWALoqyD8N5kkGMwEsFHwFbf1D0G86U7N+iU+QybZlWNxZ27Jj9qgjeh9ie+RRbD/RNA==" saltValue="yqX9uZoe3L7rOVcrRAu0HA==" spinCount="100000" sheet="1" objects="1" scenarios="1" formatCells="0" formatColumns="0" formatRows="0" selectLockedCells="1"/>
  <mergeCells count="5">
    <mergeCell ref="B1:H1"/>
    <mergeCell ref="B2:H2"/>
    <mergeCell ref="B3:H3"/>
    <mergeCell ref="B4:H4"/>
    <mergeCell ref="C6:F6"/>
  </mergeCells>
  <pageMargins left="0.7" right="0.7" top="0.75" bottom="0.75" header="0.3" footer="0.3"/>
  <pageSetup scale="73" orientation="landscape" r:id="rId1"/>
  <headerFooter>
    <oddHeader>&amp;RExhibit 5</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4F5C-3440-403A-A658-1A3BC0FAA3D0}">
  <sheetPr>
    <pageSetUpPr fitToPage="1"/>
  </sheetPr>
  <dimension ref="A1:K52"/>
  <sheetViews>
    <sheetView workbookViewId="0">
      <pane ySplit="8" topLeftCell="A9" activePane="bottomLeft" state="frozen"/>
      <selection pane="bottomLeft" activeCell="C10" sqref="C10"/>
    </sheetView>
  </sheetViews>
  <sheetFormatPr defaultColWidth="9.109375" defaultRowHeight="14.4" x14ac:dyDescent="0.3"/>
  <cols>
    <col min="1" max="1" width="11" style="7" bestFit="1" customWidth="1"/>
    <col min="2" max="2" width="49.88671875" style="7" customWidth="1"/>
    <col min="3" max="8" width="19" style="7" customWidth="1"/>
    <col min="9" max="16384" width="9.109375" style="7"/>
  </cols>
  <sheetData>
    <row r="1" spans="1:8" x14ac:dyDescent="0.3">
      <c r="B1" s="276" t="str">
        <f>('Start Here'!B2)</f>
        <v>AURORA COUNTY</v>
      </c>
      <c r="C1" s="276"/>
      <c r="D1" s="276"/>
      <c r="E1" s="276"/>
      <c r="F1" s="276"/>
      <c r="G1" s="276"/>
      <c r="H1" s="276"/>
    </row>
    <row r="2" spans="1:8" x14ac:dyDescent="0.3">
      <c r="B2" s="280" t="s">
        <v>509</v>
      </c>
      <c r="C2" s="274"/>
      <c r="D2" s="274"/>
      <c r="E2" s="274"/>
      <c r="F2" s="274"/>
      <c r="G2" s="274"/>
      <c r="H2" s="274"/>
    </row>
    <row r="3" spans="1:8" x14ac:dyDescent="0.3">
      <c r="B3" s="274" t="s">
        <v>504</v>
      </c>
      <c r="C3" s="274"/>
      <c r="D3" s="274"/>
      <c r="E3" s="274"/>
      <c r="F3" s="274"/>
      <c r="G3" s="274"/>
      <c r="H3" s="274"/>
    </row>
    <row r="4" spans="1:8" x14ac:dyDescent="0.3">
      <c r="B4" s="278" t="str">
        <f>CONCATENATE("For the Year Ended"," ",TEXT('Start Here'!B5,"mmmm d, yyyy"))</f>
        <v>For the Year Ended December 31, 2025</v>
      </c>
      <c r="C4" s="278"/>
      <c r="D4" s="278"/>
      <c r="E4" s="278"/>
      <c r="F4" s="278"/>
      <c r="G4" s="278"/>
      <c r="H4" s="278"/>
    </row>
    <row r="5" spans="1:8" x14ac:dyDescent="0.3">
      <c r="B5" s="20"/>
      <c r="C5" s="20"/>
      <c r="D5" s="20"/>
      <c r="E5" s="20"/>
      <c r="F5" s="20"/>
      <c r="G5" s="20"/>
      <c r="H5" s="20"/>
    </row>
    <row r="6" spans="1:8" x14ac:dyDescent="0.3">
      <c r="B6" s="20"/>
      <c r="C6" s="275" t="s">
        <v>505</v>
      </c>
      <c r="D6" s="275"/>
      <c r="E6" s="275"/>
      <c r="F6" s="275"/>
      <c r="G6" s="275"/>
      <c r="H6" s="80"/>
    </row>
    <row r="7" spans="1:8" x14ac:dyDescent="0.3">
      <c r="B7" s="20"/>
      <c r="C7" s="118" t="str">
        <f>IF(ISBLANK('Exhibit 5'!C7),"",'Exhibit 5'!C7)</f>
        <v/>
      </c>
      <c r="D7" s="118" t="str">
        <f>IF(ISBLANK('Exhibit 5'!D7),"",'Exhibit 5'!D7)</f>
        <v/>
      </c>
      <c r="E7" s="118" t="str">
        <f>IF(ISBLANK('Exhibit 5'!E7),"",'Exhibit 5'!E7)</f>
        <v/>
      </c>
      <c r="F7" s="118" t="str">
        <f>IF(ISBLANK('Exhibit 5'!F7),"",'Exhibit 5'!F7)</f>
        <v/>
      </c>
      <c r="G7" s="118"/>
      <c r="H7" s="80" t="s">
        <v>506</v>
      </c>
    </row>
    <row r="8" spans="1:8" x14ac:dyDescent="0.3">
      <c r="B8" s="20"/>
      <c r="C8" s="81" t="s">
        <v>105</v>
      </c>
      <c r="D8" s="81" t="s">
        <v>105</v>
      </c>
      <c r="E8" s="81" t="s">
        <v>105</v>
      </c>
      <c r="F8" s="81" t="s">
        <v>105</v>
      </c>
      <c r="G8" s="81" t="s">
        <v>344</v>
      </c>
      <c r="H8" s="81" t="s">
        <v>507</v>
      </c>
    </row>
    <row r="9" spans="1:8" x14ac:dyDescent="0.3">
      <c r="B9" s="20" t="s">
        <v>510</v>
      </c>
    </row>
    <row r="10" spans="1:8" x14ac:dyDescent="0.3">
      <c r="A10" s="7">
        <v>340</v>
      </c>
      <c r="B10" s="39" t="s">
        <v>538</v>
      </c>
      <c r="C10" s="29"/>
      <c r="D10" s="29"/>
      <c r="E10" s="29"/>
      <c r="F10" s="29"/>
      <c r="G10" s="23">
        <f>SUM(C10:F10)</f>
        <v>0</v>
      </c>
      <c r="H10" s="29"/>
    </row>
    <row r="11" spans="1:8" x14ac:dyDescent="0.3">
      <c r="A11" s="7">
        <v>369</v>
      </c>
      <c r="B11" s="40" t="s">
        <v>539</v>
      </c>
      <c r="C11" s="43"/>
      <c r="D11" s="43"/>
      <c r="E11" s="43"/>
      <c r="F11" s="43"/>
      <c r="G11" s="25">
        <f>SUM(C11:F11)</f>
        <v>0</v>
      </c>
      <c r="H11" s="43"/>
    </row>
    <row r="12" spans="1:8" x14ac:dyDescent="0.3">
      <c r="B12" s="20" t="s">
        <v>511</v>
      </c>
      <c r="C12" s="25">
        <f t="shared" ref="C12:H12" si="0">SUM(C10:C11)</f>
        <v>0</v>
      </c>
      <c r="D12" s="25">
        <f t="shared" si="0"/>
        <v>0</v>
      </c>
      <c r="E12" s="25">
        <f t="shared" si="0"/>
        <v>0</v>
      </c>
      <c r="F12" s="25">
        <f t="shared" si="0"/>
        <v>0</v>
      </c>
      <c r="G12" s="25">
        <f t="shared" si="0"/>
        <v>0</v>
      </c>
      <c r="H12" s="25">
        <f t="shared" si="0"/>
        <v>0</v>
      </c>
    </row>
    <row r="13" spans="1:8" x14ac:dyDescent="0.3">
      <c r="C13" s="24"/>
      <c r="D13" s="24"/>
      <c r="E13" s="24"/>
      <c r="F13" s="24"/>
      <c r="G13" s="24"/>
      <c r="H13" s="24"/>
    </row>
    <row r="14" spans="1:8" x14ac:dyDescent="0.3">
      <c r="B14" s="20" t="s">
        <v>512</v>
      </c>
      <c r="C14" s="24"/>
      <c r="D14" s="24"/>
      <c r="E14" s="24"/>
      <c r="F14" s="24"/>
      <c r="G14" s="24"/>
      <c r="H14" s="24"/>
    </row>
    <row r="15" spans="1:8" x14ac:dyDescent="0.3">
      <c r="A15" s="7">
        <v>410</v>
      </c>
      <c r="B15" s="39" t="s">
        <v>540</v>
      </c>
      <c r="C15" s="29"/>
      <c r="D15" s="29"/>
      <c r="E15" s="29"/>
      <c r="F15" s="29"/>
      <c r="G15" s="23">
        <f>SUM(C15:F15)</f>
        <v>0</v>
      </c>
      <c r="H15" s="29"/>
    </row>
    <row r="16" spans="1:8" x14ac:dyDescent="0.3">
      <c r="A16" s="7">
        <v>420</v>
      </c>
      <c r="B16" s="40" t="s">
        <v>541</v>
      </c>
      <c r="C16" s="29"/>
      <c r="D16" s="29"/>
      <c r="E16" s="29"/>
      <c r="F16" s="29"/>
      <c r="G16" s="23">
        <f>SUM(C16:F16)</f>
        <v>0</v>
      </c>
      <c r="H16" s="29"/>
    </row>
    <row r="17" spans="1:8" x14ac:dyDescent="0.3">
      <c r="A17" s="7">
        <v>426</v>
      </c>
      <c r="B17" s="40" t="s">
        <v>542</v>
      </c>
      <c r="C17" s="29"/>
      <c r="D17" s="29"/>
      <c r="E17" s="29"/>
      <c r="F17" s="29"/>
      <c r="G17" s="23">
        <f>SUM(C17:F17)</f>
        <v>0</v>
      </c>
      <c r="H17" s="29"/>
    </row>
    <row r="18" spans="1:8" x14ac:dyDescent="0.3">
      <c r="A18" s="7">
        <v>430</v>
      </c>
      <c r="B18" s="40" t="s">
        <v>543</v>
      </c>
      <c r="C18" s="43"/>
      <c r="D18" s="43"/>
      <c r="E18" s="43"/>
      <c r="F18" s="43"/>
      <c r="G18" s="25">
        <f>SUM(C18:F18)</f>
        <v>0</v>
      </c>
      <c r="H18" s="43"/>
    </row>
    <row r="19" spans="1:8" x14ac:dyDescent="0.3">
      <c r="B19" s="7" t="s">
        <v>513</v>
      </c>
      <c r="C19" s="25">
        <f t="shared" ref="C19:H19" si="1">SUM(C15:C18)</f>
        <v>0</v>
      </c>
      <c r="D19" s="25">
        <f t="shared" si="1"/>
        <v>0</v>
      </c>
      <c r="E19" s="25">
        <f t="shared" si="1"/>
        <v>0</v>
      </c>
      <c r="F19" s="25">
        <f t="shared" si="1"/>
        <v>0</v>
      </c>
      <c r="G19" s="25">
        <f t="shared" si="1"/>
        <v>0</v>
      </c>
      <c r="H19" s="25">
        <f t="shared" si="1"/>
        <v>0</v>
      </c>
    </row>
    <row r="20" spans="1:8" x14ac:dyDescent="0.3">
      <c r="B20" s="7" t="s">
        <v>514</v>
      </c>
      <c r="C20" s="25">
        <f t="shared" ref="C20:H20" si="2">+C12-C19</f>
        <v>0</v>
      </c>
      <c r="D20" s="25">
        <f t="shared" si="2"/>
        <v>0</v>
      </c>
      <c r="E20" s="25">
        <f t="shared" si="2"/>
        <v>0</v>
      </c>
      <c r="F20" s="25">
        <f t="shared" si="2"/>
        <v>0</v>
      </c>
      <c r="G20" s="25">
        <f t="shared" si="2"/>
        <v>0</v>
      </c>
      <c r="H20" s="25">
        <f t="shared" si="2"/>
        <v>0</v>
      </c>
    </row>
    <row r="21" spans="1:8" x14ac:dyDescent="0.3">
      <c r="C21" s="24"/>
      <c r="D21" s="24"/>
      <c r="E21" s="24"/>
      <c r="F21" s="24"/>
      <c r="G21" s="24"/>
      <c r="H21" s="24"/>
    </row>
    <row r="22" spans="1:8" x14ac:dyDescent="0.3">
      <c r="B22" s="20" t="s">
        <v>515</v>
      </c>
      <c r="C22" s="24"/>
      <c r="D22" s="24"/>
      <c r="E22" s="24"/>
      <c r="F22" s="24"/>
      <c r="G22" s="24"/>
      <c r="H22" s="24"/>
    </row>
    <row r="23" spans="1:8" x14ac:dyDescent="0.3">
      <c r="A23" s="7">
        <v>330</v>
      </c>
      <c r="B23" s="39" t="s">
        <v>544</v>
      </c>
      <c r="C23" s="29"/>
      <c r="D23" s="29"/>
      <c r="E23" s="29"/>
      <c r="F23" s="29"/>
      <c r="G23" s="23">
        <f t="shared" ref="G23:G30" si="3">SUM(C23:F23)</f>
        <v>0</v>
      </c>
      <c r="H23" s="29"/>
    </row>
    <row r="24" spans="1:8" x14ac:dyDescent="0.3">
      <c r="A24" s="7">
        <v>361</v>
      </c>
      <c r="B24" s="40" t="s">
        <v>545</v>
      </c>
      <c r="C24" s="29"/>
      <c r="D24" s="29"/>
      <c r="E24" s="29"/>
      <c r="F24" s="29"/>
      <c r="G24" s="23">
        <f t="shared" si="3"/>
        <v>0</v>
      </c>
      <c r="H24" s="29"/>
    </row>
    <row r="25" spans="1:8" x14ac:dyDescent="0.3">
      <c r="A25" s="7">
        <v>362</v>
      </c>
      <c r="B25" s="40" t="s">
        <v>546</v>
      </c>
      <c r="C25" s="29"/>
      <c r="D25" s="29"/>
      <c r="E25" s="29"/>
      <c r="F25" s="29"/>
      <c r="G25" s="23">
        <f t="shared" si="3"/>
        <v>0</v>
      </c>
      <c r="H25" s="29"/>
    </row>
    <row r="26" spans="1:8" x14ac:dyDescent="0.3">
      <c r="A26" s="7">
        <v>440</v>
      </c>
      <c r="B26" s="40" t="s">
        <v>547</v>
      </c>
      <c r="C26" s="29"/>
      <c r="D26" s="29"/>
      <c r="E26" s="29"/>
      <c r="F26" s="29"/>
      <c r="G26" s="23">
        <f t="shared" si="3"/>
        <v>0</v>
      </c>
      <c r="H26" s="29"/>
    </row>
    <row r="27" spans="1:8" x14ac:dyDescent="0.3">
      <c r="A27" s="7">
        <v>441</v>
      </c>
      <c r="B27" s="40" t="s">
        <v>548</v>
      </c>
      <c r="C27" s="29"/>
      <c r="D27" s="29"/>
      <c r="E27" s="29"/>
      <c r="F27" s="29"/>
      <c r="G27" s="23">
        <f t="shared" si="3"/>
        <v>0</v>
      </c>
      <c r="H27" s="29"/>
    </row>
    <row r="28" spans="1:8" x14ac:dyDescent="0.3">
      <c r="A28" s="7">
        <v>374</v>
      </c>
      <c r="B28" s="40" t="s">
        <v>330</v>
      </c>
      <c r="C28" s="29"/>
      <c r="D28" s="29"/>
      <c r="E28" s="29"/>
      <c r="F28" s="29"/>
      <c r="G28" s="23">
        <f t="shared" si="3"/>
        <v>0</v>
      </c>
      <c r="H28" s="29"/>
    </row>
    <row r="29" spans="1:8" x14ac:dyDescent="0.3">
      <c r="A29" s="7">
        <v>372</v>
      </c>
      <c r="B29" s="40" t="s">
        <v>549</v>
      </c>
      <c r="C29" s="29"/>
      <c r="D29" s="29"/>
      <c r="E29" s="29"/>
      <c r="F29" s="29"/>
      <c r="G29" s="23">
        <f t="shared" si="3"/>
        <v>0</v>
      </c>
      <c r="H29" s="29"/>
    </row>
    <row r="30" spans="1:8" x14ac:dyDescent="0.3">
      <c r="A30" s="119" t="s">
        <v>516</v>
      </c>
      <c r="B30" s="39" t="s">
        <v>103</v>
      </c>
      <c r="C30" s="43"/>
      <c r="D30" s="43"/>
      <c r="E30" s="43"/>
      <c r="F30" s="43"/>
      <c r="G30" s="25">
        <f t="shared" si="3"/>
        <v>0</v>
      </c>
      <c r="H30" s="43"/>
    </row>
    <row r="31" spans="1:8" x14ac:dyDescent="0.3">
      <c r="B31" s="20" t="s">
        <v>517</v>
      </c>
      <c r="C31" s="25">
        <f t="shared" ref="C31:H31" si="4">SUM(C23:C30)</f>
        <v>0</v>
      </c>
      <c r="D31" s="25">
        <f t="shared" si="4"/>
        <v>0</v>
      </c>
      <c r="E31" s="25">
        <f t="shared" si="4"/>
        <v>0</v>
      </c>
      <c r="F31" s="25">
        <f t="shared" si="4"/>
        <v>0</v>
      </c>
      <c r="G31" s="25">
        <f t="shared" si="4"/>
        <v>0</v>
      </c>
      <c r="H31" s="25">
        <f t="shared" si="4"/>
        <v>0</v>
      </c>
    </row>
    <row r="32" spans="1:8" x14ac:dyDescent="0.3">
      <c r="C32" s="24"/>
      <c r="D32" s="24"/>
      <c r="E32" s="24"/>
      <c r="F32" s="24"/>
      <c r="G32" s="24"/>
      <c r="H32" s="24"/>
    </row>
    <row r="33" spans="1:11" x14ac:dyDescent="0.3">
      <c r="B33" s="7" t="s">
        <v>518</v>
      </c>
      <c r="C33" s="24"/>
      <c r="D33" s="24"/>
      <c r="E33" s="24"/>
      <c r="F33" s="24"/>
      <c r="G33" s="24"/>
      <c r="H33" s="24"/>
    </row>
    <row r="34" spans="1:11" x14ac:dyDescent="0.3">
      <c r="B34" s="39" t="s">
        <v>550</v>
      </c>
      <c r="C34" s="23">
        <f t="shared" ref="C34:H34" si="5">+C20+C31</f>
        <v>0</v>
      </c>
      <c r="D34" s="23">
        <f t="shared" si="5"/>
        <v>0</v>
      </c>
      <c r="E34" s="23">
        <f t="shared" si="5"/>
        <v>0</v>
      </c>
      <c r="F34" s="23">
        <f t="shared" si="5"/>
        <v>0</v>
      </c>
      <c r="G34" s="23">
        <f t="shared" si="5"/>
        <v>0</v>
      </c>
      <c r="H34" s="23">
        <f t="shared" si="5"/>
        <v>0</v>
      </c>
    </row>
    <row r="35" spans="1:11" x14ac:dyDescent="0.3">
      <c r="C35" s="23"/>
      <c r="D35" s="23"/>
      <c r="E35" s="23"/>
      <c r="F35" s="23"/>
      <c r="G35" s="23"/>
      <c r="H35" s="23"/>
    </row>
    <row r="36" spans="1:11" x14ac:dyDescent="0.3">
      <c r="A36" s="7">
        <v>377</v>
      </c>
      <c r="B36" s="39" t="s">
        <v>519</v>
      </c>
      <c r="C36" s="29"/>
      <c r="D36" s="29"/>
      <c r="E36" s="29"/>
      <c r="F36" s="29"/>
      <c r="G36" s="23">
        <f>SUM(C36:F36)</f>
        <v>0</v>
      </c>
      <c r="H36" s="29"/>
    </row>
    <row r="37" spans="1:11" x14ac:dyDescent="0.3">
      <c r="A37" s="7">
        <v>371</v>
      </c>
      <c r="B37" s="39" t="s">
        <v>326</v>
      </c>
      <c r="C37" s="29"/>
      <c r="D37" s="29"/>
      <c r="E37" s="29"/>
      <c r="F37" s="29"/>
      <c r="G37" s="23">
        <f>SUM(C37:F37)</f>
        <v>0</v>
      </c>
      <c r="H37" s="29"/>
    </row>
    <row r="38" spans="1:11" x14ac:dyDescent="0.3">
      <c r="A38" s="7">
        <v>911</v>
      </c>
      <c r="B38" s="39" t="s">
        <v>327</v>
      </c>
      <c r="C38" s="29"/>
      <c r="D38" s="29"/>
      <c r="E38" s="29"/>
      <c r="F38" s="29"/>
      <c r="G38" s="23">
        <f>SUM(C38:F38)</f>
        <v>0</v>
      </c>
      <c r="H38" s="29"/>
    </row>
    <row r="39" spans="1:11" x14ac:dyDescent="0.3">
      <c r="A39" s="119" t="s">
        <v>520</v>
      </c>
      <c r="B39" s="39" t="s">
        <v>140</v>
      </c>
      <c r="C39" s="29"/>
      <c r="D39" s="29"/>
      <c r="E39" s="29"/>
      <c r="F39" s="29"/>
      <c r="G39" s="23">
        <f>SUM(C39:F39)</f>
        <v>0</v>
      </c>
      <c r="H39" s="29"/>
    </row>
    <row r="40" spans="1:11" x14ac:dyDescent="0.3">
      <c r="A40" s="119" t="s">
        <v>521</v>
      </c>
      <c r="B40" s="39" t="s">
        <v>142</v>
      </c>
      <c r="C40" s="43"/>
      <c r="D40" s="43"/>
      <c r="E40" s="43"/>
      <c r="F40" s="43"/>
      <c r="G40" s="25">
        <f>SUM(C40:F40)</f>
        <v>0</v>
      </c>
      <c r="H40" s="43"/>
    </row>
    <row r="41" spans="1:11" x14ac:dyDescent="0.3">
      <c r="B41" s="98" t="s">
        <v>397</v>
      </c>
      <c r="C41" s="23">
        <f t="shared" ref="C41:H41" si="6">+C40+C39+C38+C37+C36+C34</f>
        <v>0</v>
      </c>
      <c r="D41" s="23">
        <f t="shared" si="6"/>
        <v>0</v>
      </c>
      <c r="E41" s="23">
        <f t="shared" si="6"/>
        <v>0</v>
      </c>
      <c r="F41" s="23">
        <f t="shared" si="6"/>
        <v>0</v>
      </c>
      <c r="G41" s="23">
        <f t="shared" si="6"/>
        <v>0</v>
      </c>
      <c r="H41" s="23">
        <f t="shared" si="6"/>
        <v>0</v>
      </c>
    </row>
    <row r="42" spans="1:11" x14ac:dyDescent="0.3">
      <c r="C42" s="24"/>
      <c r="D42" s="24"/>
      <c r="E42" s="24"/>
      <c r="F42" s="24"/>
      <c r="G42" s="24"/>
      <c r="H42" s="24"/>
    </row>
    <row r="43" spans="1:11" x14ac:dyDescent="0.3">
      <c r="B43" s="98" t="s">
        <v>923</v>
      </c>
      <c r="C43" s="29"/>
      <c r="D43" s="29"/>
      <c r="E43" s="29"/>
      <c r="F43" s="29"/>
      <c r="G43" s="23">
        <f>SUM(C43:F43)</f>
        <v>0</v>
      </c>
      <c r="H43" s="29"/>
      <c r="I43" s="15"/>
      <c r="J43" s="15"/>
      <c r="K43" s="15"/>
    </row>
    <row r="44" spans="1:11" x14ac:dyDescent="0.3">
      <c r="B44" s="7" t="s">
        <v>921</v>
      </c>
      <c r="C44" s="23"/>
      <c r="D44" s="23"/>
      <c r="E44" s="23"/>
      <c r="F44" s="23"/>
      <c r="G44" s="23"/>
      <c r="H44" s="23"/>
    </row>
    <row r="45" spans="1:11" x14ac:dyDescent="0.3">
      <c r="B45" s="30"/>
      <c r="C45" s="29"/>
      <c r="D45" s="29"/>
      <c r="E45" s="29"/>
      <c r="F45" s="29"/>
      <c r="G45" s="23">
        <f>SUM(C45:F45)</f>
        <v>0</v>
      </c>
      <c r="H45" s="29"/>
    </row>
    <row r="46" spans="1:11" x14ac:dyDescent="0.3">
      <c r="B46" s="30"/>
      <c r="C46" s="43"/>
      <c r="D46" s="43"/>
      <c r="E46" s="43"/>
      <c r="F46" s="43"/>
      <c r="G46" s="25">
        <f>SUM(C46:F46)</f>
        <v>0</v>
      </c>
      <c r="H46" s="43"/>
    </row>
    <row r="47" spans="1:11" x14ac:dyDescent="0.3">
      <c r="B47" s="98" t="s">
        <v>924</v>
      </c>
      <c r="C47" s="25">
        <f t="shared" ref="C47:H47" si="7">+C46+C45+C43</f>
        <v>0</v>
      </c>
      <c r="D47" s="25">
        <f t="shared" si="7"/>
        <v>0</v>
      </c>
      <c r="E47" s="25">
        <f t="shared" si="7"/>
        <v>0</v>
      </c>
      <c r="F47" s="25">
        <f t="shared" si="7"/>
        <v>0</v>
      </c>
      <c r="G47" s="25">
        <f t="shared" si="7"/>
        <v>0</v>
      </c>
      <c r="H47" s="25">
        <f t="shared" si="7"/>
        <v>0</v>
      </c>
    </row>
    <row r="48" spans="1:11" ht="15" thickBot="1" x14ac:dyDescent="0.35">
      <c r="B48" s="98" t="s">
        <v>490</v>
      </c>
      <c r="C48" s="27">
        <f>+C47+C41</f>
        <v>0</v>
      </c>
      <c r="D48" s="27">
        <f>+D47+D41</f>
        <v>0</v>
      </c>
      <c r="E48" s="27">
        <f>+E47+E41</f>
        <v>0</v>
      </c>
      <c r="F48" s="27"/>
      <c r="G48" s="27">
        <f>+G47+G41</f>
        <v>0</v>
      </c>
      <c r="H48" s="27">
        <f>+H47+H41</f>
        <v>0</v>
      </c>
    </row>
    <row r="49" spans="2:8" ht="15" thickTop="1" x14ac:dyDescent="0.3">
      <c r="C49" s="82" t="str">
        <f>IF(ROUND(C48,2)=ROUND('Exhibit 5'!C34,2),"Yes","No")</f>
        <v>Yes</v>
      </c>
      <c r="D49" s="82" t="str">
        <f>IF(ROUND(D48,2)=ROUND('Exhibit 5'!D34,2),"Yes","No")</f>
        <v>Yes</v>
      </c>
      <c r="E49" s="199" t="str">
        <f>IF(ROUND(E48,2)=ROUND('Exhibit 5'!E34,2),"Yes","No")</f>
        <v>Yes</v>
      </c>
      <c r="F49" s="199" t="str">
        <f>IF(ROUND(F48,2)=ROUND('Exhibit 5'!F34,2),"Yes","No")</f>
        <v>Yes</v>
      </c>
      <c r="G49" s="199" t="str">
        <f>IF(ROUND(G48,2)=ROUND('Exhibit 5'!G34,2),"Yes","No")</f>
        <v>Yes</v>
      </c>
      <c r="H49" s="199" t="str">
        <f>IF(ROUND(H48,2)=ROUND('Exhibit 5'!H34,2),"Yes","No")</f>
        <v>Yes</v>
      </c>
    </row>
    <row r="52" spans="2:8" x14ac:dyDescent="0.3">
      <c r="B52" s="7" t="s">
        <v>339</v>
      </c>
    </row>
  </sheetData>
  <sheetProtection algorithmName="SHA-512" hashValue="6lZcRWceo3Dh4y0UnYCbGSHb+A5Mq0a9f0ttmc5C6nOU1IOtBFJy2kmZBZqMRxT27e0X6Ar03VIVLKorLfYfCw==" saltValue="XwXox2CDRBuI/gyCnh1LqQ==" spinCount="100000" sheet="1" objects="1" scenarios="1" formatCells="0" formatColumns="0" formatRows="0" selectLockedCells="1"/>
  <mergeCells count="5">
    <mergeCell ref="B1:H1"/>
    <mergeCell ref="B2:H2"/>
    <mergeCell ref="B3:H3"/>
    <mergeCell ref="B4:H4"/>
    <mergeCell ref="C6:G6"/>
  </mergeCells>
  <pageMargins left="0.7" right="0.7" top="0.75" bottom="0.75" header="0.3" footer="0.3"/>
  <pageSetup scale="66" orientation="landscape" r:id="rId1"/>
  <headerFooter>
    <oddHeader>&amp;RExhibit 6</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BEAAC-E678-40E1-8530-A090AC2DF327}">
  <sheetPr>
    <pageSetUpPr fitToPage="1"/>
  </sheetPr>
  <dimension ref="A1:H50"/>
  <sheetViews>
    <sheetView workbookViewId="0">
      <pane ySplit="8" topLeftCell="A9" activePane="bottomLeft" state="frozen"/>
      <selection pane="bottomLeft" activeCell="B10" sqref="B10"/>
    </sheetView>
  </sheetViews>
  <sheetFormatPr defaultColWidth="9.109375" defaultRowHeight="14.4" x14ac:dyDescent="0.3"/>
  <cols>
    <col min="1" max="1" width="69.33203125" style="7" customWidth="1"/>
    <col min="2" max="7" width="19" style="7" customWidth="1"/>
    <col min="8" max="16384" width="9.109375" style="7"/>
  </cols>
  <sheetData>
    <row r="1" spans="1:8" x14ac:dyDescent="0.3">
      <c r="A1" s="276" t="str">
        <f>('Start Here'!B2)</f>
        <v>AURORA COUNTY</v>
      </c>
      <c r="B1" s="276"/>
      <c r="C1" s="276"/>
      <c r="D1" s="276"/>
      <c r="E1" s="276"/>
      <c r="F1" s="276"/>
      <c r="G1" s="276"/>
      <c r="H1" s="276"/>
    </row>
    <row r="2" spans="1:8" x14ac:dyDescent="0.3">
      <c r="A2" s="279" t="s">
        <v>551</v>
      </c>
      <c r="B2" s="279"/>
      <c r="C2" s="279"/>
      <c r="D2" s="279"/>
      <c r="E2" s="279"/>
      <c r="F2" s="279"/>
      <c r="G2" s="279"/>
    </row>
    <row r="3" spans="1:8" x14ac:dyDescent="0.3">
      <c r="A3" s="279" t="s">
        <v>504</v>
      </c>
      <c r="B3" s="279"/>
      <c r="C3" s="279"/>
      <c r="D3" s="279"/>
      <c r="E3" s="279"/>
      <c r="F3" s="279"/>
      <c r="G3" s="279"/>
    </row>
    <row r="4" spans="1:8" x14ac:dyDescent="0.3">
      <c r="A4" s="278" t="str">
        <f>CONCATENATE("For the Year Ended"," ",TEXT('Start Here'!B5,"mmmm d, yyyy"))</f>
        <v>For the Year Ended December 31, 2025</v>
      </c>
      <c r="B4" s="278"/>
      <c r="C4" s="278"/>
      <c r="D4" s="278"/>
      <c r="E4" s="278"/>
      <c r="F4" s="278"/>
      <c r="G4" s="278"/>
      <c r="H4" s="278"/>
    </row>
    <row r="5" spans="1:8" x14ac:dyDescent="0.3">
      <c r="A5" s="15"/>
      <c r="B5" s="15"/>
      <c r="C5" s="15"/>
      <c r="D5" s="15"/>
      <c r="E5" s="15"/>
      <c r="F5" s="15"/>
      <c r="G5" s="15"/>
    </row>
    <row r="6" spans="1:8" x14ac:dyDescent="0.3">
      <c r="A6" s="15"/>
      <c r="B6" s="275" t="s">
        <v>505</v>
      </c>
      <c r="C6" s="275"/>
      <c r="D6" s="275"/>
      <c r="E6" s="275"/>
      <c r="F6" s="275"/>
      <c r="G6" s="15"/>
    </row>
    <row r="7" spans="1:8" x14ac:dyDescent="0.3">
      <c r="A7" s="15"/>
      <c r="B7" s="83" t="str">
        <f>IF(ISBLANK('Exhibit 5'!C7),"",'Exhibit 5'!C7)</f>
        <v/>
      </c>
      <c r="C7" s="83" t="str">
        <f>IF(ISBLANK('Exhibit 5'!D7),"",'Exhibit 5'!D7)</f>
        <v/>
      </c>
      <c r="D7" s="83" t="str">
        <f>IF(ISBLANK('Exhibit 5'!E7),"",'Exhibit 5'!E7)</f>
        <v/>
      </c>
      <c r="E7" s="83" t="str">
        <f>IF(ISBLANK('Exhibit 5'!F7),"",'Exhibit 5'!F7)</f>
        <v/>
      </c>
      <c r="F7" s="67"/>
      <c r="G7" s="83" t="s">
        <v>506</v>
      </c>
    </row>
    <row r="8" spans="1:8" x14ac:dyDescent="0.3">
      <c r="A8" s="15"/>
      <c r="B8" s="81" t="s">
        <v>105</v>
      </c>
      <c r="C8" s="81" t="s">
        <v>105</v>
      </c>
      <c r="D8" s="81" t="s">
        <v>105</v>
      </c>
      <c r="E8" s="81" t="s">
        <v>105</v>
      </c>
      <c r="F8" s="81" t="s">
        <v>344</v>
      </c>
      <c r="G8" s="81" t="s">
        <v>507</v>
      </c>
    </row>
    <row r="9" spans="1:8" x14ac:dyDescent="0.3">
      <c r="A9" s="67" t="s">
        <v>552</v>
      </c>
      <c r="B9" s="15"/>
      <c r="C9" s="15"/>
      <c r="D9" s="15"/>
      <c r="E9" s="15"/>
      <c r="F9" s="15"/>
      <c r="G9" s="15"/>
    </row>
    <row r="10" spans="1:8" x14ac:dyDescent="0.3">
      <c r="A10" s="121" t="s">
        <v>563</v>
      </c>
      <c r="B10" s="29"/>
      <c r="C10" s="29"/>
      <c r="D10" s="29"/>
      <c r="E10" s="29"/>
      <c r="F10" s="23">
        <f t="shared" ref="F10:F15" si="0">SUM(B10:E10)</f>
        <v>0</v>
      </c>
      <c r="G10" s="29"/>
    </row>
    <row r="11" spans="1:8" x14ac:dyDescent="0.3">
      <c r="A11" s="121" t="s">
        <v>564</v>
      </c>
      <c r="B11" s="29"/>
      <c r="C11" s="29"/>
      <c r="D11" s="29"/>
      <c r="E11" s="29"/>
      <c r="F11" s="23">
        <f t="shared" si="0"/>
        <v>0</v>
      </c>
      <c r="G11" s="29"/>
    </row>
    <row r="12" spans="1:8" x14ac:dyDescent="0.3">
      <c r="A12" s="121" t="s">
        <v>565</v>
      </c>
      <c r="B12" s="29"/>
      <c r="C12" s="29"/>
      <c r="D12" s="29"/>
      <c r="E12" s="29"/>
      <c r="F12" s="23">
        <f t="shared" si="0"/>
        <v>0</v>
      </c>
      <c r="G12" s="29"/>
    </row>
    <row r="13" spans="1:8" x14ac:dyDescent="0.3">
      <c r="A13" s="121" t="s">
        <v>566</v>
      </c>
      <c r="B13" s="29"/>
      <c r="C13" s="29"/>
      <c r="D13" s="29"/>
      <c r="E13" s="29"/>
      <c r="F13" s="23">
        <f t="shared" si="0"/>
        <v>0</v>
      </c>
      <c r="G13" s="29"/>
    </row>
    <row r="14" spans="1:8" x14ac:dyDescent="0.3">
      <c r="A14" s="121" t="s">
        <v>567</v>
      </c>
      <c r="B14" s="29"/>
      <c r="C14" s="29"/>
      <c r="D14" s="29"/>
      <c r="E14" s="29"/>
      <c r="F14" s="23">
        <f t="shared" si="0"/>
        <v>0</v>
      </c>
      <c r="G14" s="29"/>
    </row>
    <row r="15" spans="1:8" x14ac:dyDescent="0.3">
      <c r="A15" s="121" t="s">
        <v>568</v>
      </c>
      <c r="B15" s="43"/>
      <c r="C15" s="43"/>
      <c r="D15" s="43"/>
      <c r="E15" s="43"/>
      <c r="F15" s="25">
        <f t="shared" si="0"/>
        <v>0</v>
      </c>
      <c r="G15" s="43"/>
    </row>
    <row r="16" spans="1:8" x14ac:dyDescent="0.3">
      <c r="A16" s="15" t="s">
        <v>553</v>
      </c>
      <c r="B16" s="25">
        <f t="shared" ref="B16:G16" si="1">SUM(B10:B15)</f>
        <v>0</v>
      </c>
      <c r="C16" s="25">
        <f t="shared" si="1"/>
        <v>0</v>
      </c>
      <c r="D16" s="25">
        <f t="shared" si="1"/>
        <v>0</v>
      </c>
      <c r="E16" s="25">
        <f t="shared" si="1"/>
        <v>0</v>
      </c>
      <c r="F16" s="25">
        <f t="shared" si="1"/>
        <v>0</v>
      </c>
      <c r="G16" s="25">
        <f t="shared" si="1"/>
        <v>0</v>
      </c>
    </row>
    <row r="17" spans="1:7" x14ac:dyDescent="0.3">
      <c r="A17" s="15"/>
      <c r="B17" s="23"/>
      <c r="C17" s="23"/>
      <c r="D17" s="23"/>
      <c r="E17" s="23"/>
      <c r="F17" s="23"/>
      <c r="G17" s="23"/>
    </row>
    <row r="18" spans="1:7" x14ac:dyDescent="0.3">
      <c r="A18" s="67" t="s">
        <v>554</v>
      </c>
      <c r="B18" s="23"/>
      <c r="C18" s="23"/>
      <c r="D18" s="23"/>
      <c r="E18" s="23"/>
      <c r="F18" s="23"/>
      <c r="G18" s="23"/>
    </row>
    <row r="19" spans="1:7" x14ac:dyDescent="0.3">
      <c r="A19" s="121" t="s">
        <v>569</v>
      </c>
      <c r="B19" s="29"/>
      <c r="C19" s="29"/>
      <c r="D19" s="29"/>
      <c r="E19" s="29"/>
      <c r="F19" s="23">
        <f>SUM(B19:E19)</f>
        <v>0</v>
      </c>
      <c r="G19" s="29"/>
    </row>
    <row r="20" spans="1:7" x14ac:dyDescent="0.3">
      <c r="A20" s="15"/>
      <c r="B20" s="23"/>
      <c r="C20" s="23"/>
      <c r="D20" s="23"/>
      <c r="E20" s="23"/>
      <c r="F20" s="23"/>
      <c r="G20" s="23"/>
    </row>
    <row r="21" spans="1:7" x14ac:dyDescent="0.3">
      <c r="A21" s="67" t="s">
        <v>555</v>
      </c>
      <c r="B21" s="23"/>
      <c r="C21" s="23"/>
      <c r="D21" s="23"/>
      <c r="E21" s="23"/>
      <c r="F21" s="23"/>
      <c r="G21" s="23"/>
    </row>
    <row r="22" spans="1:7" x14ac:dyDescent="0.3">
      <c r="A22" s="121" t="s">
        <v>570</v>
      </c>
      <c r="B22" s="29"/>
      <c r="C22" s="29"/>
      <c r="D22" s="29"/>
      <c r="E22" s="29"/>
      <c r="F22" s="23">
        <f t="shared" ref="F22:F27" si="2">SUM(B22:E22)</f>
        <v>0</v>
      </c>
      <c r="G22" s="29"/>
    </row>
    <row r="23" spans="1:7" x14ac:dyDescent="0.3">
      <c r="A23" s="121" t="s">
        <v>519</v>
      </c>
      <c r="B23" s="29"/>
      <c r="C23" s="29"/>
      <c r="D23" s="29"/>
      <c r="E23" s="29"/>
      <c r="F23" s="23">
        <f t="shared" si="2"/>
        <v>0</v>
      </c>
      <c r="G23" s="29"/>
    </row>
    <row r="24" spans="1:7" x14ac:dyDescent="0.3">
      <c r="A24" s="121" t="s">
        <v>571</v>
      </c>
      <c r="B24" s="29"/>
      <c r="C24" s="29"/>
      <c r="D24" s="29"/>
      <c r="E24" s="29"/>
      <c r="F24" s="23">
        <f t="shared" si="2"/>
        <v>0</v>
      </c>
      <c r="G24" s="29"/>
    </row>
    <row r="25" spans="1:7" x14ac:dyDescent="0.3">
      <c r="A25" s="121" t="s">
        <v>572</v>
      </c>
      <c r="B25" s="29"/>
      <c r="C25" s="29"/>
      <c r="D25" s="29"/>
      <c r="E25" s="29"/>
      <c r="F25" s="23">
        <f t="shared" si="2"/>
        <v>0</v>
      </c>
      <c r="G25" s="29"/>
    </row>
    <row r="26" spans="1:7" x14ac:dyDescent="0.3">
      <c r="A26" s="121" t="s">
        <v>573</v>
      </c>
      <c r="B26" s="29"/>
      <c r="C26" s="29"/>
      <c r="D26" s="29"/>
      <c r="E26" s="29"/>
      <c r="F26" s="23">
        <f t="shared" si="2"/>
        <v>0</v>
      </c>
      <c r="G26" s="29"/>
    </row>
    <row r="27" spans="1:7" x14ac:dyDescent="0.3">
      <c r="A27" s="121" t="s">
        <v>568</v>
      </c>
      <c r="B27" s="43"/>
      <c r="C27" s="43"/>
      <c r="D27" s="43"/>
      <c r="E27" s="43"/>
      <c r="F27" s="25">
        <f t="shared" si="2"/>
        <v>0</v>
      </c>
      <c r="G27" s="43"/>
    </row>
    <row r="28" spans="1:7" x14ac:dyDescent="0.3">
      <c r="A28" s="15" t="s">
        <v>556</v>
      </c>
      <c r="B28" s="25">
        <f t="shared" ref="B28:G28" si="3">SUM(B22:B27)</f>
        <v>0</v>
      </c>
      <c r="C28" s="25">
        <f t="shared" si="3"/>
        <v>0</v>
      </c>
      <c r="D28" s="25">
        <f t="shared" si="3"/>
        <v>0</v>
      </c>
      <c r="E28" s="25">
        <f t="shared" si="3"/>
        <v>0</v>
      </c>
      <c r="F28" s="25">
        <f t="shared" si="3"/>
        <v>0</v>
      </c>
      <c r="G28" s="25">
        <f t="shared" si="3"/>
        <v>0</v>
      </c>
    </row>
    <row r="29" spans="1:7" x14ac:dyDescent="0.3">
      <c r="A29" s="15"/>
      <c r="B29" s="23"/>
      <c r="C29" s="23"/>
      <c r="D29" s="23"/>
      <c r="E29" s="23"/>
      <c r="F29" s="23"/>
      <c r="G29" s="23"/>
    </row>
    <row r="30" spans="1:7" x14ac:dyDescent="0.3">
      <c r="A30" s="67" t="s">
        <v>557</v>
      </c>
      <c r="B30" s="23"/>
      <c r="C30" s="23"/>
      <c r="D30" s="23"/>
      <c r="E30" s="23"/>
      <c r="F30" s="23"/>
      <c r="G30" s="23"/>
    </row>
    <row r="31" spans="1:7" x14ac:dyDescent="0.3">
      <c r="A31" s="121" t="s">
        <v>574</v>
      </c>
      <c r="B31" s="29"/>
      <c r="C31" s="29"/>
      <c r="D31" s="29"/>
      <c r="E31" s="29"/>
      <c r="F31" s="23">
        <f>SUM(B31:E31)</f>
        <v>0</v>
      </c>
      <c r="G31" s="29"/>
    </row>
    <row r="32" spans="1:7" x14ac:dyDescent="0.3">
      <c r="A32" s="121" t="s">
        <v>575</v>
      </c>
      <c r="B32" s="29"/>
      <c r="C32" s="29"/>
      <c r="D32" s="29"/>
      <c r="E32" s="29"/>
      <c r="F32" s="23">
        <f>SUM(B32:E32)</f>
        <v>0</v>
      </c>
      <c r="G32" s="29"/>
    </row>
    <row r="33" spans="1:7" x14ac:dyDescent="0.3">
      <c r="A33" s="122" t="s">
        <v>576</v>
      </c>
      <c r="B33" s="43"/>
      <c r="C33" s="43"/>
      <c r="D33" s="43"/>
      <c r="E33" s="43"/>
      <c r="F33" s="25">
        <f>SUM(B33:E33)</f>
        <v>0</v>
      </c>
      <c r="G33" s="43"/>
    </row>
    <row r="34" spans="1:7" x14ac:dyDescent="0.3">
      <c r="A34" s="15" t="s">
        <v>558</v>
      </c>
      <c r="B34" s="25">
        <f t="shared" ref="B34:G34" si="4">SUM(B31:B33)</f>
        <v>0</v>
      </c>
      <c r="C34" s="25">
        <f t="shared" si="4"/>
        <v>0</v>
      </c>
      <c r="D34" s="25">
        <f t="shared" si="4"/>
        <v>0</v>
      </c>
      <c r="E34" s="25">
        <f t="shared" si="4"/>
        <v>0</v>
      </c>
      <c r="F34" s="25">
        <f t="shared" si="4"/>
        <v>0</v>
      </c>
      <c r="G34" s="25">
        <f t="shared" si="4"/>
        <v>0</v>
      </c>
    </row>
    <row r="35" spans="1:7" x14ac:dyDescent="0.3">
      <c r="A35" s="67"/>
      <c r="B35" s="46"/>
      <c r="C35" s="46"/>
      <c r="D35" s="46"/>
      <c r="E35" s="46"/>
      <c r="F35" s="46"/>
      <c r="G35" s="46"/>
    </row>
    <row r="36" spans="1:7" x14ac:dyDescent="0.3">
      <c r="A36" s="67" t="s">
        <v>559</v>
      </c>
      <c r="B36" s="25">
        <f t="shared" ref="B36:G36" si="5">+B34+B28+B19+B16</f>
        <v>0</v>
      </c>
      <c r="C36" s="25">
        <f t="shared" si="5"/>
        <v>0</v>
      </c>
      <c r="D36" s="25">
        <f t="shared" si="5"/>
        <v>0</v>
      </c>
      <c r="E36" s="25">
        <f t="shared" si="5"/>
        <v>0</v>
      </c>
      <c r="F36" s="25">
        <f t="shared" si="5"/>
        <v>0</v>
      </c>
      <c r="G36" s="25">
        <f t="shared" si="5"/>
        <v>0</v>
      </c>
    </row>
    <row r="37" spans="1:7" x14ac:dyDescent="0.3">
      <c r="A37" s="15"/>
      <c r="B37" s="23"/>
      <c r="C37" s="23"/>
      <c r="D37" s="23"/>
      <c r="E37" s="23"/>
      <c r="F37" s="23"/>
      <c r="G37" s="23"/>
    </row>
    <row r="38" spans="1:7" x14ac:dyDescent="0.3">
      <c r="A38" s="15" t="s">
        <v>560</v>
      </c>
      <c r="B38" s="29"/>
      <c r="C38" s="29"/>
      <c r="D38" s="29"/>
      <c r="E38" s="84"/>
      <c r="F38" s="23">
        <f>SUM(B38:E38)</f>
        <v>0</v>
      </c>
      <c r="G38" s="35"/>
    </row>
    <row r="39" spans="1:7" x14ac:dyDescent="0.3">
      <c r="A39" s="15"/>
      <c r="B39" s="25"/>
      <c r="C39" s="25"/>
      <c r="D39" s="25"/>
      <c r="E39" s="25"/>
      <c r="F39" s="25"/>
      <c r="G39" s="25"/>
    </row>
    <row r="40" spans="1:7" ht="15" thickBot="1" x14ac:dyDescent="0.35">
      <c r="A40" s="15" t="s">
        <v>561</v>
      </c>
      <c r="B40" s="27">
        <f t="shared" ref="B40:G40" si="6">+B38+B36</f>
        <v>0</v>
      </c>
      <c r="C40" s="27">
        <f t="shared" si="6"/>
        <v>0</v>
      </c>
      <c r="D40" s="27">
        <f t="shared" si="6"/>
        <v>0</v>
      </c>
      <c r="E40" s="27">
        <f t="shared" si="6"/>
        <v>0</v>
      </c>
      <c r="F40" s="27">
        <f t="shared" si="6"/>
        <v>0</v>
      </c>
      <c r="G40" s="27">
        <f t="shared" si="6"/>
        <v>0</v>
      </c>
    </row>
    <row r="41" spans="1:7" ht="15" thickTop="1" x14ac:dyDescent="0.3">
      <c r="A41" s="15"/>
      <c r="B41" s="61" t="str">
        <f>IF(ROUND(B40,2)=ROUND('Exhibit 5'!C11,2),"Yes","No")</f>
        <v>Yes</v>
      </c>
      <c r="C41" s="61" t="str">
        <f>IF(ROUND(C40,2)=ROUND('Exhibit 5'!D11,2),"Yes","No")</f>
        <v>Yes</v>
      </c>
      <c r="D41" s="61" t="str">
        <f>IF(ROUND(D40,2)=ROUND('Exhibit 5'!E11,2),"Yes","No")</f>
        <v>Yes</v>
      </c>
      <c r="E41" s="61" t="str">
        <f>IF(ROUND(E40,2)=ROUND('Exhibit 5'!F11,2),"Yes","No")</f>
        <v>Yes</v>
      </c>
      <c r="F41" s="61" t="str">
        <f>IF(ROUND(F40,2)=ROUND('Exhibit 5'!G11,2),"Yes","No")</f>
        <v>Yes</v>
      </c>
      <c r="G41" s="61" t="str">
        <f>IF(ROUND(G40,2)=ROUND('Exhibit 5'!H11,2),"Yes","No")</f>
        <v>Yes</v>
      </c>
    </row>
    <row r="42" spans="1:7" x14ac:dyDescent="0.3">
      <c r="A42" s="15"/>
      <c r="B42" s="23"/>
      <c r="C42" s="23"/>
      <c r="D42" s="23"/>
      <c r="E42" s="23"/>
      <c r="F42" s="23"/>
      <c r="G42" s="23"/>
    </row>
    <row r="43" spans="1:7" x14ac:dyDescent="0.3">
      <c r="A43" s="67" t="s">
        <v>562</v>
      </c>
      <c r="B43" s="23"/>
      <c r="C43" s="23"/>
      <c r="D43" s="23"/>
      <c r="E43" s="23"/>
      <c r="F43" s="23"/>
      <c r="G43" s="23"/>
    </row>
    <row r="44" spans="1:7" x14ac:dyDescent="0.3">
      <c r="A44" s="121" t="s">
        <v>577</v>
      </c>
      <c r="B44" s="23"/>
      <c r="C44" s="23"/>
      <c r="D44" s="23"/>
      <c r="E44" s="23"/>
      <c r="F44" s="23"/>
      <c r="G44" s="23"/>
    </row>
    <row r="45" spans="1:7" x14ac:dyDescent="0.3">
      <c r="A45" s="15"/>
      <c r="B45" s="23"/>
      <c r="C45" s="23"/>
      <c r="D45" s="23"/>
      <c r="E45" s="23"/>
      <c r="F45" s="23"/>
      <c r="G45" s="23"/>
    </row>
    <row r="46" spans="1:7" x14ac:dyDescent="0.3">
      <c r="A46" s="121" t="s">
        <v>514</v>
      </c>
      <c r="B46" s="29"/>
      <c r="C46" s="29"/>
      <c r="D46" s="29"/>
      <c r="E46" s="29"/>
      <c r="F46" s="23">
        <f>SUM(B46:E46)</f>
        <v>0</v>
      </c>
      <c r="G46" s="29"/>
    </row>
    <row r="47" spans="1:7" x14ac:dyDescent="0.3">
      <c r="B47" s="60" t="str">
        <f>IF(ROUND(B46,2)=ROUND('Exhibit 6'!C20,2),"Yes","No")</f>
        <v>Yes</v>
      </c>
      <c r="C47" s="60" t="str">
        <f>IF(ROUND(C46,2)=ROUND('Exhibit 6'!D20,2),"Yes","No")</f>
        <v>Yes</v>
      </c>
      <c r="D47" s="60" t="str">
        <f>IF(ROUND(D46,2)=ROUND('Exhibit 6'!E20,2),"Yes","No")</f>
        <v>Yes</v>
      </c>
      <c r="E47" s="60" t="str">
        <f>IF(ROUND(E46,2)=ROUND('Exhibit 6'!F20,2),"Yes","No")</f>
        <v>Yes</v>
      </c>
      <c r="F47" s="60" t="str">
        <f>IF(ROUND(F46,2)=ROUND('Exhibit 6'!G20,2),"Yes","No")</f>
        <v>Yes</v>
      </c>
      <c r="G47" s="60" t="str">
        <f>IF(ROUND(G46,2)=ROUND('Exhibit 6'!H20,2),"Yes","No")</f>
        <v>Yes</v>
      </c>
    </row>
    <row r="48" spans="1:7" x14ac:dyDescent="0.3">
      <c r="B48" s="24"/>
      <c r="C48" s="24"/>
      <c r="D48" s="24"/>
      <c r="E48" s="24"/>
      <c r="F48" s="24"/>
      <c r="G48" s="24"/>
    </row>
    <row r="49" spans="1:7" x14ac:dyDescent="0.3">
      <c r="B49" s="24"/>
      <c r="C49" s="24"/>
      <c r="D49" s="24"/>
      <c r="E49" s="24"/>
      <c r="F49" s="24"/>
      <c r="G49" s="24"/>
    </row>
    <row r="50" spans="1:7" x14ac:dyDescent="0.3">
      <c r="A50" s="7" t="s">
        <v>339</v>
      </c>
    </row>
  </sheetData>
  <sheetProtection algorithmName="SHA-512" hashValue="FmueRk/TZxFcFMPgQkARz+/jpAH4JcrCE2W8VaTIhfcDDApySiw9C1S2kRSumC8AlWi80+tpUgOkE9d+PeYxiA==" saltValue="25nxP8TlzJeJ5bChfUcXKQ==" spinCount="100000" sheet="1" objects="1" scenarios="1" formatCells="0" formatColumns="0" formatRows="0" selectLockedCells="1"/>
  <mergeCells count="5">
    <mergeCell ref="A2:G2"/>
    <mergeCell ref="A3:G3"/>
    <mergeCell ref="B6:F6"/>
    <mergeCell ref="A1:H1"/>
    <mergeCell ref="A4:H4"/>
  </mergeCells>
  <pageMargins left="0.7" right="0.7" top="0.75" bottom="0.75" header="0.3" footer="0.3"/>
  <pageSetup scale="63" orientation="landscape" r:id="rId1"/>
  <headerFooter>
    <oddHeader>&amp;RExhibit 7</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10</vt:i4>
      </vt:variant>
    </vt:vector>
  </HeadingPairs>
  <TitlesOfParts>
    <vt:vector size="36" baseType="lpstr">
      <vt:lpstr>Start Here</vt:lpstr>
      <vt:lpstr>Major Fund Determination</vt:lpstr>
      <vt:lpstr>Combining-Exhibit 3</vt:lpstr>
      <vt:lpstr>Combining-Exhibit 4</vt:lpstr>
      <vt:lpstr>Exhibit 3</vt:lpstr>
      <vt:lpstr>Exhibit 4</vt:lpstr>
      <vt:lpstr>Exhibit 5</vt:lpstr>
      <vt:lpstr>Exhibit 6</vt:lpstr>
      <vt:lpstr>Exhibit 7</vt:lpstr>
      <vt:lpstr>Exhibit 8</vt:lpstr>
      <vt:lpstr>Exhibit 9</vt:lpstr>
      <vt:lpstr>Long-Term Debt</vt:lpstr>
      <vt:lpstr>Budgetary-GF</vt:lpstr>
      <vt:lpstr>Budgetary-Road &amp; Bridge</vt:lpstr>
      <vt:lpstr>Budgetary-Other Major SR1</vt:lpstr>
      <vt:lpstr>Budgetary-Other Major SR2</vt:lpstr>
      <vt:lpstr>Published AR</vt:lpstr>
      <vt:lpstr>Net Position Worksheet</vt:lpstr>
      <vt:lpstr>Activities Worksheet</vt:lpstr>
      <vt:lpstr>Exhibit 1</vt:lpstr>
      <vt:lpstr>Exhibit 2</vt:lpstr>
      <vt:lpstr>Federal Awards</vt:lpstr>
      <vt:lpstr>Net Pension Liability</vt:lpstr>
      <vt:lpstr>OPEB</vt:lpstr>
      <vt:lpstr>ToDatabase</vt:lpstr>
      <vt:lpstr>DLA Data</vt:lpstr>
      <vt:lpstr>EntityNumber</vt:lpstr>
      <vt:lpstr>'Activities Worksheet'!Print_Titles</vt:lpstr>
      <vt:lpstr>'Budgetary-GF'!Print_Titles</vt:lpstr>
      <vt:lpstr>'Budgetary-Other Major SR1'!Print_Titles</vt:lpstr>
      <vt:lpstr>'Budgetary-Other Major SR2'!Print_Titles</vt:lpstr>
      <vt:lpstr>'Budgetary-Road &amp; Bridge'!Print_Titles</vt:lpstr>
      <vt:lpstr>'Combining-Exhibit 4'!Print_Titles</vt:lpstr>
      <vt:lpstr>'Exhibit 4'!Print_Titles</vt:lpstr>
      <vt:lpstr>'Federal Awards'!Print_Titles</vt:lpstr>
      <vt:lpstr>'Published AR'!Print_Titles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Mikkelsen, Kelly</dc:creator>
  <cp:lastModifiedBy>Fortin, Rod</cp:lastModifiedBy>
  <cp:lastPrinted>2021-02-02T14:52:42Z</cp:lastPrinted>
  <dcterms:created xsi:type="dcterms:W3CDTF">2018-10-31T16:43:56Z</dcterms:created>
  <dcterms:modified xsi:type="dcterms:W3CDTF">2026-01-08T20:19:39Z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ec3b1a8e-41ed-4bc7-92d1-0305fbefd661_Enabled">
    <vt:lpwstr>true</vt:lpwstr>
  </property>
  <property fmtid="{D5CDD505-2E9C-101B-9397-08002B2CF9AE}" pid="5" name="MSIP_Label_ec3b1a8e-41ed-4bc7-92d1-0305fbefd661_SetDate">
    <vt:lpwstr>2025-05-30T21:25:13Z</vt:lpwstr>
  </property>
  <property fmtid="{D5CDD505-2E9C-101B-9397-08002B2CF9AE}" pid="6" name="MSIP_Label_ec3b1a8e-41ed-4bc7-92d1-0305fbefd661_Method">
    <vt:lpwstr>Standard</vt:lpwstr>
  </property>
  <property fmtid="{D5CDD505-2E9C-101B-9397-08002B2CF9AE}" pid="7" name="MSIP_Label_ec3b1a8e-41ed-4bc7-92d1-0305fbefd661_Name">
    <vt:lpwstr>M365-General - Anyone (Unrestricted)-Prod</vt:lpwstr>
  </property>
  <property fmtid="{D5CDD505-2E9C-101B-9397-08002B2CF9AE}" pid="8" name="MSIP_Label_ec3b1a8e-41ed-4bc7-92d1-0305fbefd661_SiteId">
    <vt:lpwstr>70af547c-69ab-416d-b4a6-543b5ce52b99</vt:lpwstr>
  </property>
  <property fmtid="{D5CDD505-2E9C-101B-9397-08002B2CF9AE}" pid="9" name="MSIP_Label_ec3b1a8e-41ed-4bc7-92d1-0305fbefd661_ActionId">
    <vt:lpwstr>c6091a92-9357-4c50-8926-3913c37fc53f</vt:lpwstr>
  </property>
  <property fmtid="{D5CDD505-2E9C-101B-9397-08002B2CF9AE}" pid="10" name="MSIP_Label_ec3b1a8e-41ed-4bc7-92d1-0305fbefd661_ContentBits">
    <vt:lpwstr>0</vt:lpwstr>
  </property>
</Properties>
</file>